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codeName="ThisWorkbook" defaultThemeVersion="166925"/>
  <mc:AlternateContent xmlns:mc="http://schemas.openxmlformats.org/markup-compatibility/2006">
    <mc:Choice Requires="x15">
      <x15ac:absPath xmlns:x15ac="http://schemas.microsoft.com/office/spreadsheetml/2010/11/ac" url="/Users/isaiahnyabuto/Documents/Workspace/Impact Malaria/metadata/"/>
    </mc:Choice>
  </mc:AlternateContent>
  <xr:revisionPtr revIDLastSave="0" documentId="13_ncr:1_{6297BBCC-891F-0149-94DA-F5F138DFC481}" xr6:coauthVersionLast="45" xr6:coauthVersionMax="45" xr10:uidLastSave="{00000000-0000-0000-0000-000000000000}"/>
  <bookViews>
    <workbookView xWindow="1260" yWindow="460" windowWidth="33600" windowHeight="19300" activeTab="1" xr2:uid="{F8073575-2B66-466E-8F02-73C44880B278}"/>
  </bookViews>
  <sheets>
    <sheet name="Crosswalk" sheetId="8" r:id="rId1"/>
    <sheet name="Crosswalk (CL)" sheetId="10" r:id="rId2"/>
    <sheet name="IM data elements" sheetId="14" r:id="rId3"/>
    <sheet name="IM Indicator Blueprint" sheetId="15" r:id="rId4"/>
    <sheet name="IM Indicator (DHIS2)" sheetId="16" r:id="rId5"/>
    <sheet name="Data entry forms" sheetId="9" r:id="rId6"/>
    <sheet name="Service channel" sheetId="13" r:id="rId7"/>
    <sheet name="Facility level" sheetId="12" r:id="rId8"/>
    <sheet name="Country" sheetId="1" state="hidden" r:id="rId9"/>
  </sheets>
  <definedNames>
    <definedName name="_xlnm._FilterDatabase" localSheetId="3" hidden="1">'IM Indicator Blueprint'!$O$1:$O$257</definedName>
    <definedName name="im_des">'IM data elements'!$A$1:$D$94</definedName>
    <definedName name="im_des2">'IM data elements'!$A$1:$E$94</definedName>
    <definedName name="im_ind">'IM Indicator (DHIS2)'!$A$1:$I$56</definedName>
    <definedName name="im_ind2">'IM Indicator (DHIS2)'!$A$1:$E$56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0" l="1"/>
  <c r="G3" i="15" l="1"/>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2" i="15"/>
  <c r="N3" i="15"/>
  <c r="N4" i="15"/>
  <c r="N5" i="15"/>
  <c r="N6" i="15"/>
  <c r="N7" i="15"/>
  <c r="N8" i="15"/>
  <c r="N10" i="15"/>
  <c r="N11" i="15"/>
  <c r="N24" i="15"/>
  <c r="N27" i="15"/>
  <c r="N39" i="15"/>
  <c r="N40" i="15"/>
  <c r="N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2" i="15"/>
  <c r="L3" i="15"/>
  <c r="L4" i="15"/>
  <c r="L5" i="15"/>
  <c r="L6" i="15"/>
  <c r="L7" i="15"/>
  <c r="L8" i="15"/>
  <c r="L19" i="15"/>
  <c r="L20" i="15"/>
  <c r="L31" i="15"/>
  <c r="L32" i="15"/>
  <c r="L43" i="15"/>
  <c r="L44" i="15"/>
  <c r="L55" i="15"/>
  <c r="L56" i="15"/>
  <c r="L2" i="15"/>
  <c r="K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D3" i="15"/>
  <c r="H3" i="15" s="1"/>
  <c r="D4" i="15"/>
  <c r="H4" i="15" s="1"/>
  <c r="D5" i="15"/>
  <c r="H5" i="15" s="1"/>
  <c r="D6" i="15"/>
  <c r="H6" i="15" s="1"/>
  <c r="D7" i="15"/>
  <c r="H7" i="15" s="1"/>
  <c r="D8" i="15"/>
  <c r="H8" i="15" s="1"/>
  <c r="D9" i="15"/>
  <c r="H9" i="15" s="1"/>
  <c r="D10" i="15"/>
  <c r="H10" i="15" s="1"/>
  <c r="D11" i="15"/>
  <c r="H11" i="15" s="1"/>
  <c r="D12" i="15"/>
  <c r="H12" i="15" s="1"/>
  <c r="D13" i="15"/>
  <c r="H13" i="15" s="1"/>
  <c r="D14" i="15"/>
  <c r="H14" i="15" s="1"/>
  <c r="D15" i="15"/>
  <c r="H15" i="15" s="1"/>
  <c r="D16" i="15"/>
  <c r="H16" i="15" s="1"/>
  <c r="D17" i="15"/>
  <c r="H17" i="15" s="1"/>
  <c r="D18" i="15"/>
  <c r="H18" i="15" s="1"/>
  <c r="D19" i="15"/>
  <c r="H19" i="15" s="1"/>
  <c r="D20" i="15"/>
  <c r="H20" i="15" s="1"/>
  <c r="D21" i="15"/>
  <c r="H21" i="15" s="1"/>
  <c r="D22" i="15"/>
  <c r="H22" i="15" s="1"/>
  <c r="D23" i="15"/>
  <c r="H23" i="15" s="1"/>
  <c r="D24" i="15"/>
  <c r="H24" i="15" s="1"/>
  <c r="D25" i="15"/>
  <c r="H25" i="15" s="1"/>
  <c r="D26" i="15"/>
  <c r="H26" i="15" s="1"/>
  <c r="D27" i="15"/>
  <c r="H27" i="15" s="1"/>
  <c r="D28" i="15"/>
  <c r="H28" i="15" s="1"/>
  <c r="D29" i="15"/>
  <c r="H29" i="15" s="1"/>
  <c r="D30" i="15"/>
  <c r="H30" i="15" s="1"/>
  <c r="D31" i="15"/>
  <c r="H31" i="15" s="1"/>
  <c r="D32" i="15"/>
  <c r="H32" i="15" s="1"/>
  <c r="D33" i="15"/>
  <c r="H33" i="15" s="1"/>
  <c r="D34" i="15"/>
  <c r="H34" i="15" s="1"/>
  <c r="D35" i="15"/>
  <c r="H35" i="15" s="1"/>
  <c r="D36" i="15"/>
  <c r="H36" i="15" s="1"/>
  <c r="D37" i="15"/>
  <c r="H37" i="15" s="1"/>
  <c r="D38" i="15"/>
  <c r="H38" i="15" s="1"/>
  <c r="D39" i="15"/>
  <c r="H39" i="15" s="1"/>
  <c r="D40" i="15"/>
  <c r="H40" i="15" s="1"/>
  <c r="D41" i="15"/>
  <c r="H41" i="15" s="1"/>
  <c r="D42" i="15"/>
  <c r="H42" i="15" s="1"/>
  <c r="D43" i="15"/>
  <c r="H43" i="15" s="1"/>
  <c r="D44" i="15"/>
  <c r="H44" i="15" s="1"/>
  <c r="D45" i="15"/>
  <c r="H45" i="15" s="1"/>
  <c r="D46" i="15"/>
  <c r="H46" i="15" s="1"/>
  <c r="D47" i="15"/>
  <c r="H47" i="15" s="1"/>
  <c r="D48" i="15"/>
  <c r="H48" i="15" s="1"/>
  <c r="D49" i="15"/>
  <c r="H49" i="15" s="1"/>
  <c r="D50" i="15"/>
  <c r="H50" i="15" s="1"/>
  <c r="D51" i="15"/>
  <c r="H51" i="15" s="1"/>
  <c r="D52" i="15"/>
  <c r="H52" i="15" s="1"/>
  <c r="D53" i="15"/>
  <c r="H53" i="15" s="1"/>
  <c r="D54" i="15"/>
  <c r="H54" i="15" s="1"/>
  <c r="D55" i="15"/>
  <c r="H55" i="15" s="1"/>
  <c r="D56" i="15"/>
  <c r="H56" i="15" s="1"/>
  <c r="B2" i="15"/>
  <c r="C2" i="15"/>
  <c r="D2" i="15"/>
  <c r="H2" i="15" s="1"/>
  <c r="B3" i="15"/>
  <c r="C3" i="15"/>
  <c r="B4" i="15"/>
  <c r="C4" i="15"/>
  <c r="B5" i="15"/>
  <c r="C5" i="15"/>
  <c r="B6" i="15"/>
  <c r="C6" i="15"/>
  <c r="B7" i="15"/>
  <c r="C7" i="15"/>
  <c r="B8" i="15"/>
  <c r="C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AM31" i="10"/>
  <c r="AM30" i="10"/>
  <c r="AK31" i="10"/>
  <c r="N26" i="15" s="1"/>
  <c r="AK30" i="10"/>
  <c r="N25" i="15" s="1"/>
  <c r="AJ31" i="10"/>
  <c r="AJ30" i="10"/>
  <c r="AM29" i="10"/>
  <c r="AK29" i="10"/>
  <c r="AJ29" i="10"/>
  <c r="M30" i="10"/>
  <c r="K30" i="10"/>
  <c r="L25" i="15" s="1"/>
  <c r="J30" i="10"/>
  <c r="E30" i="10"/>
  <c r="M29" i="10"/>
  <c r="K29" i="10"/>
  <c r="L24" i="15" s="1"/>
  <c r="J29" i="10"/>
  <c r="E29" i="10"/>
  <c r="AM27" i="10"/>
  <c r="AK27" i="10"/>
  <c r="N22" i="15" s="1"/>
  <c r="AJ27" i="10"/>
  <c r="M27" i="10"/>
  <c r="K27" i="10"/>
  <c r="L22" i="15" s="1"/>
  <c r="J27" i="10"/>
  <c r="E27" i="10"/>
  <c r="AM26" i="10"/>
  <c r="AK26" i="10"/>
  <c r="N21" i="15" s="1"/>
  <c r="AJ26" i="10"/>
  <c r="M26" i="10"/>
  <c r="K26" i="10"/>
  <c r="L21" i="15" s="1"/>
  <c r="J26" i="10"/>
  <c r="E26" i="10"/>
  <c r="AM20" i="10"/>
  <c r="AK20" i="10"/>
  <c r="N16" i="15" s="1"/>
  <c r="AJ20" i="10"/>
  <c r="M20" i="10"/>
  <c r="K20" i="10"/>
  <c r="L16" i="15" s="1"/>
  <c r="J20" i="10"/>
  <c r="E20" i="10"/>
  <c r="AM19" i="10"/>
  <c r="AK19" i="10"/>
  <c r="N15" i="15" s="1"/>
  <c r="AJ19" i="10"/>
  <c r="M19" i="10"/>
  <c r="K19" i="10"/>
  <c r="L15" i="15" s="1"/>
  <c r="J19" i="10"/>
  <c r="E19" i="10"/>
  <c r="M15" i="10"/>
  <c r="M16" i="10"/>
  <c r="M17" i="10"/>
  <c r="M18" i="10"/>
  <c r="M21" i="10"/>
  <c r="M22" i="10"/>
  <c r="M23" i="10"/>
  <c r="M24" i="10"/>
  <c r="M25" i="10"/>
  <c r="M28"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L14" i="10"/>
  <c r="L13" i="10"/>
  <c r="AM15" i="10"/>
  <c r="AM16" i="10"/>
  <c r="AM17" i="10"/>
  <c r="AM18" i="10"/>
  <c r="AM21" i="10"/>
  <c r="AM22" i="10"/>
  <c r="AM23" i="10"/>
  <c r="AM24" i="10"/>
  <c r="AM25" i="10"/>
  <c r="AM28" i="10"/>
  <c r="AM32" i="10"/>
  <c r="AM33" i="10"/>
  <c r="AM34" i="10"/>
  <c r="AM35" i="10"/>
  <c r="AM36" i="10"/>
  <c r="AM37" i="10"/>
  <c r="AM38" i="10"/>
  <c r="AM39" i="10"/>
  <c r="AM40" i="10"/>
  <c r="AM41" i="10"/>
  <c r="AM42" i="10"/>
  <c r="AM43" i="10"/>
  <c r="AM44" i="10"/>
  <c r="AM45" i="10"/>
  <c r="AM46" i="10"/>
  <c r="AM47" i="10"/>
  <c r="AM48" i="10"/>
  <c r="AM49" i="10"/>
  <c r="AM50" i="10"/>
  <c r="AM51" i="10"/>
  <c r="AM52" i="10"/>
  <c r="AM53" i="10"/>
  <c r="AM54" i="10"/>
  <c r="AM55" i="10"/>
  <c r="AM56" i="10"/>
  <c r="AM57" i="10"/>
  <c r="AM58" i="10"/>
  <c r="AM59" i="10"/>
  <c r="AM60" i="10"/>
  <c r="AM61" i="10"/>
  <c r="AM62" i="10"/>
  <c r="AM63" i="10"/>
  <c r="AM64" i="10"/>
  <c r="AL14" i="10"/>
  <c r="AL13" i="10"/>
  <c r="AK15" i="10"/>
  <c r="AK16" i="10"/>
  <c r="N12" i="15" s="1"/>
  <c r="AK17" i="10"/>
  <c r="N13" i="15" s="1"/>
  <c r="AK18" i="10"/>
  <c r="N14" i="15" s="1"/>
  <c r="AK21" i="10"/>
  <c r="N17" i="15" s="1"/>
  <c r="AK22" i="10"/>
  <c r="N18" i="15" s="1"/>
  <c r="AK23" i="10"/>
  <c r="N19" i="15" s="1"/>
  <c r="AK24" i="10"/>
  <c r="AK25" i="10"/>
  <c r="N20" i="15" s="1"/>
  <c r="AK28" i="10"/>
  <c r="N23" i="15" s="1"/>
  <c r="AK32" i="10"/>
  <c r="AK33" i="10"/>
  <c r="N28" i="15" s="1"/>
  <c r="AK34" i="10"/>
  <c r="N29" i="15" s="1"/>
  <c r="AK35" i="10"/>
  <c r="N30" i="15" s="1"/>
  <c r="AK36" i="10"/>
  <c r="N31" i="15" s="1"/>
  <c r="AK37" i="10"/>
  <c r="N32" i="15" s="1"/>
  <c r="AK38" i="10"/>
  <c r="N33" i="15" s="1"/>
  <c r="AK39" i="10"/>
  <c r="N34" i="15" s="1"/>
  <c r="AK40" i="10"/>
  <c r="N35" i="15" s="1"/>
  <c r="AK41" i="10"/>
  <c r="N36" i="15" s="1"/>
  <c r="AK42" i="10"/>
  <c r="AK43" i="10"/>
  <c r="N37" i="15" s="1"/>
  <c r="AK44" i="10"/>
  <c r="N38" i="15" s="1"/>
  <c r="AK45" i="10"/>
  <c r="AK46" i="10"/>
  <c r="AK47" i="10"/>
  <c r="N41" i="15" s="1"/>
  <c r="AK48" i="10"/>
  <c r="N42" i="15" s="1"/>
  <c r="AK49" i="10"/>
  <c r="N43" i="15" s="1"/>
  <c r="AK50" i="10"/>
  <c r="N44" i="15" s="1"/>
  <c r="AK51" i="10"/>
  <c r="N45" i="15" s="1"/>
  <c r="AK52" i="10"/>
  <c r="AK53" i="10"/>
  <c r="N46" i="15" s="1"/>
  <c r="AK54" i="10"/>
  <c r="N47" i="15" s="1"/>
  <c r="AK55" i="10"/>
  <c r="N48" i="15" s="1"/>
  <c r="AK56" i="10"/>
  <c r="N49" i="15" s="1"/>
  <c r="AK57" i="10"/>
  <c r="N50" i="15" s="1"/>
  <c r="AK58" i="10"/>
  <c r="N51" i="15" s="1"/>
  <c r="AK59" i="10"/>
  <c r="N52" i="15" s="1"/>
  <c r="AK60" i="10"/>
  <c r="N53" i="15" s="1"/>
  <c r="AK61" i="10"/>
  <c r="AK62" i="10"/>
  <c r="N54" i="15" s="1"/>
  <c r="AK63" i="10"/>
  <c r="N55" i="15" s="1"/>
  <c r="AK64" i="10"/>
  <c r="N56" i="15" s="1"/>
  <c r="AJ16" i="10"/>
  <c r="AJ17" i="10"/>
  <c r="AJ18" i="10"/>
  <c r="AJ21" i="10"/>
  <c r="AJ22" i="10"/>
  <c r="AJ23" i="10"/>
  <c r="AJ24" i="10"/>
  <c r="AJ25" i="10"/>
  <c r="AJ28"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AJ62" i="10"/>
  <c r="AJ63" i="10"/>
  <c r="AJ64" i="10"/>
  <c r="AJ15" i="10"/>
  <c r="K15" i="10"/>
  <c r="L11" i="15" s="1"/>
  <c r="K16" i="10"/>
  <c r="L12" i="15" s="1"/>
  <c r="K17" i="10"/>
  <c r="L13" i="15" s="1"/>
  <c r="K18" i="10"/>
  <c r="L14" i="15" s="1"/>
  <c r="K21" i="10"/>
  <c r="L17" i="15" s="1"/>
  <c r="K22" i="10"/>
  <c r="L18" i="15" s="1"/>
  <c r="K23" i="10"/>
  <c r="K24" i="10"/>
  <c r="K25" i="10"/>
  <c r="K28" i="10"/>
  <c r="L23" i="15" s="1"/>
  <c r="K31" i="10"/>
  <c r="L26" i="15" s="1"/>
  <c r="K32" i="10"/>
  <c r="L27" i="15" s="1"/>
  <c r="K33" i="10"/>
  <c r="L28" i="15" s="1"/>
  <c r="K34" i="10"/>
  <c r="L29" i="15" s="1"/>
  <c r="K35" i="10"/>
  <c r="L30" i="15" s="1"/>
  <c r="K36" i="10"/>
  <c r="K37" i="10"/>
  <c r="K38" i="10"/>
  <c r="L33" i="15" s="1"/>
  <c r="K39" i="10"/>
  <c r="L34" i="15" s="1"/>
  <c r="K40" i="10"/>
  <c r="L35" i="15" s="1"/>
  <c r="K41" i="10"/>
  <c r="L36" i="15" s="1"/>
  <c r="K42" i="10"/>
  <c r="K43" i="10"/>
  <c r="L37" i="15" s="1"/>
  <c r="K44" i="10"/>
  <c r="L38" i="15" s="1"/>
  <c r="K45" i="10"/>
  <c r="L39" i="15" s="1"/>
  <c r="K46" i="10"/>
  <c r="L40" i="15" s="1"/>
  <c r="K47" i="10"/>
  <c r="L41" i="15" s="1"/>
  <c r="K48" i="10"/>
  <c r="L42" i="15" s="1"/>
  <c r="K49" i="10"/>
  <c r="K50" i="10"/>
  <c r="K51" i="10"/>
  <c r="L45" i="15" s="1"/>
  <c r="K52" i="10"/>
  <c r="K53" i="10"/>
  <c r="L46" i="15" s="1"/>
  <c r="K54" i="10"/>
  <c r="L47" i="15" s="1"/>
  <c r="K55" i="10"/>
  <c r="L48" i="15" s="1"/>
  <c r="K56" i="10"/>
  <c r="L49" i="15" s="1"/>
  <c r="K57" i="10"/>
  <c r="L50" i="15" s="1"/>
  <c r="K58" i="10"/>
  <c r="L51" i="15" s="1"/>
  <c r="K59" i="10"/>
  <c r="L52" i="15" s="1"/>
  <c r="K60" i="10"/>
  <c r="L53" i="15" s="1"/>
  <c r="K61" i="10"/>
  <c r="K62" i="10"/>
  <c r="L54" i="15" s="1"/>
  <c r="K63" i="10"/>
  <c r="K64" i="10"/>
  <c r="J15" i="10"/>
  <c r="J16" i="10"/>
  <c r="J17" i="10"/>
  <c r="J18" i="10"/>
  <c r="J21" i="10"/>
  <c r="J22" i="10"/>
  <c r="J23" i="10"/>
  <c r="J24" i="10"/>
  <c r="J25" i="10"/>
  <c r="J28"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E15" i="10"/>
  <c r="E16" i="10"/>
  <c r="E17" i="10"/>
  <c r="E18" i="10"/>
  <c r="E21" i="10"/>
  <c r="E22" i="10"/>
  <c r="E23" i="10"/>
  <c r="E24" i="10"/>
  <c r="E25" i="10"/>
  <c r="E28"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14" i="10"/>
  <c r="AM14" i="10"/>
  <c r="AK14" i="10"/>
  <c r="AJ14" i="10"/>
  <c r="M14" i="10"/>
  <c r="F14" i="10" s="1"/>
  <c r="K14" i="10"/>
  <c r="L10" i="15" s="1"/>
  <c r="J14" i="10"/>
  <c r="E13" i="10"/>
  <c r="AM13" i="10"/>
  <c r="AK13" i="10"/>
  <c r="N9" i="15" s="1"/>
  <c r="AJ13" i="10"/>
  <c r="M13" i="10"/>
  <c r="F13" i="10" s="1"/>
  <c r="K13" i="10"/>
  <c r="L9" i="15" s="1"/>
  <c r="J13" i="10"/>
  <c r="E48" i="15" l="1"/>
  <c r="E35" i="15"/>
  <c r="E3" i="15"/>
  <c r="E45" i="15"/>
  <c r="E55" i="15"/>
  <c r="E44" i="15"/>
  <c r="E54" i="15"/>
  <c r="E26" i="15"/>
  <c r="E14" i="15"/>
  <c r="E47" i="15"/>
  <c r="E25" i="15"/>
  <c r="E13" i="15"/>
  <c r="E51" i="15"/>
  <c r="E29" i="15"/>
  <c r="E40" i="15"/>
  <c r="E11" i="15"/>
  <c r="E22" i="15"/>
  <c r="E33" i="15"/>
  <c r="E10" i="15"/>
  <c r="E21" i="15"/>
  <c r="E46" i="15"/>
  <c r="E56" i="15"/>
  <c r="E36" i="15"/>
  <c r="E30" i="15"/>
  <c r="E38" i="15"/>
  <c r="E7" i="15"/>
  <c r="E18" i="15"/>
  <c r="E37" i="15"/>
  <c r="E6" i="15"/>
  <c r="E52" i="15"/>
  <c r="E17" i="15"/>
  <c r="E2" i="15"/>
  <c r="E16" i="15"/>
  <c r="E49" i="15"/>
  <c r="E27" i="15"/>
  <c r="E15" i="15"/>
  <c r="E4" i="15"/>
  <c r="E34" i="15"/>
  <c r="E8" i="15"/>
  <c r="E31" i="15"/>
  <c r="E39" i="15"/>
  <c r="E20" i="15"/>
  <c r="E53" i="15"/>
  <c r="E43" i="15"/>
  <c r="E42" i="15"/>
  <c r="E28" i="15"/>
  <c r="E19" i="15"/>
  <c r="E5" i="15"/>
  <c r="E50" i="15"/>
  <c r="E41" i="15"/>
  <c r="E32" i="15"/>
  <c r="E9" i="15"/>
  <c r="E24" i="15"/>
  <c r="E23" i="15"/>
  <c r="E12" i="15"/>
  <c r="E9" i="1"/>
  <c r="E12" i="1"/>
  <c r="E8" i="1"/>
  <c r="F5" i="1" l="1"/>
  <c r="F6" i="1"/>
  <c r="F7" i="1"/>
  <c r="F8" i="1"/>
  <c r="F9" i="1"/>
  <c r="F10" i="1"/>
  <c r="F11" i="1"/>
  <c r="F12" i="1"/>
  <c r="F18" i="1"/>
  <c r="F19" i="1"/>
  <c r="F20" i="1"/>
  <c r="F21" i="1"/>
  <c r="F22" i="1"/>
  <c r="F23" i="1"/>
  <c r="F24" i="1"/>
  <c r="F25" i="1"/>
  <c r="F26" i="1"/>
  <c r="F27" i="1"/>
  <c r="F28" i="1"/>
  <c r="F33" i="1"/>
  <c r="F34" i="1"/>
  <c r="F35" i="1"/>
  <c r="F36" i="1"/>
  <c r="F37" i="1"/>
  <c r="F38" i="1"/>
  <c r="F32" i="1"/>
  <c r="F17"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N14" authorId="0" shapeId="0" xr:uid="{486C1506-8B15-443B-B804-5348DD2C8C61}">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H20" authorId="0" shapeId="0" xr:uid="{16A51F5F-2170-4C1E-913E-B0E7D1834468}">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N23" authorId="0" shapeId="0" xr:uid="{9EF4D332-D0E6-4913-BDF5-421A077CDF44}">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N24" authorId="0" shapeId="0" xr:uid="{812DB47F-25EB-4E7C-BD6B-03E88BA28800}">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E26" authorId="0" shapeId="0" xr:uid="{23222E53-A8C3-4273-A41C-76A6EDE867CD}">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B42" authorId="0" shapeId="0" xr:uid="{61A2B337-7F9E-4F8D-A9A8-AD43F95DAAA7}">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Luigi Nunez</author>
    <author>Nicole Carbone</author>
    <author>tc={8341AF4B-C2E6-9249-8D58-D1C291B7F05A}</author>
    <author>tc={4472F607-7F78-E648-A32C-8A564033A353}</author>
    <author>tc={9F16072B-92E3-4AD0-8573-E9313E7936E3}</author>
    <author>tc={F5257EF7-F531-294C-8ED2-AD8AF957B489}</author>
    <author>tc={1F3848CA-1E1D-A84B-8361-5CCEEE0927A8}</author>
    <author>tc={218EA717-CE65-439E-99AD-19DC94691E6D}</author>
  </authors>
  <commentList>
    <comment ref="BJ20" authorId="0" shapeId="0" xr:uid="{67512B7B-527A-D34B-AECB-80B94F2AADF2}">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BJ21" authorId="0" shapeId="0" xr:uid="{C3D70A06-67D0-954A-AF53-5BE36D1EA604}">
      <text>
        <r>
          <rPr>
            <b/>
            <sz val="9"/>
            <color rgb="FF000000"/>
            <rFont val="Tahoma"/>
            <family val="2"/>
          </rPr>
          <t>Luigi Nunez:</t>
        </r>
        <r>
          <rPr>
            <sz val="9"/>
            <color rgb="FF000000"/>
            <rFont val="Tahoma"/>
            <family val="2"/>
          </rPr>
          <t xml:space="preserve">
</t>
        </r>
        <r>
          <rPr>
            <sz val="9"/>
            <color rgb="FF000000"/>
            <rFont val="Tahoma"/>
            <family val="2"/>
          </rPr>
          <t>Follow up on this. Are supervisors part of the disaggregation? It might just be its own variable, and HW cadre wouldn't include it.</t>
        </r>
      </text>
    </comment>
    <comment ref="AB22" authorId="1" shapeId="0" xr:uid="{2EFCB438-5DCE-AD40-9444-BA13AC380B0B}">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22" authorId="1" shapeId="0" xr:uid="{00ADD583-1F7B-429D-BC33-D1CCDA1A05F4}">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B23" authorId="1" shapeId="0" xr:uid="{03F528DE-A43F-EE42-A938-F8A917BF22CC}">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23" authorId="1" shapeId="0" xr:uid="{3ADFC23F-D2A4-485E-BA1A-EB2EC2CA9B86}">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A26" authorId="2" shapeId="0" xr:uid="{8341AF4B-C2E6-9249-8D58-D1C291B7F05A}">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7" authorId="3" shapeId="0" xr:uid="{4472F607-7F78-E648-A32C-8A564033A353}">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8" authorId="4" shapeId="0" xr:uid="{9F16072B-92E3-4AD0-8573-E9313E7936E3}">
      <text>
        <t>[Threaded comment]
Your version of Excel allows you to read this threaded comment; however, any edits to it will get removed if the file is opened in a newer version of Excel. Learn more: https://go.microsoft.com/fwlink/?linkid=870924
Comment:
    Revised to correct PMP denominator</t>
      </text>
    </comment>
    <comment ref="AA29" authorId="5" shapeId="0" xr:uid="{F5257EF7-F531-294C-8ED2-AD8AF957B489}">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29" authorId="0" shapeId="0" xr:uid="{92D69F46-C5E4-FC42-9ADD-ADF869FA883F}">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AA30" authorId="6" shapeId="0" xr:uid="{1F3848CA-1E1D-A84B-8361-5CCEEE0927A8}">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30" authorId="0" shapeId="0" xr:uid="{B17E5441-C390-3D43-8A2A-E5333EBC7B70}">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AA31" authorId="7" shapeId="0" xr:uid="{218EA717-CE65-439E-99AD-19DC94691E6D}">
      <text>
        <t>[Threaded comment]
Your version of Excel allows you to read this threaded comment; however, any edits to it will get removed if the file is opened in a newer version of Excel. Learn more: https://go.microsoft.com/fwlink/?linkid=870924
Comment:
    also updated this cell.</t>
      </text>
    </comment>
    <comment ref="BD31" authorId="0" shapeId="0" xr:uid="{2F23A754-2D24-4A4A-89DF-2039422F98EE}">
      <text>
        <r>
          <rPr>
            <b/>
            <sz val="9"/>
            <color rgb="FF000000"/>
            <rFont val="Tahoma"/>
            <family val="2"/>
          </rPr>
          <t>Luigi Nunez:</t>
        </r>
        <r>
          <rPr>
            <sz val="9"/>
            <color rgb="FF000000"/>
            <rFont val="Tahoma"/>
            <family val="2"/>
          </rPr>
          <t xml:space="preserve">
</t>
        </r>
        <r>
          <rPr>
            <sz val="9"/>
            <color rgb="FF000000"/>
            <rFont val="Tahoma"/>
            <family val="2"/>
          </rPr>
          <t>Denominator should be Total uncomplicated cases, or Numerator and Indicator should be total</t>
        </r>
      </text>
    </comment>
    <comment ref="BJ34" authorId="0" shapeId="0" xr:uid="{1D8598C7-B171-5449-A185-CDDCBE54947E}">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BJ35" authorId="0" shapeId="0" xr:uid="{22280E30-5F3D-2C41-A0D2-965C5CCE00A2}">
      <text>
        <r>
          <rPr>
            <b/>
            <sz val="9"/>
            <color rgb="FF000000"/>
            <rFont val="Tahoma"/>
            <family val="2"/>
          </rPr>
          <t>Luigi Nunez:</t>
        </r>
        <r>
          <rPr>
            <sz val="9"/>
            <color rgb="FF000000"/>
            <rFont val="Tahoma"/>
            <family val="2"/>
          </rPr>
          <t xml:space="preserve">
</t>
        </r>
        <r>
          <rPr>
            <sz val="9"/>
            <color rgb="FF000000"/>
            <rFont val="Tahoma"/>
            <family val="2"/>
          </rPr>
          <t>Why cadre for this one and not the other related indicators?</t>
        </r>
      </text>
    </comment>
    <comment ref="G37" authorId="0" shapeId="0" xr:uid="{F950A2CB-DFD3-A74B-9C4A-B5E98700CC67}">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AA37" authorId="0" shapeId="0" xr:uid="{456933CD-1742-A14F-B0A9-8D72FFE5BD82}">
      <text>
        <r>
          <rPr>
            <b/>
            <sz val="9"/>
            <color rgb="FF000000"/>
            <rFont val="Tahoma"/>
            <family val="2"/>
          </rPr>
          <t>Luigi Nunez:</t>
        </r>
        <r>
          <rPr>
            <sz val="9"/>
            <color rgb="FF000000"/>
            <rFont val="Tahoma"/>
            <family val="2"/>
          </rPr>
          <t xml:space="preserve">
</t>
        </r>
        <r>
          <rPr>
            <sz val="9"/>
            <color rgb="FF000000"/>
            <rFont val="Tahoma"/>
            <family val="2"/>
          </rPr>
          <t>Recommend proposing to update this numerator (I think WHO has a definition for this)</t>
        </r>
      </text>
    </comment>
    <comment ref="AB41" authorId="1" shapeId="0" xr:uid="{BA7A33C7-804B-3542-A208-8F69330175DE}">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I41" authorId="1" shapeId="0" xr:uid="{A58CAB95-EB16-463B-950C-6C33EB38EDF0}">
      <text>
        <r>
          <rPr>
            <b/>
            <sz val="9"/>
            <color rgb="FF000000"/>
            <rFont val="Tahoma"/>
            <family val="2"/>
          </rPr>
          <t>Nicole Carbone:</t>
        </r>
        <r>
          <rPr>
            <sz val="9"/>
            <color rgb="FF000000"/>
            <rFont val="Tahoma"/>
            <family val="2"/>
          </rPr>
          <t xml:space="preserve">
</t>
        </r>
        <r>
          <rPr>
            <sz val="9"/>
            <color rgb="FF000000"/>
            <rFont val="Tahoma"/>
            <family val="2"/>
          </rPr>
          <t>sum of all countries; not sure what to put here.</t>
        </r>
      </text>
    </comment>
    <comment ref="AB50" authorId="1" shapeId="0" xr:uid="{58B625C2-5AC8-2C43-889F-8CAF5F4B01A5}">
      <text>
        <r>
          <rPr>
            <b/>
            <sz val="9"/>
            <color rgb="FF000000"/>
            <rFont val="Tahoma"/>
            <family val="2"/>
          </rPr>
          <t>Nicole Carbone:</t>
        </r>
        <r>
          <rPr>
            <sz val="9"/>
            <color rgb="FF000000"/>
            <rFont val="Tahoma"/>
            <family val="2"/>
          </rPr>
          <t xml:space="preserve">
</t>
        </r>
        <r>
          <rPr>
            <sz val="9"/>
            <color rgb="FF000000"/>
            <rFont val="Tahoma"/>
            <family val="2"/>
          </rPr>
          <t>sum of coutnries; not sure what to put here.</t>
        </r>
      </text>
    </comment>
    <comment ref="AI50" authorId="1" shapeId="0" xr:uid="{B0F2924B-E101-4051-A423-2A80A82045DC}">
      <text>
        <r>
          <rPr>
            <b/>
            <sz val="9"/>
            <color rgb="FF000000"/>
            <rFont val="Tahoma"/>
            <family val="2"/>
          </rPr>
          <t>Nicole Carbone:</t>
        </r>
        <r>
          <rPr>
            <sz val="9"/>
            <color rgb="FF000000"/>
            <rFont val="Tahoma"/>
            <family val="2"/>
          </rPr>
          <t xml:space="preserve">
</t>
        </r>
        <r>
          <rPr>
            <sz val="9"/>
            <color rgb="FF000000"/>
            <rFont val="Tahoma"/>
            <family val="2"/>
          </rPr>
          <t>sum of coutnries; not sure what to put here.</t>
        </r>
      </text>
    </comment>
    <comment ref="AB51" authorId="1" shapeId="0" xr:uid="{40626B3E-1B59-C94D-AC1F-06EC96435543}">
      <text>
        <r>
          <rPr>
            <b/>
            <sz val="9"/>
            <color rgb="FF000000"/>
            <rFont val="Tahoma"/>
            <family val="2"/>
          </rPr>
          <t>Nicole Carbone:</t>
        </r>
        <r>
          <rPr>
            <sz val="9"/>
            <color rgb="FF000000"/>
            <rFont val="Tahoma"/>
            <family val="2"/>
          </rPr>
          <t xml:space="preserve">
</t>
        </r>
        <r>
          <rPr>
            <sz val="9"/>
            <color rgb="FF000000"/>
            <rFont val="Tahoma"/>
            <family val="2"/>
          </rPr>
          <t>sum of countries or N/A?</t>
        </r>
      </text>
    </comment>
    <comment ref="AI51" authorId="1" shapeId="0" xr:uid="{C66640D4-9AAC-4EFF-8638-ED13A3EBD450}">
      <text>
        <r>
          <rPr>
            <b/>
            <sz val="9"/>
            <color rgb="FF000000"/>
            <rFont val="Tahoma"/>
            <family val="2"/>
          </rPr>
          <t>Nicole Carbone:</t>
        </r>
        <r>
          <rPr>
            <sz val="9"/>
            <color rgb="FF000000"/>
            <rFont val="Tahoma"/>
            <family val="2"/>
          </rPr>
          <t xml:space="preserve">
</t>
        </r>
        <r>
          <rPr>
            <sz val="9"/>
            <color rgb="FF000000"/>
            <rFont val="Tahoma"/>
            <family val="2"/>
          </rPr>
          <t>sum of countries or N/A?</t>
        </r>
      </text>
    </comment>
    <comment ref="C53" authorId="0" shapeId="0" xr:uid="{AB3085E2-0A01-044D-87D8-5CE92A97E7E3}">
      <text>
        <r>
          <rPr>
            <b/>
            <sz val="9"/>
            <color rgb="FF000000"/>
            <rFont val="Tahoma"/>
            <family val="2"/>
          </rPr>
          <t>Luigi Nunez:</t>
        </r>
        <r>
          <rPr>
            <sz val="9"/>
            <color rgb="FF000000"/>
            <rFont val="Tahoma"/>
            <family val="2"/>
          </rPr>
          <t xml:space="preserve">
</t>
        </r>
        <r>
          <rPr>
            <sz val="9"/>
            <color rgb="FF000000"/>
            <rFont val="Tahoma"/>
            <family val="2"/>
          </rPr>
          <t>Revise language around dose</t>
        </r>
      </text>
    </comment>
    <comment ref="AB62" authorId="1" shapeId="0" xr:uid="{76AB4D77-8C5F-154F-B851-65977D48F2F8}">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2" authorId="1" shapeId="0" xr:uid="{75503E68-C6F1-4072-9029-14F89D29782F}">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B63" authorId="1" shapeId="0" xr:uid="{6023BB5E-C09D-7344-B822-2FB7B341B863}">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3" authorId="1" shapeId="0" xr:uid="{70187721-ECBC-4C15-8181-DA4B26BE3AF6}">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B64" authorId="1" shapeId="0" xr:uid="{A832C03A-7B26-5244-BF85-0917FF7F42AA}">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 ref="AI64" authorId="1" shapeId="0" xr:uid="{D89AA719-6663-40FE-9B05-005CA50D39EE}">
      <text>
        <r>
          <rPr>
            <b/>
            <sz val="9"/>
            <color rgb="FF000000"/>
            <rFont val="Tahoma"/>
            <family val="2"/>
          </rPr>
          <t>Nicole Carbone:</t>
        </r>
        <r>
          <rPr>
            <sz val="9"/>
            <color rgb="FF000000"/>
            <rFont val="Tahoma"/>
            <family val="2"/>
          </rPr>
          <t xml:space="preserve">
</t>
        </r>
        <r>
          <rPr>
            <sz val="9"/>
            <color rgb="FF000000"/>
            <rFont val="Tahoma"/>
            <family val="2"/>
          </rPr>
          <t>Not sure about the following denominators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Luigi Nunez</author>
  </authors>
  <commentList>
    <comment ref="C154" authorId="0" shapeId="0" xr:uid="{74B655C2-E455-4A1B-8B20-E0F58FD4B9A2}">
      <text>
        <r>
          <rPr>
            <b/>
            <sz val="9"/>
            <color rgb="FF000000"/>
            <rFont val="Tahoma"/>
            <family val="2"/>
          </rPr>
          <t>Luigi Nunez:</t>
        </r>
        <r>
          <rPr>
            <sz val="9"/>
            <color rgb="FF000000"/>
            <rFont val="Tahoma"/>
            <family val="2"/>
          </rPr>
          <t xml:space="preserve">
SMC in its own file:
https://psiorg.sharepoint.com/:x:/r/sites/IMPACTMalaria2/Shared%20Documents/General/Data%20entry%20forms/_SMC/IM%20SMC%20data%20entry%20form.xlsx?d=w83e1bd323a9d4a6d88beb5e4c501964b&amp;csf=1&amp;e=mcVG1O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Nicole Carbone</author>
  </authors>
  <commentList>
    <comment ref="G2" authorId="0" shapeId="0" xr:uid="{78594A77-B7F8-470B-A3FC-B9169890DB04}">
      <text>
        <r>
          <rPr>
            <b/>
            <sz val="9"/>
            <color indexed="81"/>
            <rFont val="Tahoma"/>
            <family val="2"/>
          </rPr>
          <t>Nicole Carbone:</t>
        </r>
        <r>
          <rPr>
            <sz val="9"/>
            <color indexed="81"/>
            <rFont val="Tahoma"/>
            <family val="2"/>
          </rPr>
          <t xml:space="preserve">
Ignore this for now; to possibly revisit in 2020 esp. for countries like CDI; we can get this information if the country can report it and then we collect it within variables e.g. number of tests done through community, number of tests done through facility,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Nicole Carbone</author>
  </authors>
  <commentList>
    <comment ref="G7" authorId="0" shapeId="0" xr:uid="{D29E76AF-BC9F-4543-9362-55220B87A309}">
      <text>
        <r>
          <rPr>
            <b/>
            <sz val="9"/>
            <color indexed="81"/>
            <rFont val="Tahoma"/>
            <family val="2"/>
          </rPr>
          <t>Nicole Carbone:</t>
        </r>
        <r>
          <rPr>
            <sz val="9"/>
            <color indexed="81"/>
            <rFont val="Tahoma"/>
            <family val="2"/>
          </rPr>
          <t xml:space="preserve">
We will not include this disagg. for 2019; will revisit this conversation in 2020; there is too much variation</t>
        </r>
      </text>
    </comment>
  </commentList>
</comments>
</file>

<file path=xl/sharedStrings.xml><?xml version="1.0" encoding="utf-8"?>
<sst xmlns="http://schemas.openxmlformats.org/spreadsheetml/2006/main" count="3853" uniqueCount="1400">
  <si>
    <t xml:space="preserve">PMI/IMPACT MALARIA </t>
  </si>
  <si>
    <t>No.</t>
  </si>
  <si>
    <t>Performance Indicator</t>
  </si>
  <si>
    <t>Data Source</t>
  </si>
  <si>
    <t>Objective 1.1: Improved access to quality malaria diagnosis</t>
  </si>
  <si>
    <t>Percentage of confirmed malaria cases</t>
  </si>
  <si>
    <t>Percentage of patients with suspected malaria who received a parasitological test</t>
  </si>
  <si>
    <t>Total number of suspected cases of malaria</t>
  </si>
  <si>
    <t xml:space="preserve">Percentage of health workers demonstrating competence in malaria microscopy </t>
  </si>
  <si>
    <t>Percentage of health workers demonstrating competence in malaria RDTs</t>
  </si>
  <si>
    <t xml:space="preserve">Percentage of targeted facilities that meet standards (including appropriate materials, documentation, and qualified staff) for quality diagnosis of malaria </t>
  </si>
  <si>
    <t>Total number of targeted facilities who received a supervisory visit during the reporting period</t>
  </si>
  <si>
    <t>Total number of health workers targeted during the reporting period</t>
  </si>
  <si>
    <t>Percentage of targeted supervisors trained in supervision of malaria diagnostics</t>
  </si>
  <si>
    <t>Number of supervisors trained in supervision of malaria diagnostics</t>
  </si>
  <si>
    <t>Annually</t>
  </si>
  <si>
    <t xml:space="preserve">Percentage of targeted health workers trained in malaria laboratory diagnostics </t>
  </si>
  <si>
    <t>Total number of targeted health workers</t>
  </si>
  <si>
    <t>Total number of targeted facilities</t>
  </si>
  <si>
    <t>Objective 1.2: Improved access to targeted quality malaria treatment</t>
  </si>
  <si>
    <t>Number of health workers who comply to treatment with a WHO-recommended antimalarial for cases with positive malaria test results during clinical assessment visits measured through direct observation during supervision visits</t>
  </si>
  <si>
    <t>Total number of providers that received supervision during the reporting period</t>
  </si>
  <si>
    <t>Percentage of health workers demonstrating adherence to negative test results according to global standards</t>
  </si>
  <si>
    <t>Total number of health workers that received supervision during reporting period</t>
  </si>
  <si>
    <t>Total number of targeted health workers who received a supervisory visit during the reporting period</t>
  </si>
  <si>
    <t xml:space="preserve">Percentage of targeted health workers demonstrating competence in management of uncomplicated malaria  </t>
  </si>
  <si>
    <t>Number of targeted facilities that meet 90% or greater on facility checklists for quality case management during supervisory visits</t>
  </si>
  <si>
    <t xml:space="preserve">Percentage of targeted health workers trained according to national guidelines in malaria case management with ACTs </t>
  </si>
  <si>
    <t>Total number of health facilities targeted for supervision during the reporting period</t>
  </si>
  <si>
    <t xml:space="preserve">Percentage of targeted health facilities regularly reporting routine malaria case data </t>
  </si>
  <si>
    <t>Objective 1.3: Improved access to quality prevention and management of malaria in pregnancy (MiP)</t>
  </si>
  <si>
    <t xml:space="preserve">Percentage of pregnant women who received two doses of IPTp  </t>
  </si>
  <si>
    <t xml:space="preserve">Percentage of pregnant women who received one dose of IPTp  </t>
  </si>
  <si>
    <t xml:space="preserve">Percentage of targeted health workers demonstrating competence in prevention of MiP </t>
  </si>
  <si>
    <t>Percentage of targeted health workers demonstrating competence in treatment of MiP</t>
  </si>
  <si>
    <t>N/A</t>
  </si>
  <si>
    <t>Objective 2: Improved access to quality transmission-appropriate drug-based prevention and treatment approaches (Seasonal Malaria Chemoprevention)</t>
  </si>
  <si>
    <t xml:space="preserve">Percentage of targeted children who receive all 4 doses of SMC in a round in intervention area (or all 3 per national guidance where only 3 doses are indicated) </t>
  </si>
  <si>
    <t>Objective 3: Project technical leadership contributes to PMI-led global policy development and Ops Research (OR)</t>
  </si>
  <si>
    <t>Global PMP Indicator</t>
  </si>
  <si>
    <t>DE Numerator</t>
  </si>
  <si>
    <t>DE Denominator</t>
  </si>
  <si>
    <t>√</t>
  </si>
  <si>
    <t>Data entry form</t>
  </si>
  <si>
    <t>`</t>
  </si>
  <si>
    <t>Frequency</t>
  </si>
  <si>
    <t>Monthly</t>
  </si>
  <si>
    <t>Level</t>
  </si>
  <si>
    <t>Note</t>
  </si>
  <si>
    <t>&lt; 5 years</t>
  </si>
  <si>
    <t>&gt;= 5 years</t>
  </si>
  <si>
    <t>Unknown</t>
  </si>
  <si>
    <t>RDT</t>
  </si>
  <si>
    <t>Microscopy</t>
  </si>
  <si>
    <t>Suspected malaria cases who received a parasitological test (non-pregnant)</t>
  </si>
  <si>
    <t>Cases confirmed as malaria (non-pregnant)</t>
  </si>
  <si>
    <t>Suspected malaria cases who received a parasitological test (pregnant)</t>
  </si>
  <si>
    <t>Cases confirmed as malaria (pregnant)</t>
  </si>
  <si>
    <t>Treatment</t>
  </si>
  <si>
    <t>IM Tx 15</t>
  </si>
  <si>
    <t>Uncomplicated malaria cases that receive the appropriate first-line antimalarial treatment (pregnant women)</t>
  </si>
  <si>
    <t>Male</t>
  </si>
  <si>
    <t>Female</t>
  </si>
  <si>
    <t>CU5 with fever presented to the CHWs</t>
  </si>
  <si>
    <t>CU5 correctly treated for malaria fever by CHWs</t>
  </si>
  <si>
    <t>MIP</t>
  </si>
  <si>
    <t>Pregnant women attending routine ANC</t>
  </si>
  <si>
    <t>Pregnant women who received an ITN during routine ANC</t>
  </si>
  <si>
    <t>Pregnant women who received one dose of IPTp (IPT1)</t>
  </si>
  <si>
    <t>Pregnant women who received three or more doses of IPTp (IPT3)</t>
  </si>
  <si>
    <t>Diagnosis</t>
  </si>
  <si>
    <t>IM Dx 10</t>
  </si>
  <si>
    <t>Supevisor</t>
  </si>
  <si>
    <t>Community-based</t>
  </si>
  <si>
    <t>Other</t>
  </si>
  <si>
    <t>Health workers assessed on malaria case mngt</t>
  </si>
  <si>
    <t>Health workers demonstrating correct procedures for classifying cases according to global standards</t>
  </si>
  <si>
    <t>Hospital</t>
  </si>
  <si>
    <t>Health Centre</t>
  </si>
  <si>
    <t>Private</t>
  </si>
  <si>
    <t>Public</t>
  </si>
  <si>
    <t>Health facilities that received a supervisory visit</t>
  </si>
  <si>
    <t>Health facilities that meet 90% or greater on facility checklists for Dx (RDT)</t>
  </si>
  <si>
    <t>Health facilities that meet 90% or greater on facility checklists for Dx (microscopy)</t>
  </si>
  <si>
    <t>IM Tx 16</t>
  </si>
  <si>
    <t>IM Tx 13</t>
  </si>
  <si>
    <t>Health workers assessed on dx and mngt of severe malaria</t>
  </si>
  <si>
    <t>Health workers assessed on dx and mngt of uncomplicated malaria</t>
  </si>
  <si>
    <t>Health workers assessed on management of positive malaria cases</t>
  </si>
  <si>
    <t>Health workers who correctly comply to treatment with a WHO-recommended antimalarial for malaria cases</t>
  </si>
  <si>
    <t>Health workers assessed on management of negative malaria cases</t>
  </si>
  <si>
    <t>Health workers who correctly adhere to negative test results according to guidelines</t>
  </si>
  <si>
    <t>Health facilities targeted for supervision</t>
  </si>
  <si>
    <t>Health facilities that meet 90% or greater on facility checklists for quality case management</t>
  </si>
  <si>
    <t>Health workers assessed in measuring case management of MiP</t>
  </si>
  <si>
    <t>Health workers assessed in measuring IPTp and counselling for MiP</t>
  </si>
  <si>
    <t>Health workers who complete the training course in malaria lab Dx (microscopy)</t>
  </si>
  <si>
    <t>Health workers who complete the training course in malaria lab Dx (RDT)</t>
  </si>
  <si>
    <t>Health workers who scored 90% or greater in preparation and reading of RDTs during the training post-test</t>
  </si>
  <si>
    <t>Supervisors trained in supervision of malaria Dx (microscopy)</t>
  </si>
  <si>
    <t>Supervisors trained in supervision of malaria Dx (RDT)</t>
  </si>
  <si>
    <t>Supervisors targeted for supervision of malaria Dx</t>
  </si>
  <si>
    <t>Health facilities targeted</t>
  </si>
  <si>
    <t>Health workers targeted for training in malaria case management with ACTs</t>
  </si>
  <si>
    <t>Health workers who complete the training course in malaria case management with ACTs</t>
  </si>
  <si>
    <t>Health workers targeted for training in severe malaria case management</t>
  </si>
  <si>
    <t>Health workers who complete the training course in severe malaria case management</t>
  </si>
  <si>
    <t>Health workers targeted for training in IPTp</t>
  </si>
  <si>
    <t>Health workers who complete the training course in IPTp</t>
  </si>
  <si>
    <t>Suspected malaria cases (non-pregnant)</t>
  </si>
  <si>
    <t>Suspected malaria cases (pregnant)</t>
  </si>
  <si>
    <t>Health workers targeted for training malaria lab Dx</t>
  </si>
  <si>
    <t xml:space="preserve">Country: </t>
  </si>
  <si>
    <t>Region:</t>
  </si>
  <si>
    <t>District:</t>
  </si>
  <si>
    <t>FY:</t>
  </si>
  <si>
    <t>Month:</t>
  </si>
  <si>
    <t>(Annual) Target</t>
  </si>
  <si>
    <t>Month Results</t>
  </si>
  <si>
    <t>Progress to (Annual) Target</t>
  </si>
  <si>
    <t>#</t>
  </si>
  <si>
    <t>Country-specific PMP Indicator</t>
  </si>
  <si>
    <t>Percentage of health workers demonstrating competence in correctly classifying cases as not malaria, uncomplicated malaria, complicated malaria, and severe malaria</t>
  </si>
  <si>
    <t>Percentage of health workers demonstrating competence in malaria microscopy</t>
  </si>
  <si>
    <t>Percentage of targeted facilities that meet standards (including appropriate materials, documentation, and qualified staff) for quality diagnosis of malaria</t>
  </si>
  <si>
    <t>Percentage of targeted facilities with at least one provider trained in malaria diagnosis</t>
  </si>
  <si>
    <t>Percentage of targeted health workers trained in malaria laboratory diagnostics</t>
  </si>
  <si>
    <t xml:space="preserve">**Percentage of targeted countries with national malaria diagnostic supervision tools that adhere to global standards** </t>
  </si>
  <si>
    <t>Collected annually</t>
  </si>
  <si>
    <t>**Percentage of targeted countries with national guidelines for malaria diagnosis that meet global standards**</t>
  </si>
  <si>
    <t>Objective 1.2 Improved access to targeted quality malaria treatment</t>
  </si>
  <si>
    <t>Indicator</t>
  </si>
  <si>
    <t>Percentage of children under 5 appropriately treated for fever according to iCCM or country algorithms by community health worker</t>
  </si>
  <si>
    <t>Percentage of confirmed severe malaria cases that were appropriately managed according to national guidelines</t>
  </si>
  <si>
    <t>Percentage of uncomplicated malaria cases that received first-line antimalarial treatment according to national guidelines</t>
  </si>
  <si>
    <t xml:space="preserve">Percentage of targeted health workers demonstrating competence in management of severe malaria </t>
  </si>
  <si>
    <t xml:space="preserve">Percentage of targeted health workers demonstrating competence in management of uncomplicated malaria </t>
  </si>
  <si>
    <t>Percentage of targeted health workers demonstrating compliance to treatment according to WHO guidelines for cases with positive malaria test results </t>
  </si>
  <si>
    <t xml:space="preserve">Percentage of targeted facilities that meet standards (including appropriate materials, documentation, and qualified staff) for quality malaria case management </t>
  </si>
  <si>
    <t>Percentage of targeted health facilities regularly reporting routine malaria case data</t>
  </si>
  <si>
    <t>Percentage of targeted health facilities that receive a supervisory visit</t>
  </si>
  <si>
    <t>Percentage of health workers trained in management of severe malaria</t>
  </si>
  <si>
    <t>Percentage of health workers trained according to national guidelines in malaria case management with ACTs</t>
  </si>
  <si>
    <t>**Percentage of targeted countries with national guidelines for malaria treatment that meet global standards**</t>
  </si>
  <si>
    <t>Percentage of pregnant women who received an ITN during routine ANC</t>
  </si>
  <si>
    <t xml:space="preserve">Percentage of pregnant women who received three or more doses of IPTp </t>
  </si>
  <si>
    <t xml:space="preserve">Percentage of pregnant women who received two doses of IPTp </t>
  </si>
  <si>
    <t xml:space="preserve">Percentage of pregnant women who received one dose of IPTp </t>
  </si>
  <si>
    <t>Percentage of targeted health workers demonstrating competence in prevention of MiP</t>
  </si>
  <si>
    <t>Percentage of health workers trained in IPTp</t>
  </si>
  <si>
    <t>**Percentage of targeted countries with national guidelines for prevention and treatment of MiP that meet global standards**</t>
  </si>
  <si>
    <t>**Functional/active RMNCH/MiP/ANC/community health Working Group**</t>
  </si>
  <si>
    <t>**Reported on an annual basis**</t>
  </si>
  <si>
    <t>Objective 2: Improved access to quality transmission-appropriate drug-based prevention and treatment approaches</t>
  </si>
  <si>
    <t>**Percentage of targeted children who receive all 4 doses of SMC in a round in intervention area (or all 3 per national guidance where only 3 doses are indicated**</t>
  </si>
  <si>
    <t xml:space="preserve">**Percentage of targeted children who receive a dose of SMC in intervention area** </t>
  </si>
  <si>
    <t>**Percentage of targeted children who receive dose of SMC in the first cycle**</t>
  </si>
  <si>
    <t>**Percentage of targeted children who receive dose of SMC in the second cycle**</t>
  </si>
  <si>
    <t>**Percentage of targeted children who receive dose of SMC in the third cycle**</t>
  </si>
  <si>
    <t>**Percentage of targeted children who receive dose of SMC in the fourth cycle**</t>
  </si>
  <si>
    <t>**Percentage of health workers trained to deliver SMC according to national guidelines**</t>
  </si>
  <si>
    <t>**Percentage of targeted countries with annual SMC implementation plans**</t>
  </si>
  <si>
    <t>**Contribution to national, regional or global guidance/policy documents related to malaria (including RH)**</t>
  </si>
  <si>
    <t>**Number of program activity outputs disseminated to the global health community**</t>
  </si>
  <si>
    <t>**Participation in targeted national, regional or global level Working group(s) and/or taskforce(s)**</t>
  </si>
  <si>
    <t>PERFORMANCE MONITORING PLAN (PMP)</t>
  </si>
  <si>
    <t>PMP Numerator</t>
  </si>
  <si>
    <t>PMP Denominator</t>
  </si>
  <si>
    <t>Number of cases confirmed as malaria by a parasitological test (RDT or microscopy)</t>
  </si>
  <si>
    <t>Total number of suspected malaria cases who received a parasitological test</t>
  </si>
  <si>
    <t>Disaggregations</t>
  </si>
  <si>
    <t>Service channel
(public, private, community)</t>
  </si>
  <si>
    <t>Parasitological test
(RDT, microscopy)</t>
  </si>
  <si>
    <t>Facility level
(hospital, health center)</t>
  </si>
  <si>
    <t>Age
(&gt;5, &lt;=5)</t>
  </si>
  <si>
    <t>Pregnancy status
(Y, N)</t>
  </si>
  <si>
    <t>RHIS</t>
  </si>
  <si>
    <t>Number of suspected malaria cases who received a parasitological test)</t>
  </si>
  <si>
    <t>Percentage of health workers demonstrating competence in correctly classifying cases as not malaria, uncomplicated malaria, and severe malaria</t>
  </si>
  <si>
    <t>Supportive Supervision</t>
  </si>
  <si>
    <t>Number of health workers who demonstrate correct procedures for correctly classifying cases according to global standards</t>
  </si>
  <si>
    <t>IM Dx 1a</t>
  </si>
  <si>
    <t>IM Dx 2a</t>
  </si>
  <si>
    <t>IM Dx 3a</t>
  </si>
  <si>
    <t>IM Dx 3b</t>
  </si>
  <si>
    <t>IM Dx 2b</t>
  </si>
  <si>
    <t>IM Dx 1b</t>
  </si>
  <si>
    <t>IM Supportive Supervision</t>
  </si>
  <si>
    <t>IM Dx 9</t>
  </si>
  <si>
    <t>Health worker cadre
(lab, clinical, community)</t>
  </si>
  <si>
    <t>Sex
(female, male)</t>
  </si>
  <si>
    <t>Training</t>
  </si>
  <si>
    <t>Number of health workers who score 90% or greater in preparation and reading of RDTs during the training post-test</t>
  </si>
  <si>
    <t>Total number of health workers who completed a post-test during a training</t>
  </si>
  <si>
    <t>IM Training</t>
  </si>
  <si>
    <t>IM Dx 6</t>
  </si>
  <si>
    <t>IM Dx 4b</t>
  </si>
  <si>
    <t>Number of health workers who score 90% or greater in slide preparation and parasite detection during the training post-test</t>
  </si>
  <si>
    <t>IM Dx 4a</t>
  </si>
  <si>
    <t>IM Dx 5</t>
  </si>
  <si>
    <t>Number of targeted facilities that meet 90% of greater on facility checklists for diagnosis during supervisory visits</t>
  </si>
  <si>
    <t>IM Dx7</t>
  </si>
  <si>
    <t>IM Dx 7</t>
  </si>
  <si>
    <t>IM Dx 8a</t>
  </si>
  <si>
    <t>IM Dx 8b</t>
  </si>
  <si>
    <t xml:space="preserve">Percentage of targeted facilities with at least one provider trained in malaria diagnosis </t>
  </si>
  <si>
    <t>Number of targeted facilities with one or more health workers trained in malaria diagnosis</t>
  </si>
  <si>
    <t>IM Dx 17</t>
  </si>
  <si>
    <t>IM Dx 18</t>
  </si>
  <si>
    <t>Number of health workers who complete the training course in malaria laboratory diagnostics</t>
  </si>
  <si>
    <t>IM Dx 4a,
IM Dx 4b</t>
  </si>
  <si>
    <t>IM Dx 16</t>
  </si>
  <si>
    <t>Total number of targeted supervisors</t>
  </si>
  <si>
    <t>IM Dx 11a</t>
  </si>
  <si>
    <t>IM Dx 11b</t>
  </si>
  <si>
    <t>IM Dx 12</t>
  </si>
  <si>
    <t>IM Dx 11a,
IM Dx 11b</t>
  </si>
  <si>
    <t>Percentage of targeted countries with national guidelines for malaria diagnosis that meet global standards</t>
  </si>
  <si>
    <t>Percentage of targeted countries with national malaria diagnostic supervision tools that adhere to global standards</t>
  </si>
  <si>
    <t>Document review</t>
  </si>
  <si>
    <t>Number of targeted countries whose national malaria diagnostic supervision tools adhere to global standards</t>
  </si>
  <si>
    <t>Total number of targeted countries</t>
  </si>
  <si>
    <t>Number of targeted countries with national guidelines for malaria diagnosis that meet global standards/</t>
  </si>
  <si>
    <t>Country</t>
  </si>
  <si>
    <t>Has national malaria diagnostic supervision tools that adhere to global standards?</t>
  </si>
  <si>
    <t>Y/N</t>
  </si>
  <si>
    <t>IM TL 1</t>
  </si>
  <si>
    <t>IM TL 2</t>
  </si>
  <si>
    <t>sum of countries</t>
  </si>
  <si>
    <r>
      <t>Percentage of children under 5 appropriately treated for fever according to iCCM or country algorithms</t>
    </r>
    <r>
      <rPr>
        <b/>
        <sz val="11"/>
        <color theme="1"/>
        <rFont val="Arial"/>
        <family val="2"/>
      </rPr>
      <t xml:space="preserve"> </t>
    </r>
    <r>
      <rPr>
        <sz val="11"/>
        <color theme="1"/>
        <rFont val="Arial"/>
        <family val="2"/>
      </rPr>
      <t>by community health workers</t>
    </r>
  </si>
  <si>
    <t>Number of children under 5 correctly treated for malaria fever by community health worker</t>
  </si>
  <si>
    <t>Number of children under 5 with fevers presented to the community health workers</t>
  </si>
  <si>
    <t>Percentage of confirmed severe malaria cases that were appropriately managed according to national guidelines</t>
  </si>
  <si>
    <t>Number of confirmed severe malaria cases that were appropriately managed according to national guidelines</t>
  </si>
  <si>
    <t>Number of severe malaria cases reviewed</t>
  </si>
  <si>
    <t xml:space="preserve">Percentage of uncomplicated malaria cases that received first-line antimalarial treatment according to national guidelines </t>
  </si>
  <si>
    <t>Number of reported uncomplicated malaria cases that receive the appropriate first-line antimalarial treatment</t>
  </si>
  <si>
    <t>Total number of reported malaria cases during reported period</t>
  </si>
  <si>
    <t>Status
(presumed, confirmed)</t>
  </si>
  <si>
    <t>RHIS or supportive supervision</t>
  </si>
  <si>
    <t>Percentage of targeted health workers demonstrating competence in management of severe malaria</t>
  </si>
  <si>
    <t>Number of health workers who score a pass mark on supervisory or quality improvement checklists measuring the diagnosis and management of severe malaria</t>
  </si>
  <si>
    <t>IM Case Reporting</t>
  </si>
  <si>
    <t>Health workers who score a pass mark in diagnosis and management of severe malaria</t>
  </si>
  <si>
    <t>IM Tx 11</t>
  </si>
  <si>
    <t>IM Tx 12</t>
  </si>
  <si>
    <t>Number of health workers who score a pass mark on supervisory or quality improvement checklists measuring the diagnosis and treatment of uncomplicated malaria</t>
  </si>
  <si>
    <t>Health workers who score a pass mark in diagnosis and management of uncomplicated malaria</t>
  </si>
  <si>
    <t>IM Tx 14</t>
  </si>
  <si>
    <t xml:space="preserve">Percentage of targeted health workers demonstrating compliance to treatment with WHO guidelines for cases with positive malaria test results </t>
  </si>
  <si>
    <t>IM Tx 7</t>
  </si>
  <si>
    <t>IM Tx 8</t>
  </si>
  <si>
    <t>Number of health workers demonstrating adherence to negative test results according to global standards measured through direct observation through supervision visits</t>
  </si>
  <si>
    <t>IM Tx 9</t>
  </si>
  <si>
    <t>IM Tx 10</t>
  </si>
  <si>
    <t xml:space="preserve">Percentage of targeted facilities that meet standards (including appropriate materials, documentation, and qualified staff) for quality malaria case management  </t>
  </si>
  <si>
    <t>Record review</t>
  </si>
  <si>
    <t>Number of health facilities reporting monthly routine malaria case load data on diagnosis and treatment within an agreed timescale at least 2 months in the past 3 months</t>
  </si>
  <si>
    <t>Total number of target health facilities scheduled to report monthly routine malaria case load data during the reporting period</t>
  </si>
  <si>
    <t xml:space="preserve">Percentage of targeted health facilities that receive a supervisory visit </t>
  </si>
  <si>
    <t>Number of health facilities that receive a supervisory visit that covers malaria case management and/or malaria in pregnancy (MiP)</t>
  </si>
  <si>
    <t>IM Tx 21</t>
  </si>
  <si>
    <t>Number of health workers who complete the training course on severe malaria case management</t>
  </si>
  <si>
    <t>IM Tx 17</t>
  </si>
  <si>
    <t>IM Tx 18</t>
  </si>
  <si>
    <t>Number of health workers who complete the national training course on malaria case management with ACTs</t>
  </si>
  <si>
    <t>IM Tx 19</t>
  </si>
  <si>
    <t>IM Tx 20</t>
  </si>
  <si>
    <t xml:space="preserve">Percentage of targeted countries with national guidelines for malaria treatment that meet global standards </t>
  </si>
  <si>
    <t>Number of targeted countries with national guidelines for malaria treatment that meet global standards</t>
  </si>
  <si>
    <t>IM TL 3</t>
  </si>
  <si>
    <t>Has national guidelines for malaria treatment that meet global standards?</t>
  </si>
  <si>
    <t>Has national guidelines for malaria diagnosis that meet global standards?</t>
  </si>
  <si>
    <t>IM MIP 1</t>
  </si>
  <si>
    <t>IM MIP 2</t>
  </si>
  <si>
    <t>IM MIP 5</t>
  </si>
  <si>
    <t>IM MIP 4</t>
  </si>
  <si>
    <t>IM MIP 3</t>
  </si>
  <si>
    <t>Percentage of pregnant women who received three or more doses of IPTp</t>
  </si>
  <si>
    <t>Pregnant women who received two doses of IPTp (IPT2)</t>
  </si>
  <si>
    <t>Number of pregnant women who received an insecticide-treated net (ITN) during routine antenatal care (ANC)</t>
  </si>
  <si>
    <t>Total number of pregnant women attending antenatal visits (Number of first ANC visits as proxy in most countries’ RHIS)</t>
  </si>
  <si>
    <t>Number of pregnant women who received three or more doses of IPTp (IPT3)</t>
  </si>
  <si>
    <t>Number of pregnant women who received two doses of IPTp (IPT2)</t>
  </si>
  <si>
    <t>Number of pregnant women who received one dose of IPTp (IPT1)</t>
  </si>
  <si>
    <t>Number of health workers who score a pass mark on supervisory or quality improvement checklists measuring case management of MiP</t>
  </si>
  <si>
    <t>Number of health workers who score a pass mark on supervisory or quality improvement checklists measuring IPTp and counselling for MiP</t>
  </si>
  <si>
    <t>Health workers who score a pass mark in measuring case management of MiP</t>
  </si>
  <si>
    <t>Health workers who score a pass mark in measuring IPTp and counselling for MiP</t>
  </si>
  <si>
    <t>IM MIP 9</t>
  </si>
  <si>
    <t>IM MIP 8</t>
  </si>
  <si>
    <t>IM MIP 7</t>
  </si>
  <si>
    <t>IM MIP 6</t>
  </si>
  <si>
    <t>Number of health workers who complete the training course on IPTp</t>
  </si>
  <si>
    <t>IM MIP 10</t>
  </si>
  <si>
    <t>IM MIP 11</t>
  </si>
  <si>
    <t xml:space="preserve">Percentage of targeted countries with national guidelines for prevention and treatment of MiP that meet global standards </t>
  </si>
  <si>
    <t>Functional active RMNCH/MiP/ANC/community health Working Group</t>
  </si>
  <si>
    <t>Functional/active malaria/MiP/ANC/community health or RMNCH Working Group with a MiP lens that meets periodically</t>
  </si>
  <si>
    <t>Number of targeted countries with national guidelines for prevention and treatment of MiP that meet global standards</t>
  </si>
  <si>
    <t>Has national guidelines for prevention and treatment of MiP that meet global standards?</t>
  </si>
  <si>
    <t>IM TL 4</t>
  </si>
  <si>
    <t>IM TL 5</t>
  </si>
  <si>
    <t>Has functional/active malaria/MiP/ANC/community health or RMNCH Working Group with a MiP lens that meets periodically?</t>
  </si>
  <si>
    <t>IM SMC 1</t>
  </si>
  <si>
    <t>IM SMC 2</t>
  </si>
  <si>
    <t>IM SMC 3</t>
  </si>
  <si>
    <t>IM SMC 4</t>
  </si>
  <si>
    <t>IM SMC 5</t>
  </si>
  <si>
    <t>IM SMC 6</t>
  </si>
  <si>
    <t>IM SMC 7</t>
  </si>
  <si>
    <t>Number of children in target age range in the intervention area</t>
  </si>
  <si>
    <t>Number of targeted children receiving all recommended SMC doses during a campaign, in the intervention area</t>
  </si>
  <si>
    <t>Routine campaign monitoring data</t>
  </si>
  <si>
    <t>Number of targeted children receiving a dose of SMC in the intervention area</t>
  </si>
  <si>
    <t xml:space="preserve">Percentage of targeted children who receive a dose of SMC in intervention area  </t>
  </si>
  <si>
    <t>Percentage of targeted children who receive a dose of SMC in the first cycle</t>
  </si>
  <si>
    <t>Number of targeted children who received a dose of SMC during the first cycle</t>
  </si>
  <si>
    <t>Percentage of targeted children who receive a dose of SMC in the second cycle</t>
  </si>
  <si>
    <t>Percentage of targeted children who receive a dose of SMC in the third cycle</t>
  </si>
  <si>
    <t>Percentage of targeted children who receive a dose of SMC in the fourth cycle</t>
  </si>
  <si>
    <t>Number of targeted children who received a dose of SMC during the second cycle</t>
  </si>
  <si>
    <t>Number of targeted children who received a dose of SMC during the third cycle</t>
  </si>
  <si>
    <t>Number of targeted children who received a dose of SMC during the fourth cycle</t>
  </si>
  <si>
    <t>IM SMC 8</t>
  </si>
  <si>
    <t>IM SMC 9</t>
  </si>
  <si>
    <t>Percentage of health workers trained to deliver SMC according to national guidelines</t>
  </si>
  <si>
    <t>Number of health workers who complete the training course on delivering SMC</t>
  </si>
  <si>
    <t>Percentage of targeted countries with annual SMC implementation plans</t>
  </si>
  <si>
    <t>Total number of targeted countries anticipated to have plans</t>
  </si>
  <si>
    <t>Number of countries with annual operational SMC implementation plans</t>
  </si>
  <si>
    <t>IM TL 6</t>
  </si>
  <si>
    <t>IM TL 7</t>
  </si>
  <si>
    <t>Is country anticipated to have annual SMC implementation plans?</t>
  </si>
  <si>
    <t>Does country have annual operational SMC implementation plans?</t>
  </si>
  <si>
    <t>Contribution to national, regional or global guidance/policy documents related to malaria (including RH)</t>
  </si>
  <si>
    <t>Contribution to national, regional guidance/policy documents or related to malaria (including RH)</t>
  </si>
  <si>
    <t>Participation in targeted national, regional or global level Working group(s) and/or taskforce(s)</t>
  </si>
  <si>
    <t>Participation in national, regional or global working group(s) or taskforce(s) related to malaria (including RH)</t>
  </si>
  <si>
    <t>Routine project management data</t>
  </si>
  <si>
    <t>IM TL 8</t>
  </si>
  <si>
    <t>IM TL 9</t>
  </si>
  <si>
    <t>IM TL 10</t>
  </si>
  <si>
    <t>Clinical staff</t>
  </si>
  <si>
    <t>Laboratory staff</t>
  </si>
  <si>
    <t>IM Technical Leadership (national)</t>
  </si>
  <si>
    <t>Comment on Data source</t>
  </si>
  <si>
    <t>countries using SS</t>
  </si>
  <si>
    <t>Health workers who scored 90% or greater in slide preparation and parasite detection during the training post-test</t>
  </si>
  <si>
    <t>National</t>
  </si>
  <si>
    <t>IM RE 1</t>
  </si>
  <si>
    <t>IM RE 2</t>
  </si>
  <si>
    <t>Targeted health facilities scheduled to report monthly malaria case load data</t>
  </si>
  <si>
    <t>Reporting</t>
  </si>
  <si>
    <t>IM Dx 3</t>
  </si>
  <si>
    <t>Suspected malaria cases</t>
  </si>
  <si>
    <t>IM Dx 1,
IM Dx 1a,
IM Dx 1b</t>
  </si>
  <si>
    <t>IM Dx 2,
IM Dx 2a,
IM Dx 2b</t>
  </si>
  <si>
    <t>IM Dx 2</t>
  </si>
  <si>
    <t>Suspected malaria cases who received a parasitological test</t>
  </si>
  <si>
    <t>IM Dx 1</t>
  </si>
  <si>
    <t>Cases confirmed as malaria</t>
  </si>
  <si>
    <t>IM Dx 3,
IM Dx 3a,
IM Dx 3b</t>
  </si>
  <si>
    <t>Cases presumed as malaria</t>
  </si>
  <si>
    <t>Cases presumed as malaria (non-pregnant)</t>
  </si>
  <si>
    <t>Cases presumed as malaria (pregnant)</t>
  </si>
  <si>
    <t>IM Dx 1c</t>
  </si>
  <si>
    <t>IM Dx 1d</t>
  </si>
  <si>
    <t>IM Dx 1e</t>
  </si>
  <si>
    <t>IM Dx 1 + IM Dx 1c,
IM Dx 1a + IM Dx 1d,
IM Dx 1b + IM Dx 1e</t>
  </si>
  <si>
    <t>Uncomplicated malaria cases that receive the appropriate first-line antimalarial treatment</t>
  </si>
  <si>
    <t>Uncomplicated malaria cases that receive the appropriate first-line antimalarial treatment (non-pregnant women)</t>
  </si>
  <si>
    <t>Severe malaria cases that receive the appropriate first-line antimalarial treatment</t>
  </si>
  <si>
    <t>Severe malaria cases that receive the appropriate first-line antimalarial treatment (non-pregnant women)</t>
  </si>
  <si>
    <t>Severe malaria cases that receive the appropriate first-line antimalarial treatment (pregnant women)</t>
  </si>
  <si>
    <t>Uncomplicated cases confirmed as malaria (pregnant)</t>
  </si>
  <si>
    <t>Uncomplicated cases confirmed as malaria</t>
  </si>
  <si>
    <t>Uncomplicated cases confirmed as malaria (non-pregnant)</t>
  </si>
  <si>
    <t>Severe cases confirmed as malaria (pregnant)</t>
  </si>
  <si>
    <t>Severe cases confirmed as malaria</t>
  </si>
  <si>
    <t>Severe cases confirmed as malaria (non-pregnant)</t>
  </si>
  <si>
    <t>IM Dx S1</t>
  </si>
  <si>
    <t>IM Dx S1,
IM Dx S1a,
IM Dx S1b</t>
  </si>
  <si>
    <t>IM Dx S1a</t>
  </si>
  <si>
    <t>IM Dx S1b</t>
  </si>
  <si>
    <t>IM Dx U1</t>
  </si>
  <si>
    <t>IM Dx U1a</t>
  </si>
  <si>
    <t>IM Dx U1b</t>
  </si>
  <si>
    <t>IM Tx S1</t>
  </si>
  <si>
    <t>IM Tx S1a</t>
  </si>
  <si>
    <t>IM Tx S1b</t>
  </si>
  <si>
    <t>IM Tx S1,
IM Tx S1a,
IM Tx S1b</t>
  </si>
  <si>
    <t>IM Dx C1</t>
  </si>
  <si>
    <t>IM Tx C1</t>
  </si>
  <si>
    <t>IM Tx U1</t>
  </si>
  <si>
    <t>IM Tx U1a</t>
  </si>
  <si>
    <t>IM Tx U1b</t>
  </si>
  <si>
    <t>IM Tx U1,
IM Tx U1a,
IM Tx U1b</t>
  </si>
  <si>
    <t>Targeted health facilities that reported monthly routine malaria case load data within an agreed timeline</t>
  </si>
  <si>
    <t>Health facilities that meet 90% or greater on facility checklists for Dx (overall)</t>
  </si>
  <si>
    <t>IM Dx 8</t>
  </si>
  <si>
    <t>IM Dx 8,
IM Dx 8a,
IM Dx 8b</t>
  </si>
  <si>
    <t>Health facilities with at least one provider trained in malaria Dx (RDT)</t>
  </si>
  <si>
    <t>Health facilities with at least one provider trained in malaria Dx (microscopy)</t>
  </si>
  <si>
    <t>Number of program activity outputs disseminated to the global health community</t>
  </si>
  <si>
    <t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t>
  </si>
  <si>
    <t>Data Set</t>
  </si>
  <si>
    <t>Case Reporting</t>
  </si>
  <si>
    <t>DE Name</t>
  </si>
  <si>
    <t>DE uid</t>
  </si>
  <si>
    <t>DE CatOptionCombo</t>
  </si>
  <si>
    <t>Code</t>
  </si>
  <si>
    <t>Percentage of confirmed malaria cases (NP)</t>
  </si>
  <si>
    <t>Percentage of confirmed malaria cases (P)</t>
  </si>
  <si>
    <t>IM CR - DX Cases confirmed as malaria (non-pregnant)</t>
  </si>
  <si>
    <t>sZoMIJ8KFiw</t>
  </si>
  <si>
    <t>Sex - Parasitological test - Age-group</t>
  </si>
  <si>
    <t>IM CR - DX Suspected malaria cases who received a parasitological test (non-pregnant)</t>
  </si>
  <si>
    <t>uZWRcBbXVO5</t>
  </si>
  <si>
    <t>IM CR - DX Suspected malaria cases who received a parasitological test (pregnant women)</t>
  </si>
  <si>
    <t>hoGKdACnBUs</t>
  </si>
  <si>
    <t>IM CR - DX Cases confirmed as malaria (pregnant women)</t>
  </si>
  <si>
    <t>CrV5hkFVvdH</t>
  </si>
  <si>
    <t>IM CR - DX Cases confirmed as malaria</t>
  </si>
  <si>
    <t>UFGPsP6p9mm</t>
  </si>
  <si>
    <t>IM CR - DX Suspected malaria cases who received a parasitological test</t>
  </si>
  <si>
    <t>N6j1f9LZiLf</t>
  </si>
  <si>
    <t>Direct Data entry</t>
  </si>
  <si>
    <t>CI, CM, MG, NE, SL, ZM</t>
  </si>
  <si>
    <t>CD</t>
  </si>
  <si>
    <t>KE</t>
  </si>
  <si>
    <t>GH</t>
  </si>
  <si>
    <t>ML</t>
  </si>
  <si>
    <t>/</t>
  </si>
  <si>
    <t>YMiDfYBOpWk</t>
  </si>
  <si>
    <t>rKatBh8TmW2</t>
  </si>
  <si>
    <t>None</t>
  </si>
  <si>
    <t>GH CR - DX Suspected malaria cases who received a parasitological test (pregnant)</t>
  </si>
  <si>
    <t>vAjxUR9K0mp</t>
  </si>
  <si>
    <t>GH CR - DX Suspected malaria cases who received a parasitological test (non-pregnant)</t>
  </si>
  <si>
    <t>CpFbufOJ1rF</t>
  </si>
  <si>
    <t>Sex - Age-group
Parasitological test</t>
  </si>
  <si>
    <t>GH CR - DX Suspected malaria cases who received a parasitological test
GH CR - DX Suspected malaria cases who received a parasitological test (by test type)</t>
  </si>
  <si>
    <t>zsUZQV4CAd6
PwOl1Z017wD</t>
  </si>
  <si>
    <t>cZuXXzQuEL6
C6fu4gyFJyt</t>
  </si>
  <si>
    <t>IM CR - Dx Suspected malaria cases who received a parasitological test</t>
  </si>
  <si>
    <t>IM CR - Dx Suspected malaria cases</t>
  </si>
  <si>
    <t>Parasitological test - Service channel - facility level</t>
  </si>
  <si>
    <t>IM SS - Dx Health facilities that received a supervisory visit</t>
  </si>
  <si>
    <t>IM SS - Dx Health facilities that 90% or greater on facility checklists for Dx (overall)</t>
  </si>
  <si>
    <t xml:space="preserve">IM Training - Dx Health facilities targeted </t>
  </si>
  <si>
    <t>Service channel - facility level</t>
  </si>
  <si>
    <t>Parasitological test - Health worker cadre - sex</t>
  </si>
  <si>
    <t>Sex - health worker cadre</t>
  </si>
  <si>
    <t>KE CR- DX Cases confirmed as malaria (non-pregnant)</t>
  </si>
  <si>
    <t xml:space="preserve">KE CR - Dx Cases confirmed as malaria  (pregnant)                                                                                                                                                                                                              </t>
  </si>
  <si>
    <t>Age group - parasitilogical test</t>
  </si>
  <si>
    <t>Parasitlogical test</t>
  </si>
  <si>
    <t>Age group - parasitological test</t>
  </si>
  <si>
    <t>Parasitological test</t>
  </si>
  <si>
    <t>Parasitlogical test; Parasitlogical test - age group</t>
  </si>
  <si>
    <t>Parasitological test - age group ; Parasitological test</t>
  </si>
  <si>
    <t>Parasitological test- age group; Parasitological test</t>
  </si>
  <si>
    <t>Age group; none</t>
  </si>
  <si>
    <t xml:space="preserve">KE SS - Dx Health workers demonstrating correct procedures for classifying cases according ot global standards </t>
  </si>
  <si>
    <t>KE Training - Dx Health workers who scored 90% or greater in preparation and reading of RDTs during the training post-test</t>
  </si>
  <si>
    <t>KE Training - Dx Health workers who scored 90% or greater in slide preparation and parasite detection during the training post-test</t>
  </si>
  <si>
    <t>KE SS - Dx Health facilities that meet 90% or greater on facilitiy checklists for Dx (RDT); KE SS - Dx Helath facilities that meet 90% of greater on facility checklists for Dx (microscopy)</t>
  </si>
  <si>
    <t>KE SS - Dx Health facilities that received a supervisory visit</t>
  </si>
  <si>
    <t xml:space="preserve">KE Training - Dx Health facilities with at least one provider trained in malaria Dx RDT; KE Training - Dx Health facilities with at least one provider trained in malaria Dx microscopy </t>
  </si>
  <si>
    <t>KE Training - Dx Targeted health facilities targeted recommended to use RDT for diagnosis; KE Training - DX Targeted health facilities targeted recommended to use microscopy for diagnosis</t>
  </si>
  <si>
    <t>KE Training - Dx Health workers who complete the training course in malaria lab Dx (microscopy); KE Training Dx Health workers who complete the training course in malaria lab Dx (RDT)</t>
  </si>
  <si>
    <t>KE Training - Dx Health workers targeted for training malaria Dx</t>
  </si>
  <si>
    <t>KE Training - Dx Supervisors trained in supervision of malaria Dx (microscopy); KE Training - Dx Supervisors trained in supervsion of malaria Dx (RDT</t>
  </si>
  <si>
    <t>Sex -health worker cadre</t>
  </si>
  <si>
    <t>KE Training - Dx Supervisors targeted for supervision of malaria Dx</t>
  </si>
  <si>
    <t>Sex - age group</t>
  </si>
  <si>
    <t xml:space="preserve">Number of severe malaria cases reviewed </t>
  </si>
  <si>
    <t>Status; Sex - age group - status</t>
  </si>
  <si>
    <t>Total number of reported malaria cases during reporting period</t>
  </si>
  <si>
    <t xml:space="preserve">Status; Sex - age group - status </t>
  </si>
  <si>
    <t>Sex</t>
  </si>
  <si>
    <t>Health workers assessed on diagnosis and management of severe malaria</t>
  </si>
  <si>
    <t>KE SS - Tx Health workers assessed on dx and mngt of severe malaria</t>
  </si>
  <si>
    <t xml:space="preserve">Number of CU5 presented to CHWs with fever </t>
  </si>
  <si>
    <t>Health workers assessed on diagnosis and management of uncomplicated malaria</t>
  </si>
  <si>
    <t>KE SS - Tx Health workers assessed on dx and mngt of uncomplicated malaria</t>
  </si>
  <si>
    <t>KE SS - Tx Health workers assessed on management of positive malaria cases</t>
  </si>
  <si>
    <t xml:space="preserve">Health workers assessed on management of negative malaria cases </t>
  </si>
  <si>
    <t>KE SS - Tx Health workers assessed on management of negative malaria cases</t>
  </si>
  <si>
    <t>KE SS - Tx Health facilities that meet 90% or greater on facility checklists for quality case management</t>
  </si>
  <si>
    <t xml:space="preserve">Total number of targeted facilities who received a supervisory visit during the reporting period </t>
  </si>
  <si>
    <t xml:space="preserve">KE SS - Tx Health facilities that received a supervisory visit </t>
  </si>
  <si>
    <t xml:space="preserve">Total number of target health facilities scheduled to report monthly routine malaria case load data during the reporting period </t>
  </si>
  <si>
    <t>KE SS - Tx Health facilities that received a supervisory visit that covers malaria case management and/or MiP</t>
  </si>
  <si>
    <t xml:space="preserve">Total number of health facilities targeted for supervision during the reporting period </t>
  </si>
  <si>
    <t xml:space="preserve">Total number of health workers targeted </t>
  </si>
  <si>
    <t xml:space="preserve">Total number of targeted countries </t>
  </si>
  <si>
    <t>Total number of pregnant women attending antenatal visits (Number of first ANC visits as proxy in most countries' RHIS)</t>
  </si>
  <si>
    <t xml:space="preserve">KE CR - MIP Pregnant women attending first routine ANC visit </t>
  </si>
  <si>
    <t xml:space="preserve">None </t>
  </si>
  <si>
    <t xml:space="preserve">KE TL - TL Scheduled MiP TWG meetings that convened </t>
  </si>
  <si>
    <t>KE TL - TL Scheduled MiP TWG meetings</t>
  </si>
  <si>
    <t>KE TL - TL Contribution to country, national, East Africa regional, Africa regional or global guidance/policy documents related to malaria (including RH)</t>
  </si>
  <si>
    <t>KE TL - TL Number of program activity outputs disseminated to the global health community</t>
  </si>
  <si>
    <t>KE TL - TL Participation in sub-national, national or regional (East Africa) or gloal working group(s) or taskforc(s) related to malaria (including RH)</t>
  </si>
  <si>
    <t>Sex - Age group; Parasitological test ; None</t>
  </si>
  <si>
    <t xml:space="preserve">GH SS - Dx Health workers demonstrating correct procedures for classifying cases according ot global standards </t>
  </si>
  <si>
    <t>Sex-  health worker cadre</t>
  </si>
  <si>
    <t xml:space="preserve">GH SS - Health workers assessed on malaria case management </t>
  </si>
  <si>
    <t>GH Training - Dx Health workers who scored 90% or greater in preparation and reading of RDTs during the training post-test</t>
  </si>
  <si>
    <t>GH Training - Dx Health workers who scored 90% or greater in slide preparation and parasite detection during the training post-test</t>
  </si>
  <si>
    <t>GH SS - Dx Health facilities that meet 90% or greater on facilitiy checklists for Dx (RDT); GH SS - Dx Helath facilities that meet 90% of greater on facility checklists for Dx (microscopy)</t>
  </si>
  <si>
    <t>GH SS - Dx Health facilities that received a supervisory visit</t>
  </si>
  <si>
    <t xml:space="preserve">GH Training - Dx Health facilities with at least one provider trained in malaria Dx </t>
  </si>
  <si>
    <t>GH Training - Dx Health workers who complete the training course in malaria lab Dx (microscopy); GH Training Dx Health workers who complete the training course in malaria lab Dx (RDT)</t>
  </si>
  <si>
    <t>DH Training - Dx Health workers targeted for training malaria lab Dx</t>
  </si>
  <si>
    <t>GH Training - Dx Supervisors trained in supervision of malaria Dx (microscopy); GH Training - Dx Supervisors trained in supervsion of malaria Dx (RDT</t>
  </si>
  <si>
    <t>GH Training - Dx Supervisors targeted for supervision of malaria Dx</t>
  </si>
  <si>
    <t>GH SS - Tx CU5 correctly treated for malaria fever by CHWs</t>
  </si>
  <si>
    <t>GH SS - Tx Severe malaria cases appropriately managed according to national guidelines</t>
  </si>
  <si>
    <t>GH SS - Tx Severe malaria cases reviewed</t>
  </si>
  <si>
    <t>GH CR - Suspsected malaria cases</t>
  </si>
  <si>
    <t>Sex- age group</t>
  </si>
  <si>
    <t>GH SS - Tx Health workers who scored a pass mark diagnosis and management of severe malaria</t>
  </si>
  <si>
    <t>GH SS - Tx Health workers assessed on dx and mngt of severe malaria</t>
  </si>
  <si>
    <t>GH SS - Tx Health workers who scored a pass mark in diagnosis and management of uncomplicated malaria</t>
  </si>
  <si>
    <t>GH SS - Tx Health workers assessed on dx and mngt of uncomplicated malaria</t>
  </si>
  <si>
    <t>Sex- health worker cadre</t>
  </si>
  <si>
    <t xml:space="preserve">GH SS - Tx Health workers who correctly comply to treatment according to national guidelines with a WHO- recommended antimalarial for malaria cases </t>
  </si>
  <si>
    <t>GH SS - Tx Health workers assessed on management of positive malaria cases</t>
  </si>
  <si>
    <t xml:space="preserve">GH SS - Tx Health workers who correctly adhere to negative test results according to guidelines </t>
  </si>
  <si>
    <t>GH SS - Tx Health workers assessed on management of negative malaria cases</t>
  </si>
  <si>
    <t>GH SS - Tx Health facilities that meet 90% or greater on facility checklists for quality case management</t>
  </si>
  <si>
    <t xml:space="preserve">GH SS - Tx Health facilities that received a supervisory visit </t>
  </si>
  <si>
    <t xml:space="preserve">GH Training - Tx Health workers who complete the training course in severe malaria case management </t>
  </si>
  <si>
    <t xml:space="preserve">GH Training - Tx Health workers targeted for training in severe malaria case management </t>
  </si>
  <si>
    <t>GH Training - Tx Health workers who complete the training course in malaria case management with ACTs</t>
  </si>
  <si>
    <t>GH Training - Tx Health workers targeted for training in malaria case management with ACTs</t>
  </si>
  <si>
    <t>GH CR - MIP Pregnant women attending routine ANC (i.e. ANC Registrants)</t>
  </si>
  <si>
    <t>Age group</t>
  </si>
  <si>
    <t>ML CR - Cases reported  as malaria (non-pregnant)</t>
  </si>
  <si>
    <t>Parasitological test - age group</t>
  </si>
  <si>
    <t>ML CR - Cases reported as malaria (pregnant)</t>
  </si>
  <si>
    <t>ML CR - Cases reported as malaria</t>
  </si>
  <si>
    <t>ML CR - Dx Suspected malaria cases who received a parasitological test</t>
  </si>
  <si>
    <t>ML CR Dx Supsected malaria cases who received a parasitological test</t>
  </si>
  <si>
    <t>Parasitological test - age grpoup</t>
  </si>
  <si>
    <t>GH CR - Dx Suspected malaria cases</t>
  </si>
  <si>
    <t>ML CR - Dx suspsected malaria cases</t>
  </si>
  <si>
    <t>Sex - Age group</t>
  </si>
  <si>
    <t xml:space="preserve">ML SS - Dx Health workers demonstrating correct procedures for classifying cases according ot global standards </t>
  </si>
  <si>
    <t>ML Training - Dx Health workers who scored 90% or greater in preparation and reading of RDTs during the training post-test</t>
  </si>
  <si>
    <t>ML Training - Dx Health workers who scored 90% or greater in slide preparation and parasite detection during the training post-test</t>
  </si>
  <si>
    <t>ML SS - Dx Health facilities that meet 90% or greater on facilitiy checklists for Dx (RDT); ML SS - Dx Helath facilities that meet 90% of greater on facility checklists for Dx (microscopy)</t>
  </si>
  <si>
    <t>ML SS - Dx Health facilities that received a supervisory visit</t>
  </si>
  <si>
    <t>ML Training - Dx Health facilities with at least one provider trained in malaria Dx</t>
  </si>
  <si>
    <t>ML Training - Dx Health facilities targeted</t>
  </si>
  <si>
    <t>ML Training - Dx Health workers targeted for training malaria Dx</t>
  </si>
  <si>
    <t>ML Training - Dx Supervisors trained in supervision of malaria Dx (microscopy); ML Training - Dx Supervisors trained in supervsion of malaria Dx (RDT</t>
  </si>
  <si>
    <t>ML Training - Dx Supervisors targeted for supervision of malaria Dx</t>
  </si>
  <si>
    <t>ML CR - Tx Severe malaria cases appropriately managed according to national guidelines</t>
  </si>
  <si>
    <t xml:space="preserve">ML CR - Tx Uncomplicated malaria cases treated according to national treatment guidelines that receive the appropriate first- line treatment </t>
  </si>
  <si>
    <t>ML CR - Tx Cases reported as malaria (uncomplicated)</t>
  </si>
  <si>
    <t>ML SS - Tx Health workers who scored 90% or greater in diagnosis and management of severe malaria</t>
  </si>
  <si>
    <t>ML SS - Tx Health workers assessed on dx and mngt of severe malaria</t>
  </si>
  <si>
    <t>ML SS - Tx Health workers who scored 90% or greater in diagnosis and management of uncomplicated malaria</t>
  </si>
  <si>
    <t>ML SS - Tx Health workers assessed on dx and mngt of uncomplicated malaria</t>
  </si>
  <si>
    <t>ML SS - Tx Health workers who correctly comply to treatment  a WHO- recommended antimalarial for malaria cases</t>
  </si>
  <si>
    <t>ML SS - Tx Health workers assessed on management of positive malaria cases</t>
  </si>
  <si>
    <t xml:space="preserve">ML SS - Tx Health workers who correctly adhere to negative test results according to guidelines </t>
  </si>
  <si>
    <t>ML SS - Tx Health workers assessed on management of negative malaria cases</t>
  </si>
  <si>
    <t>ML SS - Tx Health facilities that meet 90% or greater on facility checklists for quality case management</t>
  </si>
  <si>
    <t xml:space="preserve">ML Training - Tx Health workers who complete the training course in severe malaria case management </t>
  </si>
  <si>
    <t xml:space="preserve">ML Training - Tx Health workers targeted for training in severe malaria case management </t>
  </si>
  <si>
    <t>ML Training - Tx Health workers who complete the training course in malaria case management with ACTs</t>
  </si>
  <si>
    <t>ML Training - Tx Health workers targeted for training in malaria case management with ACTs</t>
  </si>
  <si>
    <t>ML CR - MIP Pregnant women attending routine ANC</t>
  </si>
  <si>
    <t xml:space="preserve">Sex - age group </t>
  </si>
  <si>
    <t xml:space="preserve">Sex - health worker cadre </t>
  </si>
  <si>
    <t xml:space="preserve">Total number of targeted countries anticipated to have plans </t>
  </si>
  <si>
    <t xml:space="preserve">SMC - Children in target age range </t>
  </si>
  <si>
    <t>SMC - Health worker targeted for training course on delivering SMC</t>
  </si>
  <si>
    <t xml:space="preserve">SMC - Children who received SMC - 1st wave </t>
  </si>
  <si>
    <t xml:space="preserve">SMC - Children who received SMC - 2nd wave </t>
  </si>
  <si>
    <t xml:space="preserve">SMC - Children who received SMC - 3rd wave </t>
  </si>
  <si>
    <t xml:space="preserve">SMC - Children who received SMC - 4th wave </t>
  </si>
  <si>
    <t>SMC - Helath workers who completed the training course on delivering SMC</t>
  </si>
  <si>
    <t>ML TL - Contribution to regional or national guidance/ policy documents related to malaria (including RH)</t>
  </si>
  <si>
    <t>ML TL - Number of country-level program activity outputs disseminated to the national health community</t>
  </si>
  <si>
    <t>ML TL - Participation in targeted regional or global level working group (s) and/or taskforce(s)</t>
  </si>
  <si>
    <t>DRC Training - Health workers who scored 90% or greater in slide preparation and parasite detection during the training post-test</t>
  </si>
  <si>
    <t>DRC Training - Dx Health workers who completed the training post-test</t>
  </si>
  <si>
    <t>DRC Training - Dx supervisors trained in supervision of malaria Dx</t>
  </si>
  <si>
    <t xml:space="preserve">GH Training - Dx Supervisors targeted </t>
  </si>
  <si>
    <t>DRC SS - Health facilities that meet 90% or greater on facility checklists for diagnosis during supervisory visits</t>
  </si>
  <si>
    <t xml:space="preserve">DRC SS - Total number of targeted facilities who received a supervisory visit during the reporting period </t>
  </si>
  <si>
    <t>DRC TL - Does this province have national malaria diagnostic supervision tools that adhere to global standards</t>
  </si>
  <si>
    <t xml:space="preserve">Global </t>
  </si>
  <si>
    <t>Ghana</t>
  </si>
  <si>
    <t>Kenya</t>
  </si>
  <si>
    <t>Mali</t>
  </si>
  <si>
    <t>DRC</t>
  </si>
  <si>
    <t xml:space="preserve">Other </t>
  </si>
  <si>
    <t>Community</t>
  </si>
  <si>
    <t>Global</t>
  </si>
  <si>
    <t>Health center</t>
  </si>
  <si>
    <t>Health Center</t>
  </si>
  <si>
    <t>Polyclinic</t>
  </si>
  <si>
    <t>Clinic</t>
  </si>
  <si>
    <t>CHPS</t>
  </si>
  <si>
    <t xml:space="preserve">Private </t>
  </si>
  <si>
    <t>MoH</t>
  </si>
  <si>
    <t>FBO</t>
  </si>
  <si>
    <t>Dispensary</t>
  </si>
  <si>
    <t>Medical Clinic</t>
  </si>
  <si>
    <t>Standalone Site</t>
  </si>
  <si>
    <t>CSRef</t>
  </si>
  <si>
    <t>CSCom</t>
  </si>
  <si>
    <t xml:space="preserve">NC Questions </t>
  </si>
  <si>
    <t>1. My understanding of the Mali Health System is that a CSRef is like a hospital?</t>
  </si>
  <si>
    <t>2. For Mali CSCom is like a health center if defined by providing basic health services?</t>
  </si>
  <si>
    <t>3. Do we want all the different levels in Ghana and Kenya to feed into unknown?</t>
  </si>
  <si>
    <t>NA</t>
  </si>
  <si>
    <t>IM SMC</t>
  </si>
  <si>
    <t>hGD6TLdafhQ</t>
  </si>
  <si>
    <t>hwj9EBz8xwO</t>
  </si>
  <si>
    <t>Disaggregation</t>
  </si>
  <si>
    <t>F1Y5k65KjL0</t>
  </si>
  <si>
    <t>eHWYhy8vO8q</t>
  </si>
  <si>
    <t>uoxQrM9gmMV</t>
  </si>
  <si>
    <t>Percentage of patients with suspected malaria who received a parasitological test (NP)</t>
  </si>
  <si>
    <t>Percentage of patients with suspected malaria who received a parasitological test (P)</t>
  </si>
  <si>
    <t>Number of suspected malaria cases who received a parasitological test</t>
  </si>
  <si>
    <t>IM CR - DX Suspected malaria cases (non-pregnant)</t>
  </si>
  <si>
    <t>DGZDsRtmqL7</t>
  </si>
  <si>
    <t>L94ARMuvOKD</t>
  </si>
  <si>
    <t>IM CR - DX Suspected malaria cases (pregnant women)</t>
  </si>
  <si>
    <t>erW9vdRJVSE</t>
  </si>
  <si>
    <t>j8sLx5I3wAj</t>
  </si>
  <si>
    <t>Grnm6jdzAJI</t>
  </si>
  <si>
    <t>IM SS - DX Health workers demonstrating correct procedures for classifying cases according to global standards</t>
  </si>
  <si>
    <t>Type of health worker - Sex</t>
  </si>
  <si>
    <t>IM SS - DX Health workers assessed on malaria case mngt</t>
  </si>
  <si>
    <t>SZKdCBFJd96</t>
  </si>
  <si>
    <t>PMP DX 3</t>
  </si>
  <si>
    <t>AwWfGDKfnvZ</t>
  </si>
  <si>
    <t>PMP DX 1</t>
  </si>
  <si>
    <t>PMP DX 2</t>
  </si>
  <si>
    <t>GH SS - Tx CU5 with fever presented to the CHWs</t>
  </si>
  <si>
    <t>KE CR Dx - Suspected malarai cases who received a parasitological test</t>
  </si>
  <si>
    <t xml:space="preserve">KE CR - Dx Suspsected malaria cases </t>
  </si>
  <si>
    <t>KE SS - Health workers assessed on malaria case mngt</t>
  </si>
  <si>
    <t>KE CR - Dx - Cases confirmed as malaria</t>
  </si>
  <si>
    <t>KE TL - Contribution to country, national, East Africa regional, Africa regional or global guidance/policy documents related to malaria (including RH)</t>
  </si>
  <si>
    <t>KE TL - Number of program activity outputs disseminated to the global health community</t>
  </si>
  <si>
    <t>KE TL - Participation in sub-national, national or regional (East Africa) or gloal working group(s) or taskforc(s) related to malaria (including RH)</t>
  </si>
  <si>
    <t>ML CR - Dx Suspected malaria cases who received a parasitological test (non-pregnant)</t>
  </si>
  <si>
    <t>ML CR - Dx Suspected malaria cases who received a parasitological test (pregnant)</t>
  </si>
  <si>
    <t>ML CR - Dx Suspected malaria cases (non-pregnant)</t>
  </si>
  <si>
    <t>ML CR - Dx Suspected malaria cases (pregnant)</t>
  </si>
  <si>
    <t xml:space="preserve">ML SS - Dx Health workers assessed on malaria case management </t>
  </si>
  <si>
    <t>GH Training - Dx Health facilities targeted</t>
  </si>
  <si>
    <t xml:space="preserve">ML SS - Dx Health facilities that received a supervisory visit </t>
  </si>
  <si>
    <t xml:space="preserve">ML CS- Tx Health facilities scheduled to report monthly routine malaria case load data during the reporting period </t>
  </si>
  <si>
    <t>GH SS- Dx Health facilities targeted for supervision</t>
  </si>
  <si>
    <t>KE SS- Dx Health facilities targeted for supervision</t>
  </si>
  <si>
    <t>ML Training - Dx Health workers who complete the training course in malaria lab Dx (microscopy); ML Training - Dx Health workers who complete the training course in malaria lab Dx (RDT)</t>
  </si>
  <si>
    <t xml:space="preserve">ML CS- Dx Health facilities that receive a supervisory visit that covers malaria case management and/or malaria in pregnancy (MiP) and/or laboratory </t>
  </si>
  <si>
    <t>ML CR - CR Pregnant women who received an ITN during routine ANC</t>
  </si>
  <si>
    <t>ML CR - CR Pregnant women who received three or more doses of IPTp (IPT3)</t>
  </si>
  <si>
    <t>ML CR - CR Pregnant women who received two doses of IPTp (IPT2)</t>
  </si>
  <si>
    <t>ML CR - CR Pregnant women who received one dose of IPTp (IPT)</t>
  </si>
  <si>
    <t>GH CR - Dx Cases confirmed (non-pregnant)</t>
  </si>
  <si>
    <t>GH CR - Dx Cases confirmed as malaria (pregnant)</t>
  </si>
  <si>
    <t xml:space="preserve">GH CR - Dx Cases confirmed as malaria
</t>
  </si>
  <si>
    <t xml:space="preserve">GH CR - Dx Suspected malaria cases who received a parasitlogical test </t>
  </si>
  <si>
    <t>GH CR - Dx Suspected malaria cases who received a parasitlogical test (non-pregnant)</t>
  </si>
  <si>
    <t>GH CR - Dx Suspected malaria cases who received a parasitlogical test (pregnant)</t>
  </si>
  <si>
    <t xml:space="preserve">GH CR - Tx Uncomplicated malaria cases that receive the appropriate first- line treatment </t>
  </si>
  <si>
    <t>GH CR - CR Pregnant women who received an ITN during routine ANC</t>
  </si>
  <si>
    <t>GH CR - CR Pregnant women who received three or more doses of IPTp (IPT3)</t>
  </si>
  <si>
    <t>GH CR - CR Pregnant women who received two doses of IPTp (IPT2)</t>
  </si>
  <si>
    <t>GH CR - CR Pregnant women who received one dose of IPTp (IPT)</t>
  </si>
  <si>
    <t xml:space="preserve">KE CR - Dx Cases confirmed as malaria                                                                                                                                                                                                            </t>
  </si>
  <si>
    <t xml:space="preserve">KE CR - Dx Suspected malaria cases who received a parasitological test </t>
  </si>
  <si>
    <t xml:space="preserve">KE CR - Tx Uncomplicated malaria cases  that receive the appropriate first-line antimalarial treatment </t>
  </si>
  <si>
    <t>KE SS - Tx Health workers who scored scored a pass mark in diagnosis and management of severe malaria</t>
  </si>
  <si>
    <t>KE SS - Tx Health workers who scored a pass mark in diagnosis and management of uncomplicated malaria</t>
  </si>
  <si>
    <t>KE SS - Tx Health workers who correctly comply to treatment according to national guidelines for positive malaria cases</t>
  </si>
  <si>
    <t xml:space="preserve">KE SS - Tx Health workers who adhere to negative test results according to guidelines </t>
  </si>
  <si>
    <t>KE CR - CR Pregnant women who received an ITN during routine ANC</t>
  </si>
  <si>
    <t>KE CR - CR Pregnant women who received three or more doses of IPTp (IPT3)</t>
  </si>
  <si>
    <t>KE CR - CR Pregnant women who received two doses of IPTp (IPT2)</t>
  </si>
  <si>
    <t>KE CR - CR Pregnant women who received one dose of IPTp (IPT)</t>
  </si>
  <si>
    <t>IM TL - Has national guidelines for malaria diagnosis that meet global standards?</t>
  </si>
  <si>
    <t>IM TL - Has national malaria diagnostic supervisions tools that adhere to global standards?</t>
  </si>
  <si>
    <t>IM CR - Dx CU5 correctly treated for malaria fever by CHWs</t>
  </si>
  <si>
    <t>IM SS - Tx Health workers who score a pass mark in diagnosis and management of severe malaria</t>
  </si>
  <si>
    <t>IM SS - Tx Health workers who score a pass mark in diagnosis and management of uncomplicated malaria</t>
  </si>
  <si>
    <t>IM SS - Tx Health workers who correctly comply to treatment with a WHO-recommended antimalarial for malaria cases</t>
  </si>
  <si>
    <t xml:space="preserve">IM SS - Tx Health workers who correctly adhere to negative test results according to guidelines </t>
  </si>
  <si>
    <t>IM SS - Tx Health facilities that meet 90% or greater on facility checklists for quality case management</t>
  </si>
  <si>
    <t>IM SS- Tx Health facilities that received a supervisory visit</t>
  </si>
  <si>
    <t>IM Training - Tx Health workers who complete the training course in severe malaria case management</t>
  </si>
  <si>
    <t>IM Training - Tx Health workers who complete the training course in malaria case management with ACTs</t>
  </si>
  <si>
    <t>Im TL - Has national guidelines for malaria treatment that meet global standards?</t>
  </si>
  <si>
    <t>IM CR - MIP Pregnant women who received an ITN during routine ANC</t>
  </si>
  <si>
    <t>IM CR - MIP Pregnant women who received three or more doses of IPTp (IPT3)</t>
  </si>
  <si>
    <t>IM CR - MIP Pregnant women who received two doses of IPTp (IPT2)</t>
  </si>
  <si>
    <t>IM CR - MIP Pregnant women who received one dose of IPTp (IPT1)</t>
  </si>
  <si>
    <t>IM SS - MIP Health workers who score a pass mark in measuring case management of MiP</t>
  </si>
  <si>
    <t>IM SS - MIP Health workers who score a pass mark in measuring IPTp and counselling for MiP</t>
  </si>
  <si>
    <t>IM Training - MIP Health workers who complete the training course in IPTp</t>
  </si>
  <si>
    <t>IM TL - Has national guidelines for prevention and treatment of MiP that meet global standards?</t>
  </si>
  <si>
    <t>IM TL - Has functional/active malaria/MiP/ANC/community health or RMNCH Working Group with a MiP lens that meets periodically?</t>
  </si>
  <si>
    <t>IM TL - Does country have annual operational SMC implementation plans?</t>
  </si>
  <si>
    <t>IM TL - Contribution to national, regional guidance/policy documents or related to malaria (including RH)</t>
  </si>
  <si>
    <t>IM TL - Number of program activity outputs disseminated to the global health community</t>
  </si>
  <si>
    <t>IM TL - Participation in national, regional or global working group(s) or taskforce(s) related to malaria (including RH)</t>
  </si>
  <si>
    <t>IM CR - RE Targeted health facilities that reported monthly routine malaria case load data within an agreed timeline</t>
  </si>
  <si>
    <t>IM Training - Dx Health workers who complete the training course in malaria lab Dx (microscopy)</t>
  </si>
  <si>
    <t>IM Training - Dx Health workers targeted for training malaria lab Dx</t>
  </si>
  <si>
    <t>IM CR - C1 CU5 with fever presented to the CHWs</t>
  </si>
  <si>
    <t>IM CR - Dx Cases confirmed as malaria + IM CR - Dx Cases presumed as malaria, IM CR - Dx Cases confirmed as malaria (non-pregnant) + IM CR - Dx Cases presumed as malaria (non-pregnant), IM CR - Dx Cases confirmed as malaria (pregnant) + IM CR - Dx Cases presumed as malaria (pregnant)</t>
  </si>
  <si>
    <t>IM SS - Tx Health workers assessed on dx and mngt of severe malaria</t>
  </si>
  <si>
    <t>IM SS - Tx Health workers assessed on dx and mngt of uncomplicated malaria</t>
  </si>
  <si>
    <t>IM SS - Tx Health workers assessed on management of positive malaria cases</t>
  </si>
  <si>
    <t>IM SS - Tx Health workers assessed on management of negative malaria cases</t>
  </si>
  <si>
    <t>IM SS - Tx Health facilities that received a supervisory visit</t>
  </si>
  <si>
    <t>IM CR - RE Targeted health facilities scheduled to report monthly malaria case load data</t>
  </si>
  <si>
    <t>IM SS - Tx Health facilities targeted for supervision</t>
  </si>
  <si>
    <t>IM Training - Tx Health workers targeted for training in severe malaria case management</t>
  </si>
  <si>
    <t>IM Training - Tx Health workers targeted for training in malaria case management with ACTs</t>
  </si>
  <si>
    <t>IM CR - MIP Pregnant women attending routine ANC</t>
  </si>
  <si>
    <t>IM SS - MIP Health workers assessed in measuring case management of MiP</t>
  </si>
  <si>
    <t>IM SS - MIP Health workers assessed in measuring IPTp and counselling for MiP</t>
  </si>
  <si>
    <t>IM Training - MIP Health workers targeted for training in IPTp</t>
  </si>
  <si>
    <t>IM SMC - Children who received SMC - 1st wave</t>
  </si>
  <si>
    <t>IM SMC - Children who received SMC - 2nd wave</t>
  </si>
  <si>
    <t>IM SMC - Children who received SMC - 3rd wave</t>
  </si>
  <si>
    <t>IM SMC - Children who received SMC - 4th wave</t>
  </si>
  <si>
    <t>IM SMC - Health workers who completed the training course on delivering SMC</t>
  </si>
  <si>
    <t>IM SMC - Children who received SMC in any wave</t>
  </si>
  <si>
    <t>IM SMC - Children who received SMC in all waves</t>
  </si>
  <si>
    <t>IM SMC - Children in target age range</t>
  </si>
  <si>
    <t>IM SMC - Health workers targeted for training course on delivering SMC</t>
  </si>
  <si>
    <t>IM TL - Is country anticipated to have annual SMC implementation plans?</t>
  </si>
  <si>
    <t>IM TR - Dx Health workers who scored 90% or greater in slide preparation and parasite detection during the training post-test</t>
  </si>
  <si>
    <t>IM Training - Dx Health facilities with at least one provider trained in malaria Dx (RDT)</t>
  </si>
  <si>
    <t>IM Dx Health facilities with at least one provider trained in malaria Dx (microscopy)</t>
  </si>
  <si>
    <t>PMP DX 7</t>
  </si>
  <si>
    <t>Percentage of targeted facilities with at least one provider trained in malaria diagnosis (RDT)</t>
  </si>
  <si>
    <t>Percentage of targeted facilities with at least one provider trained in malaria diagnosis (microscopy)</t>
  </si>
  <si>
    <t>PMP TX 13</t>
  </si>
  <si>
    <t>PMP MIP 26</t>
  </si>
  <si>
    <t>PMP MIP 25</t>
  </si>
  <si>
    <t>PMP SMC 34</t>
  </si>
  <si>
    <t>PMP SMC 35</t>
  </si>
  <si>
    <t>PMP OR 42</t>
  </si>
  <si>
    <t>PMP OR 43</t>
  </si>
  <si>
    <t>PMP DX 4</t>
  </si>
  <si>
    <t>IM TR - DX Health workers who scored 90% or greater in preparation and reading of RDTs during the training post-test</t>
  </si>
  <si>
    <t>Mfkn1qCEQEL</t>
  </si>
  <si>
    <t>bWQoETmKYEh</t>
  </si>
  <si>
    <r>
      <t xml:space="preserve">Indicator uid
</t>
    </r>
    <r>
      <rPr>
        <b/>
        <sz val="11"/>
        <color rgb="FFFF0000"/>
        <rFont val="Arial"/>
        <family val="2"/>
      </rPr>
      <t>IM: DON'T EDIT THIS COLUMN</t>
    </r>
  </si>
  <si>
    <t>name</t>
  </si>
  <si>
    <t>id</t>
  </si>
  <si>
    <t>shortName</t>
  </si>
  <si>
    <t>catCombo</t>
  </si>
  <si>
    <t>CORE - Sex | CORE - Parasitological test | CORE - Age-group</t>
  </si>
  <si>
    <t>Cases confirmed as malaria (pregnant women)</t>
  </si>
  <si>
    <t>IM CR - DX Cases presumed as malaria</t>
  </si>
  <si>
    <t>PoyoVEewRIq</t>
  </si>
  <si>
    <t>CORE - Sex | Age-group</t>
  </si>
  <si>
    <t>IM CR - DX Cases presumed as malaria (non-pregnant)</t>
  </si>
  <si>
    <t>RnZK9U6WoAm</t>
  </si>
  <si>
    <t>IM CR - DX Cases presumed as malaria (pregnant)</t>
  </si>
  <si>
    <t>qXQ0d9NKQtI</t>
  </si>
  <si>
    <t>IM CR - DX CU5 with fever presented to CHWs</t>
  </si>
  <si>
    <t>jQCXu21pwiA</t>
  </si>
  <si>
    <t>CU5 with fever presented to CHWs</t>
  </si>
  <si>
    <t>CORE - Sex</t>
  </si>
  <si>
    <t>IM CR - DX Severe cases confirmed as malaria</t>
  </si>
  <si>
    <t>WY24SnaT4l7</t>
  </si>
  <si>
    <t>IM CR - DX Severe cases confirmed as malaria (non-pregnant)</t>
  </si>
  <si>
    <t>W6NdGzWJurN</t>
  </si>
  <si>
    <t>IM CR - DX Severe cases confirmed as malaria (pregnant)</t>
  </si>
  <si>
    <t>h5toMEwrcCi</t>
  </si>
  <si>
    <t>IM CR - DX Suspected malaria cases</t>
  </si>
  <si>
    <t>Suspected malaria cases (pregnant women)</t>
  </si>
  <si>
    <t>Suspected malaria cases tested</t>
  </si>
  <si>
    <t>Suspected malaria cases tested (non-pregnant)</t>
  </si>
  <si>
    <t>Suspected malaria cases tested (pregnant women)</t>
  </si>
  <si>
    <t>IM CR - DX Uncomplicated cases confirmed as malaria</t>
  </si>
  <si>
    <t>K9yKtsvDrgF</t>
  </si>
  <si>
    <t>IM CR - DX Uncomplicated cases confirmed as malaria (non-pregnant)</t>
  </si>
  <si>
    <t>Pj5lotJAQBN</t>
  </si>
  <si>
    <t>Uncompli cases confirmed as malaria (non-pregnant)</t>
  </si>
  <si>
    <t>IM CR - DX Uncomplicated cases confirmed as malaria (pregnant)</t>
  </si>
  <si>
    <t>vNMoSuNdpaX</t>
  </si>
  <si>
    <t>Uncompli cases confirmed as malaria (pregnant)</t>
  </si>
  <si>
    <t>jNJNr4i82le</t>
  </si>
  <si>
    <t>default</t>
  </si>
  <si>
    <t>p4bKkXlEOtC</t>
  </si>
  <si>
    <t>IM CR - MIP Pregnant women received an ITN at ANC</t>
  </si>
  <si>
    <t>i5xgliv1YDl</t>
  </si>
  <si>
    <t>IM CR - MIP Pregnant women who received IPT1</t>
  </si>
  <si>
    <t>IGhCODoV6YY</t>
  </si>
  <si>
    <t>IM CR - MIP Pregnant women who received IPT3</t>
  </si>
  <si>
    <t>Y73pLgWXfTh</t>
  </si>
  <si>
    <t>IM CR - MIP Pregnant women who received IPT2</t>
  </si>
  <si>
    <t>IM CR - RE Targeted health facilities scheduled to report monthly routine malaria case load data</t>
  </si>
  <si>
    <t>pDisUBYkiUY</t>
  </si>
  <si>
    <t>HFs scheduled to report malaria data</t>
  </si>
  <si>
    <t>CORE - Type of health facility | CORE - Type of ownership</t>
  </si>
  <si>
    <t>xV85TQT3GEj</t>
  </si>
  <si>
    <t>Targeted health facilities reported on time</t>
  </si>
  <si>
    <t>IM CR - TX CU5 correctly treated for malaria fever by CHWs</t>
  </si>
  <si>
    <t>sYGiQi29bny</t>
  </si>
  <si>
    <t>CU5 correctly treated for malaria by CHWs</t>
  </si>
  <si>
    <t>IM CR - TX Severe malaria cases that receive the appropriate first-line antimalarial treatment</t>
  </si>
  <si>
    <t>km1lPVcORaY</t>
  </si>
  <si>
    <t>Severe malaria cases correctly managed</t>
  </si>
  <si>
    <t>IM CR - TX Severe malaria cases that receive the appropriate first-line antimalarial treatment (non-pregnant)</t>
  </si>
  <si>
    <t>s6ZVnZuNz0c</t>
  </si>
  <si>
    <t>Svr malaria cases correctly managed (non-pregnant)</t>
  </si>
  <si>
    <t>IM CR - TX Severe malaria cases that receive the appropriate first-line antimalarial treatment (pregnant)</t>
  </si>
  <si>
    <t>vhAAv3dOV8Z</t>
  </si>
  <si>
    <t>Severe malaria cases correctly managed (pregnant)</t>
  </si>
  <si>
    <t>IM CR - TX Uncomplicated malaria cases that receive the appropriate first-line antimalarial treatment</t>
  </si>
  <si>
    <t>Aj2LczZnc35</t>
  </si>
  <si>
    <t>Unc malaria cases appropr treated</t>
  </si>
  <si>
    <t>IM CR - TX Uncomplicated malaria cases that receive the appropriate first-line antimalarial treatment (non-pregnant)</t>
  </si>
  <si>
    <t>RYl937S07k0</t>
  </si>
  <si>
    <t>Unc malaria cases appropr treated (non-pregnant)</t>
  </si>
  <si>
    <t>IM CR - TX Uncomplicated malaria cases that receive the appropriate first-line antimalarial treatment (pregnant women)</t>
  </si>
  <si>
    <t>Ldvf3MSggqO</t>
  </si>
  <si>
    <t>Unc malaria cases appropr treated (pregnant women)</t>
  </si>
  <si>
    <t>IM MCR - TX Malaria cases reported (non-pregnant)</t>
  </si>
  <si>
    <t>oWhqaiv26dB</t>
  </si>
  <si>
    <t>Malaria cases reported (non-pregnant)</t>
  </si>
  <si>
    <t>CORE - Malaria case | Sex | Age-group</t>
  </si>
  <si>
    <t>IM MCR - TX Malaria cases reported (pregnant women)</t>
  </si>
  <si>
    <t>S75uliDMku9</t>
  </si>
  <si>
    <t>Malaria cases reported (pregnant women)</t>
  </si>
  <si>
    <t>CORE - Malaria case</t>
  </si>
  <si>
    <t>IM MCR - TX Monthly routine malaria case load data reported on time last month?</t>
  </si>
  <si>
    <t>df0A0QFtgdD</t>
  </si>
  <si>
    <t>Monthly malaria cases reported on time last month?</t>
  </si>
  <si>
    <t>jAD6Dh7z1d1</t>
  </si>
  <si>
    <t>CORE - Sex | Age-group (CU5)</t>
  </si>
  <si>
    <t>HaSIpoMB2ub</t>
  </si>
  <si>
    <t>wot02J4aRZm</t>
  </si>
  <si>
    <t>ZCibgANrNQq</t>
  </si>
  <si>
    <t>Q71hAveCSGo</t>
  </si>
  <si>
    <t>ioU1w8yCIWv</t>
  </si>
  <si>
    <t>cOBjDRbvsyW</t>
  </si>
  <si>
    <t>nE14FEYzkVX</t>
  </si>
  <si>
    <t>IM SMC - Health workers targeted on delivering SMC</t>
  </si>
  <si>
    <t>CORE - Type of health worker | Sex</t>
  </si>
  <si>
    <t>y6qGAzE5DRa</t>
  </si>
  <si>
    <t>IM SMC - Health workers trained on delivering SMC</t>
  </si>
  <si>
    <t>IM SS - DX Health facilities that meet 90% or greater on facility checklists for Dx (microscopy)</t>
  </si>
  <si>
    <t>F7AJnPpYJst</t>
  </si>
  <si>
    <t>HFs that meet &gt;=90% on checklists for Dx (microsc)</t>
  </si>
  <si>
    <t>IM SS - DX Health facilities that meet 90% or greater on facility checklists for Dx (overall)</t>
  </si>
  <si>
    <t>DTdMcXDeHFj</t>
  </si>
  <si>
    <t>HFs that meet &gt;=90% on checklists for Dx (overall)</t>
  </si>
  <si>
    <t>IM SS - DX Health facilities that meet 90% or greater on facility checklists for Dx (RDT)</t>
  </si>
  <si>
    <t>EzjlrOtw0iS</t>
  </si>
  <si>
    <t>HFs that meet &gt;=90% on checklists for Dx (RDT)</t>
  </si>
  <si>
    <t>IM SS - DX Health facilities that received a supervisory visit</t>
  </si>
  <si>
    <t>aRCKf2dnCpw</t>
  </si>
  <si>
    <t>HFs that received a supervisory visit (Dx)</t>
  </si>
  <si>
    <t>IM SS - DX HWs assessed on malaria case mngt</t>
  </si>
  <si>
    <t>IM SS - DX HWs correct procedures for class cases</t>
  </si>
  <si>
    <t>t7LA2WZducS</t>
  </si>
  <si>
    <t>IM SS - MIP HWs assessed in MiP case mngt</t>
  </si>
  <si>
    <t>fpDelOtHjG4</t>
  </si>
  <si>
    <t>IM SS - MIP HWs assessed in IPTp meas / MiP couns</t>
  </si>
  <si>
    <t>IM SS - MIP Health workers who scored 90% or greater in measuring case management of MiP</t>
  </si>
  <si>
    <t>vKOVZ3Jckex</t>
  </si>
  <si>
    <t>IM SS - MIP HWs score &gt;= 90% in MiP case mngt</t>
  </si>
  <si>
    <t>IM SS - MIP Health workers who scored 90% or greater in measuring IPTp and counselling for MiP</t>
  </si>
  <si>
    <t>aOenVQmDtkc</t>
  </si>
  <si>
    <t>IM SS - MIP HWs score &gt;= 90% in IPTp / MiP couns</t>
  </si>
  <si>
    <t>IM SS - TX Health facilities targeted for supervision</t>
  </si>
  <si>
    <t>RncgLNY0xwy</t>
  </si>
  <si>
    <t>IM SS - TX Health facilities that meet 90% or greater on facility checklists for quality case management</t>
  </si>
  <si>
    <t>Bjg3UQZTo7O</t>
  </si>
  <si>
    <t>HFs that meet &gt;=90% on checklists for case mgmt</t>
  </si>
  <si>
    <t>IM SS - TX Health facilities that received a supervisory visit</t>
  </si>
  <si>
    <t>TpcOpmZBdLf</t>
  </si>
  <si>
    <t>HFs that received a supervisory visit (Tx)</t>
  </si>
  <si>
    <t>IM SS - TX Health workers assessed on dx and mngt of severe malaria</t>
  </si>
  <si>
    <t>W4wiC7ioFKS</t>
  </si>
  <si>
    <t>IM SS - TX HWs assessed on dx/mngt of sev malaria</t>
  </si>
  <si>
    <t>IM SS - TX Health workers assessed on dx and mngt of uncomplicated malaria</t>
  </si>
  <si>
    <t>HcmlwDCmBSZ</t>
  </si>
  <si>
    <t>IM SS - TX HWs assessed on dx/mngt of unc malaria</t>
  </si>
  <si>
    <t>IM SS - TX Health workers assessed on management of negative malaria cases</t>
  </si>
  <si>
    <t>vskYxCrS9Hk</t>
  </si>
  <si>
    <t>HWs assessed on management of -ve malaria cases</t>
  </si>
  <si>
    <t>IM SS - TX Health workers assessed on management of positive malaria cases</t>
  </si>
  <si>
    <t>Bli6iNQMtP5</t>
  </si>
  <si>
    <t>HWs assessed on management of +ve malaria cases</t>
  </si>
  <si>
    <t>IM SS - TX Health workers who correctly adhere to negative test results according to guidelines</t>
  </si>
  <si>
    <t>jhcbf1Yfhr5</t>
  </si>
  <si>
    <t>IM SS - TX HWs adhere to -ve test results</t>
  </si>
  <si>
    <t>IM SS - TX Health workers who correctly comply to treatment with a WHO-recommended antimalarial for malaria cases</t>
  </si>
  <si>
    <t>Do9KBfS22qD</t>
  </si>
  <si>
    <t>IM SS - TX HWs correctly comply to tx for malaria</t>
  </si>
  <si>
    <t>IM SS - TX Health workers who scored 90% or greater in diagnosis and management of severe malaria</t>
  </si>
  <si>
    <t>QYPXt95CyCY</t>
  </si>
  <si>
    <t>IM SS - TX HWs score &gt;= 90% in dx/mngt of sev mal</t>
  </si>
  <si>
    <t>IM SS - TX Health workers who scored 90% or greater in diagnosis and management of uncomplicated malaria</t>
  </si>
  <si>
    <t>gmsvdmKMmP1</t>
  </si>
  <si>
    <t>IM SS - TX HWs score &gt;= 90% in dx/mngt unc malaria</t>
  </si>
  <si>
    <t>tJXmW64MUxf</t>
  </si>
  <si>
    <t>IM TL - Contribution to guidance/policy documents</t>
  </si>
  <si>
    <t>hBYYaPLEFFf</t>
  </si>
  <si>
    <t>IM TL - SMC Country has annual SMC plans</t>
  </si>
  <si>
    <t>wHtxPnCGqBV</t>
  </si>
  <si>
    <t>Active malaria &amp; MIP working group</t>
  </si>
  <si>
    <t>MUKvaz7q2CD</t>
  </si>
  <si>
    <t>Nat'l mal dx guidelines adhere to global standards</t>
  </si>
  <si>
    <t>IM TL - Has national guidelines for malaria treatment that meet global standards?</t>
  </si>
  <si>
    <t>YVLRuSGpePK</t>
  </si>
  <si>
    <t>Nat'l mal tx guidelines adhere to global standards</t>
  </si>
  <si>
    <t>C0UniRKgGAG</t>
  </si>
  <si>
    <t>Nat'l MiP guidelines adhere to global standards</t>
  </si>
  <si>
    <t>IM TL - Has national malaria diagnostic supervision tools that adhere to global standards?</t>
  </si>
  <si>
    <t>y2aPasQa1gl</t>
  </si>
  <si>
    <t>Nat'l mal dx SS tools adhere to global standards</t>
  </si>
  <si>
    <t>gN3w6Jx7q5h</t>
  </si>
  <si>
    <t>IM TL - SMC Country expected have annual SMC plans</t>
  </si>
  <si>
    <t>P4YDP2FNh3X</t>
  </si>
  <si>
    <t>IM TL - # outputs disseminated health community</t>
  </si>
  <si>
    <t>IM TL - Participation in targeted national, regional or global level Working group(s) and/or taskforce(s)</t>
  </si>
  <si>
    <t>XxfoDreiw9Z</t>
  </si>
  <si>
    <t>IM TL - Participation in WGs/taskforces</t>
  </si>
  <si>
    <t>IM TR - DX Health facilities targeted</t>
  </si>
  <si>
    <t>VX2UY9s7UTQ</t>
  </si>
  <si>
    <t>IM TR - DX Health facilities with at least one provider trained in malaria Dx (microscopy)</t>
  </si>
  <si>
    <t>JJ9yeyBfn5V</t>
  </si>
  <si>
    <t>HFs with &gt;= 1 provider trained in malaria Dx (mic)</t>
  </si>
  <si>
    <t>IM TR - DX Health facilities with at least one provider trained in malaria Dx (RDT)</t>
  </si>
  <si>
    <t>GFDsEzfZdjr</t>
  </si>
  <si>
    <t>HFs with &gt;= 1 provider trained in malaria Dx (RDT)</t>
  </si>
  <si>
    <t>IM TR - DX Health workers targeted for training in malaria Dx</t>
  </si>
  <si>
    <t>opuW5lGx2Cc</t>
  </si>
  <si>
    <t>IM TR - DX HWs targeted for training in malaria Dx</t>
  </si>
  <si>
    <t>IM TR - DX Health workers who complete the training course in malaria lab Dx (microscopy)</t>
  </si>
  <si>
    <t>f959MLmYSiX</t>
  </si>
  <si>
    <t>IM TR - DX HWs completed training in mal microsc</t>
  </si>
  <si>
    <t>IM TR - DX Health workers who complete the training course in malaria lab Dx (RDT)</t>
  </si>
  <si>
    <t>IM TR - DX HWs completed training in malaria (RDT)</t>
  </si>
  <si>
    <t>IM TR - DX HWs scoring &gt;= 90% in prep/read of RDT</t>
  </si>
  <si>
    <t>IM TR - DX Health workers who scores 90% or greater in slide preparation and parasite detection during the training post-test</t>
  </si>
  <si>
    <t>mYlff5bXuZB</t>
  </si>
  <si>
    <t>IM TR - DX HWs scoring &gt;= 90% in slide prep/paras</t>
  </si>
  <si>
    <t>IM TR - DX Supervisors targeted for supervision of malaria Dx</t>
  </si>
  <si>
    <t>cGXuIzDaAEP</t>
  </si>
  <si>
    <t>IM TR - DX Supervisors targeted for sup malaria Dx</t>
  </si>
  <si>
    <t>IM TR - DX Supervisors trained in supervision of malaria Dx (microscopy)</t>
  </si>
  <si>
    <t>RnEg1HPF7IR</t>
  </si>
  <si>
    <t>IM TR - DX Supervisors trained in Dx (microscopy)</t>
  </si>
  <si>
    <t>IM TR - DX Supervisors trained in supervision of malaria Dx (RDT)</t>
  </si>
  <si>
    <t>rvPl8m8kted</t>
  </si>
  <si>
    <t>IM TR - DX Supervisors trained in Dx (RDT)</t>
  </si>
  <si>
    <t>IM TR - MIP Health workers targeted for training in IPTp</t>
  </si>
  <si>
    <t>yoNR9Ct37gT</t>
  </si>
  <si>
    <t>IM TR - MIP HWs targeted for training in IPTp</t>
  </si>
  <si>
    <t>IM TR - MIP Health workers who complete the training course in IPTp</t>
  </si>
  <si>
    <t>yQ11Q5pQ2lx</t>
  </si>
  <si>
    <t>IM TR - MIP HWs completed training in IPTp</t>
  </si>
  <si>
    <t>IM TR - TX Health workers targeted for training in malaria case management with ACTs</t>
  </si>
  <si>
    <t>cqKHdgtfjID</t>
  </si>
  <si>
    <t>HWs target training in mal case mngt with ACTs</t>
  </si>
  <si>
    <t>IM TR - TX Health workers targeted for training in severe malaria case management</t>
  </si>
  <si>
    <t>DoyuoVEARPV</t>
  </si>
  <si>
    <t>IM TR - TX HWs target train in sev mal case mngt</t>
  </si>
  <si>
    <t>IM TR - TX Health workers who complete the training course in malaria case management with ACTs</t>
  </si>
  <si>
    <t>wfxNAGkIedf</t>
  </si>
  <si>
    <t>IM TR - TX HWs compl training in malaria case mngt</t>
  </si>
  <si>
    <t>IM TR - TX Health workers who complete the training course in severe malaria case management</t>
  </si>
  <si>
    <t>Ly61ha78oUu</t>
  </si>
  <si>
    <t>IM TR - TX HWs compl training in sev mal case mngt</t>
  </si>
  <si>
    <t>DE Name (Matched)</t>
  </si>
  <si>
    <t>IM data elements</t>
  </si>
  <si>
    <t>PMP DX 5</t>
  </si>
  <si>
    <t>dataSet</t>
  </si>
  <si>
    <t>IM Seasonal Malaria Chemoprevention</t>
  </si>
  <si>
    <t>IM Technical Leadership</t>
  </si>
  <si>
    <t>DE Name (edited)</t>
  </si>
  <si>
    <t>IM TR - Dx Health workers who scores 90% or greater in slide preparation and parasite detection during the training post-test</t>
  </si>
  <si>
    <t>IM TR - Dx Health workers who complete the training course in malaria lab Dx (microscopy)</t>
  </si>
  <si>
    <t>IM SS - Dx Health facilities that meet 90% or greater on facility checklists for Dx (overall)</t>
  </si>
  <si>
    <t>DE CatOptionCombo (original)</t>
  </si>
  <si>
    <t>IM TR - Dx Health facilities with at least one provider trained in malaria Dx (RDT)</t>
  </si>
  <si>
    <t>IM TR - Dx Health facilities targeted</t>
  </si>
  <si>
    <t>IM TR - Dx Health facilities with at least one provider trained in malaria Dx (microscopy)</t>
  </si>
  <si>
    <t xml:space="preserve">DE CatOptionCombo (original) </t>
  </si>
  <si>
    <t>Percentage of targeted health workers trained in malaria laboratory diagnostics (microscopy)</t>
  </si>
  <si>
    <t>Number of health workers who complete the training course in malaria laboratory diagnostics (microscopy)</t>
  </si>
  <si>
    <t xml:space="preserve">Percentage of targeted health workers trained in malaria laboratory diagnostics (RDT) </t>
  </si>
  <si>
    <t>IM Dx Health workers who complete the training course in malaria lab Dx (RDT)</t>
  </si>
  <si>
    <t>IM TR - Dx Health workers who complete the training course in malaria lab Dx (RDT)</t>
  </si>
  <si>
    <t>IM TR - Dx Health workers targeted for training in malaria Dx</t>
  </si>
  <si>
    <t>Percentage of targeted supervisors trained in supervision of malaria diagnostics (microscopy)</t>
  </si>
  <si>
    <t>IM TR - Dx Supervisors trained in supervision of malaria Dx (microscopy)</t>
  </si>
  <si>
    <t>IM TR - Supervisors targeted for supervision of malaria Dx</t>
  </si>
  <si>
    <t>Percentage of targeted supervisors trained in supervision of malaria diagnostics (RDT)</t>
  </si>
  <si>
    <t>IM Dx Supervisors trained in supervision of malaria Dx (RDT)</t>
  </si>
  <si>
    <t>IM TR - Dx Supervisors trained in supervision of malaria Dx (RDT)</t>
  </si>
  <si>
    <t>PMP DX 6</t>
  </si>
  <si>
    <t>PMP DX 8</t>
  </si>
  <si>
    <t>PMP DX 9</t>
  </si>
  <si>
    <t>PMP DX 10</t>
  </si>
  <si>
    <t>PMP DX 11</t>
  </si>
  <si>
    <t>PMP TX 12</t>
  </si>
  <si>
    <t>IM CR - Dx Severe cases confirmed as malaria</t>
  </si>
  <si>
    <t>Percentage of confirmed severe malaria cases that were appropriately managed according to national guidelines (NP)</t>
  </si>
  <si>
    <t>Number of confirmed severe malaria cases that were appropriately managed according to national guidelines (NP)</t>
  </si>
  <si>
    <t>IM CR - Dx Severe cases confirmed as malaria (non-pregnant)</t>
  </si>
  <si>
    <t>Number of severe malaria cases reviewed (NP)</t>
  </si>
  <si>
    <t>Percentage of confirmed severe malaria cases that were appropriately managed according to national guidelines (P)</t>
  </si>
  <si>
    <t>Number of confirmed severe malaria cases that were appropriately managed according to national guidelines (P)</t>
  </si>
  <si>
    <t>IM CR - Dx Severe cases confirmed as malaria (pregnant)</t>
  </si>
  <si>
    <t>Number of severe malaria cases reviewed  (P)</t>
  </si>
  <si>
    <t>PMP TX 14</t>
  </si>
  <si>
    <t>IM CR - Tx Uncomplicated malaria cases that receive the appropriate first-line antimalarial treatment)</t>
  </si>
  <si>
    <t>IM CR - Tx Uncomplicated malaria cases that receive the appropriate first-line antimalarial treatment</t>
  </si>
  <si>
    <t>DE1</t>
  </si>
  <si>
    <t>DE2</t>
  </si>
  <si>
    <t>IM CR - Dx Cases confirmed as malaria</t>
  </si>
  <si>
    <t>DE4</t>
  </si>
  <si>
    <t>IM CR - Dx Cases confirmed as malaria (non-pregnant)</t>
  </si>
  <si>
    <t>IM CR - Dx Cases presumed as malaria (non-pregnant)</t>
  </si>
  <si>
    <t>IM CR - Dx Cases presumed as malaria (pregnant)</t>
  </si>
  <si>
    <t>Percentage of uncomplicated malaria cases that received first-line antimalarial treatment according to national guidelines (NP)</t>
  </si>
  <si>
    <t>Number of reported uncomplicated malaria cases that receive the appropriate first-line antimalarial treatment (NP)</t>
  </si>
  <si>
    <t xml:space="preserve"> IM CR - Tx Uncomplicated malaria cases that receive the appropriate first-line antimalarial treatment (non-pregnant women)</t>
  </si>
  <si>
    <t xml:space="preserve">Percentage of uncomplicated malaria cases that received first-line antimalarial treatment according to national guidelines (P) </t>
  </si>
  <si>
    <t>IM CR - Tx Uncomplicated malaria cases that receive the appropriate first-line antimalarial treatment (pregnant women)</t>
  </si>
  <si>
    <t>PMP TX 15</t>
  </si>
  <si>
    <t>PMP TX 16</t>
  </si>
  <si>
    <t>IM TR - Tx Health workers who complete the training course in severe malaria case management</t>
  </si>
  <si>
    <t>IM TR - Tx Health workers targeted for training in severe malaria case management</t>
  </si>
  <si>
    <t>PMP TX 17</t>
  </si>
  <si>
    <t>PMP TX 18</t>
  </si>
  <si>
    <t>PMP TX 19</t>
  </si>
  <si>
    <t>PMP TX 20</t>
  </si>
  <si>
    <t>PMP TX 21</t>
  </si>
  <si>
    <t>PMP TX 22</t>
  </si>
  <si>
    <t>PMP TX 23</t>
  </si>
  <si>
    <t>IM TR - Tx Health workers who complete the training course in malaria case management with ACTs</t>
  </si>
  <si>
    <t>IM TR - Tx Health workers targeted for training in malaria case management with ACTs</t>
  </si>
  <si>
    <t>PMP TX 24</t>
  </si>
  <si>
    <t>PMP MIP 27</t>
  </si>
  <si>
    <t>PMP MIP 28</t>
  </si>
  <si>
    <t>PMP MIP 29</t>
  </si>
  <si>
    <t>PMP MIP 30</t>
  </si>
  <si>
    <t>PMP MIP 31</t>
  </si>
  <si>
    <t>PMP MIP 32</t>
  </si>
  <si>
    <t>PMP MIP 33</t>
  </si>
  <si>
    <t>PMP SMC 36</t>
  </si>
  <si>
    <t>PMP SMC 37</t>
  </si>
  <si>
    <t>PMP SMC 38</t>
  </si>
  <si>
    <t>PMP SMC 39</t>
  </si>
  <si>
    <t>PMP SMC 40</t>
  </si>
  <si>
    <t>PMP SMC 41</t>
  </si>
  <si>
    <t>PMP OR 44</t>
  </si>
  <si>
    <t>code</t>
  </si>
  <si>
    <t>description</t>
  </si>
  <si>
    <t>annualized</t>
  </si>
  <si>
    <t>indicatorType</t>
  </si>
  <si>
    <t>numeratorDescription</t>
  </si>
  <si>
    <t>Numerator</t>
  </si>
  <si>
    <t>denominatorDescription</t>
  </si>
  <si>
    <t>name (PF)</t>
  </si>
  <si>
    <t>100 - Per Cent</t>
  </si>
  <si>
    <t>length</t>
  </si>
  <si>
    <t>IM PMP DX 7 - % of facilities trained (microscopy)</t>
  </si>
  <si>
    <t>IM PMP DX 7 - % of  facilities trained on RDT</t>
  </si>
  <si>
    <t>IM PMP DX 6 - % of  facilities  with quality DX</t>
  </si>
  <si>
    <t xml:space="preserve">IM PMP DX 5 - % of HWs competent in microscopy </t>
  </si>
  <si>
    <t>IM PMP DX 4 - % of HWs competent in RDTs</t>
  </si>
  <si>
    <t>IM PMP DX 3 - % of HWs able  to classify cases</t>
  </si>
  <si>
    <t>IM PMP DX 2 - % of suspected cases tested (P)</t>
  </si>
  <si>
    <t>IM PMP DX 2 - % of  suspected cases tested (NP)</t>
  </si>
  <si>
    <t>IM PMP DX 2 - % of  Suspected cases tested</t>
  </si>
  <si>
    <t>IM PMP DX 1 - % of confirmed cases</t>
  </si>
  <si>
    <t>IM PMP DX 1 - % of confirmed cases (P)</t>
  </si>
  <si>
    <t>IM PMP DX 1 - % of confirmed cases (NP)</t>
  </si>
  <si>
    <t>IM PMP DX 8 - % of HWs trained on (microscopy)</t>
  </si>
  <si>
    <t>IM PMP DX 8 - % of HWs trained on RDT</t>
  </si>
  <si>
    <t>IM PMP DX 9  - % of SUPVs trained on microscopy</t>
  </si>
  <si>
    <t>IM PMP DX 9  - % of SUPVs trained on RDT</t>
  </si>
  <si>
    <t>IM PMP DX 10  - % of countries with DX tools</t>
  </si>
  <si>
    <t>IM PMP DX 11 - % of countries with DX guidelines</t>
  </si>
  <si>
    <t>IM PMP TX 12  - % of CU5 fever treated</t>
  </si>
  <si>
    <t>IM PMP TX 14  - % of uncomplicated cases (NP)</t>
  </si>
  <si>
    <t>IM PMP TX 14  - % of uncomplicated cases</t>
  </si>
  <si>
    <t xml:space="preserve">IM PMP TX 14  - % of uncomplicated cases (P) </t>
  </si>
  <si>
    <t>IM PMP TX 13  - % of confirmed severe cases (P)</t>
  </si>
  <si>
    <t>IM PMP TX 13 - % of confirmed severe cases (NP)</t>
  </si>
  <si>
    <t>IM PMP TX 13 - % of confirmed severe cases</t>
  </si>
  <si>
    <t>IM PMP TX 15  - % of HWs competent in severe cases</t>
  </si>
  <si>
    <t>IM PMP TX 18  - To review</t>
  </si>
  <si>
    <t>IM PMP TX 17  - To review</t>
  </si>
  <si>
    <t>IM PMP TX 16  - To review</t>
  </si>
  <si>
    <t>IM PMP TX 19  - % of facilities with CM standards</t>
  </si>
  <si>
    <t xml:space="preserve">IM PMP TX 20  - % of facilities reporting cases </t>
  </si>
  <si>
    <t xml:space="preserve">IM PMP TX 21  - % of facilities with SUPV visits </t>
  </si>
  <si>
    <t xml:space="preserve">IM PMP TX 23  - % of HWs trained on ACTs </t>
  </si>
  <si>
    <t>IM PMP TX 22  - % of HWs trained on severe malaria</t>
  </si>
  <si>
    <t>IM PMP TX 24  - % of countries with TX guidelines</t>
  </si>
  <si>
    <t>IM PMP MIP 25  - %  of pregnant women received ITN</t>
  </si>
  <si>
    <t>IM PMP MIP 26  - % of pregnant women with IPTp &gt;=3</t>
  </si>
  <si>
    <t>IM PMP MIP 27 - % of pregnant women with IPTp = 2</t>
  </si>
  <si>
    <t>IM PMP MIP 28  - % of pregnant women with IPTp = 1</t>
  </si>
  <si>
    <t>IM PMP MIP 29  - % of HWs competent in MiP (TX)</t>
  </si>
  <si>
    <t>IM PMP MIP 30  - % of HWs competent in MiP (PREV)</t>
  </si>
  <si>
    <t>IM PMP MIP 31  - % of HWs trained on IPTp</t>
  </si>
  <si>
    <t>IM PMP MIP 32  - % of countries with MiP guides</t>
  </si>
  <si>
    <t>IM PMP MIP 33  - Active  HWGs</t>
  </si>
  <si>
    <t>IM PMP SMC 34  - % of children received 4 doses</t>
  </si>
  <si>
    <t>IM PMP SMC 35  - % of children dosed</t>
  </si>
  <si>
    <t>IM PMP SMC 36 - % of children dosed (cy. 1)</t>
  </si>
  <si>
    <t>IM PMP SMC 37  - % of children dosed (cy. 2)</t>
  </si>
  <si>
    <t>IM PMP SMC 38  - % of children dosed (cy. 3)</t>
  </si>
  <si>
    <t>IM PMP SMC 39  - % of children dosed (cy. 4)</t>
  </si>
  <si>
    <t>IM PMP SMC 40  - % of HWs trained on SMC</t>
  </si>
  <si>
    <t>IM PMP SMC 41  - % of countries with ANN SMC plans</t>
  </si>
  <si>
    <t>IM PMP OR 42  - Contribution</t>
  </si>
  <si>
    <t>IM PMP OR 43  - Outputs to GH community</t>
  </si>
  <si>
    <t>IM PMP OR 44  - Participation in TWGs.</t>
  </si>
  <si>
    <t>code (PF)</t>
  </si>
  <si>
    <t>PMP DX 1 NP</t>
  </si>
  <si>
    <t>PMP DX 1 P</t>
  </si>
  <si>
    <t>PMP DX 2 NP</t>
  </si>
  <si>
    <t>PMP DX 2 P</t>
  </si>
  <si>
    <t>PMP DX 7 RDT</t>
  </si>
  <si>
    <t>PMP DX 7 MC</t>
  </si>
  <si>
    <t>PMP DX 8 RDT</t>
  </si>
  <si>
    <t>PMP DX 8 MC</t>
  </si>
  <si>
    <t>PMP DX 9 MC</t>
  </si>
  <si>
    <t>PMP DX 9 RDT</t>
  </si>
  <si>
    <t>PMP TX 13 NP</t>
  </si>
  <si>
    <t>PMP TX 13 P</t>
  </si>
  <si>
    <t>PMP TX 14 NP</t>
  </si>
  <si>
    <t>PMP TX 14 P</t>
  </si>
  <si>
    <t>Denominator (PF)</t>
  </si>
  <si>
    <t>UFGPsP6p9mm + PoyoVEewRIq + sZoMIJ8KFiw + RnZK9U6WoAm + CrV5hkFVvdH + qXQ0d9NKQtI</t>
  </si>
  <si>
    <t>Denominator (edited)</t>
  </si>
  <si>
    <t>numerator</t>
  </si>
  <si>
    <t>denominator</t>
  </si>
  <si>
    <t>IM PMP DX 1 - Percentage of confirmed malaria cases (NP)</t>
  </si>
  <si>
    <t>#{sZoMIJ8KFiw}</t>
  </si>
  <si>
    <t>#{uZWRcBbXVO5}</t>
  </si>
  <si>
    <t>IM PMP DX 1 - Percentage of confirmed malaria cases (P)</t>
  </si>
  <si>
    <t>#{CrV5hkFVvdH}</t>
  </si>
  <si>
    <t>#{hoGKdACnBUs}</t>
  </si>
  <si>
    <t>IM PMP DX 1 - Percentage of confirmed malaria cases</t>
  </si>
  <si>
    <t>#{UFGPsP6p9mm}</t>
  </si>
  <si>
    <t>#{N6j1f9LZiLf}</t>
  </si>
  <si>
    <t>IM PMP DX 2 - Percentage of patients with suspected malaria who received a parasitological test</t>
  </si>
  <si>
    <t>IM PMP DX 2 - % of Suspected cases tested</t>
  </si>
  <si>
    <t>#{eHWYhy8vO8q}</t>
  </si>
  <si>
    <t>IM PMP DX 2 - Percentage of patients with suspected malaria who received a parasitological test (NP)</t>
  </si>
  <si>
    <t>IM PMP DX 2 - % of suspected cases tested (NP)</t>
  </si>
  <si>
    <t>#{DGZDsRtmqL7}</t>
  </si>
  <si>
    <t>IM PMP DX 2 - Percentage of patients with suspected malaria who received a parasitological test (P)</t>
  </si>
  <si>
    <t>#{erW9vdRJVSE}</t>
  </si>
  <si>
    <t>IM PMP DX 3 - Percentage of health workers demonstrating competence in correctly classifying cases as not malaria, uncomplicated malaria, and severe malaria</t>
  </si>
  <si>
    <t>IM PMP DX 3 - % of HWs able to classify cases</t>
  </si>
  <si>
    <t>#{Grnm6jdzAJI}</t>
  </si>
  <si>
    <t>#{SZKdCBFJd96}</t>
  </si>
  <si>
    <t>CQnAGOKwLpt</t>
  </si>
  <si>
    <t>IM PMP DX 4 - Percentage of health workers demonstrating competence in malaria RDTs</t>
  </si>
  <si>
    <t>#{Mfkn1qCEQEL}</t>
  </si>
  <si>
    <t>#{bWQoETmKYEh}</t>
  </si>
  <si>
    <t>IjA0iq5pBHo</t>
  </si>
  <si>
    <t>IM PMP DX 5 - Percentage of health workers demonstrating competence in malaria microscopy</t>
  </si>
  <si>
    <t>IM PMP DX 5 - % of HWs competent in microscopy</t>
  </si>
  <si>
    <t>#{mYlff5bXuZB}</t>
  </si>
  <si>
    <t>#{f959MLmYSiX}</t>
  </si>
  <si>
    <t>wz4c7jpYVLu</t>
  </si>
  <si>
    <t>IM PMP DX 6 - Percentage of targeted facilities that meet standards (including appropriate materials, documentation, and qualified staff) for quality diagnosis of malaria</t>
  </si>
  <si>
    <t>IM PMP DX 6 - % of facilities with quality DX</t>
  </si>
  <si>
    <t>#{DTdMcXDeHFj}</t>
  </si>
  <si>
    <t>#{aRCKf2dnCpw}</t>
  </si>
  <si>
    <t>MOtjHTBLMN6</t>
  </si>
  <si>
    <t>IM PMP DX 7 - Percentage of targeted facilities with at least one provider trained in malaria diagnosis (RDT)</t>
  </si>
  <si>
    <t>IM PMP DX 7 - % of facilities trained on RDT</t>
  </si>
  <si>
    <t>#{GFDsEzfZdjr}</t>
  </si>
  <si>
    <t>#{VX2UY9s7UTQ}</t>
  </si>
  <si>
    <t>Ln2S6FkKpU4</t>
  </si>
  <si>
    <t>IM PMP DX 7 - Percentage of targeted facilities with at least one provider trained in malaria diagnosis (microscopy)</t>
  </si>
  <si>
    <t>#{JJ9yeyBfn5V}</t>
  </si>
  <si>
    <t>yVHdETrl6SJ</t>
  </si>
  <si>
    <t>IM PMP DX 8 - Percentage of targeted health workers trained in malaria laboratory diagnostics (RDT)</t>
  </si>
  <si>
    <t>Percentage of targeted health workers trained in malaria laboratory diagnostics (RDT)</t>
  </si>
  <si>
    <t>#{opuW5lGx2Cc}</t>
  </si>
  <si>
    <t>kuU69Ft8QVK</t>
  </si>
  <si>
    <t>IM PMP DX 8 - Percentage of targeted health workers trained in malaria laboratory diagnostics (microscopy)</t>
  </si>
  <si>
    <t>y1r9IqEbUcg</t>
  </si>
  <si>
    <t>IM PMP DX 9 - Percentage of targeted supervisors trained in supervision of malaria diagnostics (microscopy)</t>
  </si>
  <si>
    <t>IM PMP DX 9 - % of SUPVs trained on microscopy</t>
  </si>
  <si>
    <t>#{RnEg1HPF7IR}</t>
  </si>
  <si>
    <t>#{cGXuIzDaAEP}</t>
  </si>
  <si>
    <t>ccihUYygjWH</t>
  </si>
  <si>
    <t>IM PMP DX 9 - Percentage of targeted supervisors trained in supervision of malaria diagnostics (RDT)</t>
  </si>
  <si>
    <t>IM PMP DX 9 - % of SUPVs trained on RDT</t>
  </si>
  <si>
    <t>#{rvPl8m8kted}</t>
  </si>
  <si>
    <t>VDwMGm8H46T</t>
  </si>
  <si>
    <t>IM PMP DX 10 - Percentage of targeted countries with national malaria diagnostic supervision tools that adhere to global standards</t>
  </si>
  <si>
    <t>IM PMP DX 10 - % of countries with DX tools</t>
  </si>
  <si>
    <t>#{y2aPasQa1gl}</t>
  </si>
  <si>
    <t>RBMOiU9Itwb</t>
  </si>
  <si>
    <t>IM PMP DX 11 - Percentage of targeted countries with national guidelines for malaria diagnosis that meet global standards</t>
  </si>
  <si>
    <t>#{MUKvaz7q2CD}</t>
  </si>
  <si>
    <t>O6YHc5Ueo8q</t>
  </si>
  <si>
    <t>IM PMP TX 12 - Percentage of children under 5 appropriately treated for fever according to iCCM or country algorithms by community health workers</t>
  </si>
  <si>
    <t>IM PMP TX 12 - % of CU5 fever treated</t>
  </si>
  <si>
    <t>Percentage of children under 5 appropriately treated for fever according to iCCM or country algorithms by community health workers</t>
  </si>
  <si>
    <t>#{sYGiQi29bny}</t>
  </si>
  <si>
    <t>Number of CU5 presented to CHWs with fever</t>
  </si>
  <si>
    <t>#{jQCXu21pwiA}</t>
  </si>
  <si>
    <t>u890IbdlQOM</t>
  </si>
  <si>
    <t>IM PMP TX 13 - Percentage of confirmed severe malaria cases that were appropriately managed according to national guidelines</t>
  </si>
  <si>
    <t>#{WY24SnaT4l7}</t>
  </si>
  <si>
    <t>N01XKZfO2kV</t>
  </si>
  <si>
    <t>IM PMP TX 13 - Percentage of confirmed severe malaria cases that were appropriately managed according to national guidelines (NP)</t>
  </si>
  <si>
    <t>#{W6NdGzWJurN}</t>
  </si>
  <si>
    <t>xkjz5tL7hBA</t>
  </si>
  <si>
    <t>IM PMP TX 13 - Percentage of confirmed severe malaria cases that were appropriately managed according to national guidelines (P)</t>
  </si>
  <si>
    <t>IM PMP TX 13 - % of confirmed severe cases (P)</t>
  </si>
  <si>
    <t>#{h5toMEwrcCi}</t>
  </si>
  <si>
    <t>bWHgOytnLem</t>
  </si>
  <si>
    <t>IM PMP TX 14 - Percentage of uncomplicated malaria cases that received first-line antimalarial treatment according to national guidelines</t>
  </si>
  <si>
    <t>IM PMP TX 14 - % of uncomplicated cases</t>
  </si>
  <si>
    <t>#{Aj2LczZnc35}</t>
  </si>
  <si>
    <t>#{UFGPsP6p9mm}+#{PoyoVEewRIq}+#{sZoMIJ8KFiw}+#{RnZK9U6WoAm}+#{CrV5hkFVvdH}+#{qXQ0d9NKQtI}</t>
  </si>
  <si>
    <t>y5NVj7LxEo8</t>
  </si>
  <si>
    <t>IM PMP TX 14 - Percentage of uncomplicated malaria cases that received first-line antimalarial treatment according to national guidelines (NP)</t>
  </si>
  <si>
    <t>IM PMP TX 14 - % of uncomplicated cases (NP)</t>
  </si>
  <si>
    <t>#{RYl937S07k0}</t>
  </si>
  <si>
    <t>JDsKYuEPjZQ</t>
  </si>
  <si>
    <t>IM PMP TX 14 - Percentage of uncomplicated malaria cases that received first-line antimalarial treatment according to national guidelines (P)</t>
  </si>
  <si>
    <t>IM PMP TX 14 - % of uncomplicated cases (P)</t>
  </si>
  <si>
    <t>Percentage of uncomplicated malaria cases that received first-line antimalarial treatment according to national guidelines (P)</t>
  </si>
  <si>
    <t>#{Ldvf3MSggqO}</t>
  </si>
  <si>
    <t>TxzjbINCUD5</t>
  </si>
  <si>
    <t>IM PMP TX 15 - Percentage of targeted health workers demonstrating competence in management of severe malaria</t>
  </si>
  <si>
    <t>IM PMP TX 15 - % of HWs competent in severe cases</t>
  </si>
  <si>
    <t>#{QYPXt95CyCY}</t>
  </si>
  <si>
    <t>#{W4wiC7ioFKS}</t>
  </si>
  <si>
    <t>Ne5EYsgKQu1</t>
  </si>
  <si>
    <t>IM PMP TX 16 - Percentage of targeted health workers demonstrating competence in management of uncomplicated malaria</t>
  </si>
  <si>
    <t>IM PMP TX 16 - To review</t>
  </si>
  <si>
    <t>Percentage of targeted health workers demonstrating competence in management of uncomplicated malaria</t>
  </si>
  <si>
    <t>#{gmsvdmKMmP1}</t>
  </si>
  <si>
    <t>#{HcmlwDCmBSZ}</t>
  </si>
  <si>
    <t>femnQA5oWf8</t>
  </si>
  <si>
    <t>IM PMP TX 17 - Percentage of targeted health workers demonstrating compliance to treatment with WHO guidelines for cases with positive malaria test results</t>
  </si>
  <si>
    <t>IM PMP TX 17 - To review</t>
  </si>
  <si>
    <t>Percentage of targeted health workers demonstrating compliance to treatment with WHO guidelines for cases with positive malaria test results</t>
  </si>
  <si>
    <t>#{Do9KBfS22qD}</t>
  </si>
  <si>
    <t>#{Bli6iNQMtP5}</t>
  </si>
  <si>
    <t>peCf3o0zdUm</t>
  </si>
  <si>
    <t>IM PMP TX 18 - Percentage of health workers demonstrating adherence to negative test results according to global standards</t>
  </si>
  <si>
    <t>IM PMP TX 18 - To review</t>
  </si>
  <si>
    <t>#{jhcbf1Yfhr5}</t>
  </si>
  <si>
    <t>#{vskYxCrS9Hk}</t>
  </si>
  <si>
    <t>vNrsITfyH07</t>
  </si>
  <si>
    <t>IM PMP TX 19 - Percentage of targeted facilities that meet standards (including appropriate materials, documentation, and qualified staff) for quality malaria case management</t>
  </si>
  <si>
    <t>IM PMP TX 19 - % of facilities with CM standards</t>
  </si>
  <si>
    <t>Percentage of targeted facilities that meet standards (including appropriate materials, documentation, and qualified staff) for quality malaria case management</t>
  </si>
  <si>
    <t>#{Bjg3UQZTo7O}</t>
  </si>
  <si>
    <t>#{TpcOpmZBdLf}</t>
  </si>
  <si>
    <t>MpaSKGTqP5D</t>
  </si>
  <si>
    <t>IM PMP TX 20 - Percentage of targeted health facilities regularly reporting routine malaria case data</t>
  </si>
  <si>
    <t>IM PMP TX 20 - % of facilities reporting cases</t>
  </si>
  <si>
    <t>#{xV85TQT3GEj}</t>
  </si>
  <si>
    <t>#{pDisUBYkiUY}</t>
  </si>
  <si>
    <t>X90fuOvNJRe</t>
  </si>
  <si>
    <t>IM PMP TX 21 - Percentage of targeted health facilities that receive a supervisory visit</t>
  </si>
  <si>
    <t>IM PMP TX 21 - % of facilities with SUPV visits</t>
  </si>
  <si>
    <t>#{RncgLNY0xwy}</t>
  </si>
  <si>
    <t>nxcquEjgl4Y</t>
  </si>
  <si>
    <t>IM PMP TX 22 - Percentage of health workers trained in management of severe malaria</t>
  </si>
  <si>
    <t>IM PMP TX 22 - % of HWs trained on severe malaria</t>
  </si>
  <si>
    <t>#{Ly61ha78oUu}</t>
  </si>
  <si>
    <t>Total number of health workers targeted</t>
  </si>
  <si>
    <t>#{DoyuoVEARPV}</t>
  </si>
  <si>
    <t>WNh0FGdX54S</t>
  </si>
  <si>
    <t>IM PMP TX 23 - Percentage of targeted health workers trained according to national guidelines in malaria case management with ACTs</t>
  </si>
  <si>
    <t>IM PMP TX 23 - % of HWs trained on ACTs</t>
  </si>
  <si>
    <t>Percentage of targeted health workers trained according to national guidelines in malaria case management with ACTs</t>
  </si>
  <si>
    <t>#{wfxNAGkIedf}</t>
  </si>
  <si>
    <t>#{cqKHdgtfjID}</t>
  </si>
  <si>
    <t>QWPGgOw6BFU</t>
  </si>
  <si>
    <t>IM PMP TX 24 - Percentage of targeted countries with national guidelines for malaria treatment that meet global standards</t>
  </si>
  <si>
    <t>IM PMP TX 24 - % of countries with TX guidelines</t>
  </si>
  <si>
    <t>Percentage of targeted countries with national guidelines for malaria treatment that meet global standards</t>
  </si>
  <si>
    <t>#{YVLRuSGpePK}</t>
  </si>
  <si>
    <t>IObRTM7ZQsm</t>
  </si>
  <si>
    <t>IM PMP MIP 25 - Percentage of pregnant women who received an ITN during routine ANC</t>
  </si>
  <si>
    <t>IM PMP MIP 25 - % of pregnant women received ITN</t>
  </si>
  <si>
    <t>#{p4bKkXlEOtC}</t>
  </si>
  <si>
    <t>#{jNJNr4i82le}</t>
  </si>
  <si>
    <t>aYhs8mbDQtF</t>
  </si>
  <si>
    <t>IM PMP MIP 26 - Percentage of pregnant women who received three or more doses of IPTp</t>
  </si>
  <si>
    <t>IM PMP MIP 26 - % of pregnant women with IPTp &gt;=3</t>
  </si>
  <si>
    <t>#{IGhCODoV6YY}</t>
  </si>
  <si>
    <t>qe915L0SHAT</t>
  </si>
  <si>
    <t>IM PMP MIP 27 - Percentage of pregnant women who received two doses of IPTp</t>
  </si>
  <si>
    <t>Percentage of pregnant women who received two doses of IPTp</t>
  </si>
  <si>
    <t>#{Y73pLgWXfTh}</t>
  </si>
  <si>
    <t>o4A2d8hnJfR</t>
  </si>
  <si>
    <t>IM PMP MIP 28 - Percentage of pregnant women who received one dose of IPTp</t>
  </si>
  <si>
    <t>IM PMP MIP 28 - % of pregnant women with IPTp = 1</t>
  </si>
  <si>
    <t>Percentage of pregnant women who received one dose of IPTp</t>
  </si>
  <si>
    <t>#{i5xgliv1YDl}</t>
  </si>
  <si>
    <t>kqNgLnyfdrc</t>
  </si>
  <si>
    <t>IM PMP MIP 29 - Percentage of targeted health workers demonstrating competence in treatment of MiP</t>
  </si>
  <si>
    <t>IM PMP MIP 29 - % of HWs competent in MiP (TX)</t>
  </si>
  <si>
    <t>#{vKOVZ3Jckex}</t>
  </si>
  <si>
    <t>#{t7LA2WZducS}</t>
  </si>
  <si>
    <t>vq9Boe5COEM</t>
  </si>
  <si>
    <t>IM PMP MIP 30 - Percentage of targeted health workers demonstrating competence in prevention of MiP</t>
  </si>
  <si>
    <t>IM PMP MIP 30 - % of HWs competent in MiP (PREV)</t>
  </si>
  <si>
    <t>#{aOenVQmDtkc}</t>
  </si>
  <si>
    <t>#{fpDelOtHjG4}</t>
  </si>
  <si>
    <t>y6tiXzGbjqQ</t>
  </si>
  <si>
    <t>IM PMP MIP 31 - Percentage of health workers trained in IPTp</t>
  </si>
  <si>
    <t>IM PMP MIP 31 - % of HWs trained on IPTp</t>
  </si>
  <si>
    <t>#{yQ11Q5pQ2lx}</t>
  </si>
  <si>
    <t>#{yoNR9Ct37gT}</t>
  </si>
  <si>
    <t>weUF3Cj18yl</t>
  </si>
  <si>
    <t>IM PMP MIP 32 - Percentage of targeted countries with national guidelines for prevention and treatment of MiP that meet global standards</t>
  </si>
  <si>
    <t>IM PMP MIP 32 - % of countries with MiP guides</t>
  </si>
  <si>
    <t>Percentage of targeted countries with national guidelines for prevention and treatment of MiP that meet global standards</t>
  </si>
  <si>
    <t>#{C0UniRKgGAG}</t>
  </si>
  <si>
    <t>YzVdjAu4KMa</t>
  </si>
  <si>
    <t>IM PMP MIP 33 - Functional active RMNCH/MiP/ANC/community health Working Group</t>
  </si>
  <si>
    <t>IM PMP MIP 33 - Active HWGs</t>
  </si>
  <si>
    <t>#{wHtxPnCGqBV}</t>
  </si>
  <si>
    <t>cplumqVIg0j</t>
  </si>
  <si>
    <t>IM PMP SMC 34 - Percentage of targeted children who receive all 4 doses of SMC in a round in intervention area (or all 3 per national guidance where only 3 doses are indicated)</t>
  </si>
  <si>
    <t>IM PMP SMC 34 - % of children received 4 doses</t>
  </si>
  <si>
    <t>Percentage of targeted children who receive all 4 doses of SMC in a round in intervention area (or all 3 per national guidance where only 3 doses are indicated)</t>
  </si>
  <si>
    <t>#{ioU1w8yCIWv}</t>
  </si>
  <si>
    <t>#{jAD6Dh7z1d1}</t>
  </si>
  <si>
    <t>hNgqyLCQco7</t>
  </si>
  <si>
    <t>IM PMP SMC 35 - Percentage of targeted children who receive a dose of SMC in intervention area</t>
  </si>
  <si>
    <t>IM PMP SMC 35 - % of children dosed</t>
  </si>
  <si>
    <t>Percentage of targeted children who receive a dose of SMC in intervention area</t>
  </si>
  <si>
    <t>#{cOBjDRbvsyW}</t>
  </si>
  <si>
    <t>zHn4rCJ9iNf</t>
  </si>
  <si>
    <t>IM PMP SMC 36 - Percentage of targeted children who receive a dose of SMC in the first cycle</t>
  </si>
  <si>
    <t>#{HaSIpoMB2ub}</t>
  </si>
  <si>
    <t>ZHCsyaoMf3b</t>
  </si>
  <si>
    <t>IM PMP SMC 37 - Percentage of targeted children who receive a dose of SMC in the second cycle</t>
  </si>
  <si>
    <t>IM PMP SMC 37 - % of children dosed (cy. 2)</t>
  </si>
  <si>
    <t>#{wot02J4aRZm}</t>
  </si>
  <si>
    <t>d7nCmpguqR9</t>
  </si>
  <si>
    <t>IM PMP SMC 38 - Percentage of targeted children who receive a dose of SMC in the third cycle</t>
  </si>
  <si>
    <t>IM PMP SMC 38 - % of children dosed (cy. 3)</t>
  </si>
  <si>
    <t>#{ZCibgANrNQq}</t>
  </si>
  <si>
    <t>ba9cFuntL41</t>
  </si>
  <si>
    <t>IM PMP SMC 39 - Percentage of targeted children who receive a dose of SMC in the fourth cycle</t>
  </si>
  <si>
    <t>IM PMP SMC 39 - % of children dosed (cy. 4)</t>
  </si>
  <si>
    <t>#{Q71hAveCSGo}</t>
  </si>
  <si>
    <t>k46LJocgtyS</t>
  </si>
  <si>
    <t>IM PMP SMC 40 - Percentage of health workers trained to deliver SMC according to national guidelines</t>
  </si>
  <si>
    <t>IM PMP SMC 40 - % of HWs trained on SMC</t>
  </si>
  <si>
    <t>#{y6qGAzE5DRa}</t>
  </si>
  <si>
    <t>#{nE14FEYzkVX}</t>
  </si>
  <si>
    <t>HsipR5LvDuQ</t>
  </si>
  <si>
    <t>IM PMP SMC 41 - Percentage of targeted countries with annual SMC implementation plans</t>
  </si>
  <si>
    <t>IM PMP SMC 41 - % of countries with ANN SMC plans</t>
  </si>
  <si>
    <t>#{hBYYaPLEFFf}</t>
  </si>
  <si>
    <t>#{gN3w6Jx7q5h}</t>
  </si>
  <si>
    <t>N6FZIcBzoAK</t>
  </si>
  <si>
    <t>IM PMP OR 42 - Contribution to national, regional or global guidance/policy documents related to malaria (including RH)</t>
  </si>
  <si>
    <t>IM PMP OR 42 - Contribution</t>
  </si>
  <si>
    <t>#{tJXmW64MUxf}</t>
  </si>
  <si>
    <t>RpH8SivhZwQ</t>
  </si>
  <si>
    <t>IM PMP OR 43 - Number of program activity outputs disseminated to the global health community</t>
  </si>
  <si>
    <t>IM PMP OR 43 - Outputs to GH community</t>
  </si>
  <si>
    <t>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t>
  </si>
  <si>
    <t>#{P4YDP2FNh3X}</t>
  </si>
  <si>
    <t>mrwqDivT0xN</t>
  </si>
  <si>
    <t>IM PMP OR 44 - Participation in targeted national, regional or global level Working group(s) and/or taskforce(s)</t>
  </si>
  <si>
    <t>IM PMP OR 44 - Participation in TWGs.</t>
  </si>
  <si>
    <t>#{XxfoDreiw9Z}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</si>
</sst>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2">
    <font>
      <sz val="11"/>
      <color theme="1"/>
      <name val="Calibri"/>
      <family val="2"/>
      <scheme val="minor"/>
    </font>
    <font>
      <sz val="11"/>
      <color theme="1"/>
      <name val="Calibri"/>
      <family val="2"/>
      <scheme val="minor"/>
    </font>
    <font>
      <sz val="10"/>
      <color theme="1"/>
      <name val="Gill Sans MT"/>
      <family val="2"/>
    </font>
    <font>
      <b/>
      <sz val="10"/>
      <color rgb="FF010202"/>
      <name val="Gill Sans MT"/>
      <family val="2"/>
    </font>
    <font>
      <b/>
      <sz val="10"/>
      <color theme="1"/>
      <name val="Gill Sans MT"/>
      <family val="2"/>
    </font>
    <font>
      <sz val="10"/>
      <color rgb="FF000000"/>
      <name val="Gill Sans MT"/>
      <family val="2"/>
    </font>
    <font>
      <b/>
      <sz val="10"/>
      <color rgb="FF000000"/>
      <name val="Gill Sans MT"/>
      <family val="2"/>
    </font>
    <font>
      <sz val="10"/>
      <color rgb="FF010202"/>
      <name val="Gill Sans MT"/>
      <family val="2"/>
    </font>
    <font>
      <i/>
      <sz val="10"/>
      <color theme="0" tint="-0.499984740745262"/>
      <name val="Gill Sans MT"/>
      <family val="2"/>
    </font>
    <font>
      <i/>
      <sz val="10"/>
      <color theme="0" tint="-0.34998626667073579"/>
      <name val="Gill Sans MT"/>
      <family val="2"/>
    </font>
    <font>
      <sz val="10"/>
      <name val="Gill Sans MT"/>
      <family val="2"/>
    </font>
    <font>
      <b/>
      <sz val="10"/>
      <color rgb="FF0070C0"/>
      <name val="Gill Sans MT"/>
      <family val="2"/>
    </font>
    <font>
      <b/>
      <i/>
      <sz val="10"/>
      <color theme="0" tint="-0.499984740745262"/>
      <name val="Gill Sans MT"/>
      <family val="2"/>
    </font>
    <font>
      <b/>
      <i/>
      <sz val="10"/>
      <color rgb="FFC00000"/>
      <name val="Gill Sans MT"/>
      <family val="2"/>
    </font>
    <font>
      <sz val="10"/>
      <name val="Arial"/>
      <family val="2"/>
    </font>
    <font>
      <b/>
      <sz val="10"/>
      <name val="Arial"/>
      <family val="2"/>
    </font>
    <font>
      <b/>
      <sz val="10"/>
      <color theme="1"/>
      <name val="Arial"/>
      <family val="2"/>
    </font>
    <font>
      <i/>
      <sz val="10"/>
      <color theme="1"/>
      <name val="Arial"/>
      <family val="2"/>
    </font>
    <font>
      <sz val="10"/>
      <color theme="1"/>
      <name val="Arial"/>
      <family val="2"/>
    </font>
    <font>
      <sz val="10"/>
      <color rgb="FFFF0000"/>
      <name val="Arial"/>
      <family val="2"/>
    </font>
    <font>
      <b/>
      <sz val="10"/>
      <color rgb="FFFF0000"/>
      <name val="Arial"/>
      <family val="2"/>
    </font>
    <font>
      <sz val="11"/>
      <name val="Arial"/>
      <family val="2"/>
    </font>
    <font>
      <sz val="8"/>
      <name val="Calibri"/>
      <family val="2"/>
      <scheme val="minor"/>
    </font>
    <font>
      <sz val="10"/>
      <color rgb="FF000000"/>
      <name val="Arial"/>
      <family val="2"/>
    </font>
    <font>
      <sz val="11"/>
      <color theme="1"/>
      <name val="Arial"/>
      <family val="2"/>
    </font>
    <font>
      <b/>
      <sz val="18"/>
      <color theme="1"/>
      <name val="Arial"/>
      <family val="2"/>
    </font>
    <font>
      <b/>
      <sz val="11"/>
      <color theme="1"/>
      <name val="Arial"/>
      <family val="2"/>
    </font>
    <font>
      <b/>
      <sz val="12"/>
      <color theme="1"/>
      <name val="Arial"/>
      <family val="2"/>
    </font>
    <font>
      <sz val="10"/>
      <name val="Roboto"/>
    </font>
    <font>
      <i/>
      <sz val="11"/>
      <color theme="1"/>
      <name val="Arial"/>
      <family val="2"/>
    </font>
    <font>
      <sz val="11"/>
      <color rgb="FFFF0000"/>
      <name val="Calibri"/>
      <family val="2"/>
      <scheme val="minor"/>
    </font>
    <font>
      <sz val="11"/>
      <color rgb="FFFF0000"/>
      <name val="Arial"/>
      <family val="2"/>
    </font>
    <font>
      <b/>
      <sz val="9"/>
      <color rgb="FF000000"/>
      <name val="Tahoma"/>
      <family val="2"/>
    </font>
    <font>
      <sz val="9"/>
      <color rgb="FF000000"/>
      <name val="Tahoma"/>
      <family val="2"/>
    </font>
    <font>
      <b/>
      <sz val="11"/>
      <color theme="1"/>
      <name val="Calibri"/>
      <family val="2"/>
      <scheme val="minor"/>
    </font>
    <font>
      <sz val="10"/>
      <name val="Arial"/>
      <family val="2"/>
    </font>
    <font>
      <strike/>
      <sz val="11"/>
      <color theme="1"/>
      <name val="Calibri"/>
      <family val="2"/>
      <scheme val="minor"/>
    </font>
    <font>
      <b/>
      <sz val="9"/>
      <color indexed="81"/>
      <name val="Tahoma"/>
      <family val="2"/>
    </font>
    <font>
      <sz val="9"/>
      <color indexed="81"/>
      <name val="Tahoma"/>
      <family val="2"/>
    </font>
    <font>
      <b/>
      <sz val="11"/>
      <color rgb="FFFF0000"/>
      <name val="Arial"/>
      <family val="2"/>
    </font>
    <font>
      <sz val="13"/>
      <color rgb="FF000000"/>
      <name val="Courier New"/>
      <family val="1"/>
    </font>
    <font>
      <sz val="11"/>
      <color rgb="FFFF0000"/>
      <name val="Calibri (Body)"/>
    </font>
  </fonts>
  <fills count="28">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59999389629810485"/>
        <bgColor rgb="FFA7C6ED"/>
      </patternFill>
    </fill>
    <fill>
      <patternFill patternType="solid">
        <fgColor theme="9" tint="0.79998168889431442"/>
        <bgColor rgb="FFD9EAD3"/>
      </patternFill>
    </fill>
    <fill>
      <patternFill patternType="solid">
        <fgColor theme="0"/>
        <bgColor rgb="FFD9EAD3"/>
      </patternFill>
    </fill>
    <fill>
      <patternFill patternType="solid">
        <fgColor theme="5" tint="0.79998168889431442"/>
        <bgColor indexed="64"/>
      </patternFill>
    </fill>
    <fill>
      <patternFill patternType="solid">
        <fgColor theme="1"/>
        <bgColor indexed="64"/>
      </patternFill>
    </fill>
    <fill>
      <patternFill patternType="solid">
        <fgColor rgb="FFD9EAD3"/>
        <bgColor rgb="FFD9EAD3"/>
      </patternFill>
    </fill>
    <fill>
      <patternFill patternType="solid">
        <fgColor rgb="FFFFFFFF"/>
        <bgColor rgb="FFFFFFFF"/>
      </patternFill>
    </fill>
    <fill>
      <patternFill patternType="solid">
        <fgColor theme="0"/>
        <bgColor rgb="FFD9D9D9"/>
      </patternFill>
    </fill>
    <fill>
      <patternFill patternType="solid">
        <fgColor theme="0"/>
        <bgColor rgb="FFFFFFFF"/>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4" fillId="0" borderId="0" applyNumberFormat="0" applyFont="0" applyFill="0" applyBorder="0" applyAlignment="0" applyProtection="0"/>
    <xf numFmtId="9" fontId="14" fillId="0" borderId="0" applyNumberFormat="0" applyFont="0" applyFill="0" applyBorder="0" applyAlignment="0" applyProtection="0"/>
    <xf numFmtId="43" fontId="14" fillId="0" borderId="0" applyFont="0" applyFill="0" applyBorder="0" applyAlignment="0" applyProtection="0"/>
  </cellStyleXfs>
  <cellXfs count="224">
    <xf numFmtId="0" fontId="0" fillId="0" borderId="0" xfId="0"/>
    <xf numFmtId="0" fontId="2" fillId="0" borderId="0" xfId="0" applyFont="1"/>
    <xf numFmtId="0" fontId="4" fillId="0" borderId="0" xfId="0" applyFont="1"/>
    <xf numFmtId="0" fontId="5" fillId="0" borderId="0" xfId="0" applyFont="1" applyAlignment="1">
      <alignment vertical="center"/>
    </xf>
    <xf numFmtId="0" fontId="5" fillId="0" borderId="0" xfId="0" applyFont="1"/>
    <xf numFmtId="0" fontId="7" fillId="0" borderId="0" xfId="0" applyFont="1"/>
    <xf numFmtId="0" fontId="6" fillId="0" borderId="0" xfId="0" applyFont="1"/>
    <xf numFmtId="0" fontId="8" fillId="0" borderId="0" xfId="0" applyFont="1"/>
    <xf numFmtId="0" fontId="4" fillId="3" borderId="0" xfId="0" applyFont="1" applyFill="1"/>
    <xf numFmtId="0" fontId="4" fillId="4" borderId="0" xfId="0" applyFont="1" applyFill="1"/>
    <xf numFmtId="0" fontId="4" fillId="5" borderId="0" xfId="0" applyFont="1" applyFill="1"/>
    <xf numFmtId="0" fontId="2" fillId="5" borderId="0" xfId="0" applyFont="1" applyFill="1"/>
    <xf numFmtId="9" fontId="2" fillId="0" borderId="0" xfId="1" applyFont="1"/>
    <xf numFmtId="0" fontId="9" fillId="0" borderId="0" xfId="0" applyFont="1"/>
    <xf numFmtId="0" fontId="9" fillId="0" borderId="0" xfId="0" applyFont="1" applyAlignment="1">
      <alignment vertical="center"/>
    </xf>
    <xf numFmtId="0" fontId="10" fillId="0" borderId="0" xfId="0" applyFont="1"/>
    <xf numFmtId="0" fontId="6" fillId="0" borderId="0" xfId="0" applyFont="1" applyAlignment="1">
      <alignment horizontal="center"/>
    </xf>
    <xf numFmtId="0" fontId="2" fillId="0" borderId="0" xfId="0" applyFont="1" applyAlignment="1">
      <alignment vertical="center"/>
    </xf>
    <xf numFmtId="9" fontId="2" fillId="0" borderId="0" xfId="1" applyFont="1" applyAlignment="1">
      <alignment horizontal="center"/>
    </xf>
    <xf numFmtId="0" fontId="4" fillId="4" borderId="0" xfId="0" applyFont="1" applyFill="1" applyAlignment="1">
      <alignment vertical="center"/>
    </xf>
    <xf numFmtId="0" fontId="4" fillId="5" borderId="0" xfId="0" applyFont="1" applyFill="1" applyAlignment="1">
      <alignment vertical="center"/>
    </xf>
    <xf numFmtId="0" fontId="2" fillId="5" borderId="0" xfId="0" applyFont="1" applyFill="1" applyAlignment="1">
      <alignment vertical="center"/>
    </xf>
    <xf numFmtId="9" fontId="11" fillId="0" borderId="0" xfId="1" applyFont="1" applyAlignment="1">
      <alignment horizontal="center"/>
    </xf>
    <xf numFmtId="9" fontId="8" fillId="0" borderId="0" xfId="1" applyFont="1" applyAlignment="1">
      <alignment horizontal="center"/>
    </xf>
    <xf numFmtId="9" fontId="12" fillId="0" borderId="0" xfId="1" applyFont="1" applyAlignment="1">
      <alignment horizontal="center"/>
    </xf>
    <xf numFmtId="0" fontId="8" fillId="0" borderId="0" xfId="0" applyFont="1" applyAlignment="1">
      <alignment horizontal="center"/>
    </xf>
    <xf numFmtId="0" fontId="11" fillId="0" borderId="0" xfId="0" applyFont="1"/>
    <xf numFmtId="0" fontId="2" fillId="0" borderId="0" xfId="0" applyFont="1" applyAlignment="1">
      <alignment horizontal="right"/>
    </xf>
    <xf numFmtId="0" fontId="13" fillId="0" borderId="0" xfId="0" applyFont="1"/>
    <xf numFmtId="0" fontId="2" fillId="6" borderId="0" xfId="0" applyFont="1" applyFill="1"/>
    <xf numFmtId="0" fontId="11" fillId="6" borderId="0" xfId="0" applyFont="1" applyFill="1"/>
    <xf numFmtId="0" fontId="9" fillId="7" borderId="0" xfId="0" applyFont="1" applyFill="1"/>
    <xf numFmtId="0" fontId="2" fillId="8" borderId="0" xfId="0" applyFont="1" applyFill="1"/>
    <xf numFmtId="0" fontId="5" fillId="8" borderId="0" xfId="0" applyFont="1" applyFill="1"/>
    <xf numFmtId="9" fontId="2" fillId="8" borderId="0" xfId="1" applyFont="1" applyFill="1" applyAlignment="1">
      <alignment horizontal="center"/>
    </xf>
    <xf numFmtId="9" fontId="11" fillId="8" borderId="0" xfId="1" applyFont="1" applyFill="1" applyAlignment="1">
      <alignment horizontal="center"/>
    </xf>
    <xf numFmtId="0" fontId="5" fillId="8" borderId="0" xfId="0" applyFont="1" applyFill="1" applyAlignment="1">
      <alignment vertical="center"/>
    </xf>
    <xf numFmtId="0" fontId="15" fillId="6" borderId="0" xfId="0" applyFont="1" applyFill="1"/>
    <xf numFmtId="0" fontId="16" fillId="12" borderId="0" xfId="0" applyFont="1" applyFill="1"/>
    <xf numFmtId="0" fontId="17" fillId="12" borderId="0" xfId="0" applyFont="1" applyFill="1"/>
    <xf numFmtId="0" fontId="18" fillId="12" borderId="0" xfId="0" applyFont="1" applyFill="1"/>
    <xf numFmtId="0" fontId="15" fillId="13" borderId="0" xfId="0" applyFont="1" applyFill="1"/>
    <xf numFmtId="0" fontId="14" fillId="12" borderId="0" xfId="0" applyFont="1" applyFill="1"/>
    <xf numFmtId="0" fontId="15" fillId="14" borderId="0" xfId="0" applyFont="1" applyFill="1"/>
    <xf numFmtId="0" fontId="14" fillId="15" borderId="0" xfId="0" applyFont="1" applyFill="1"/>
    <xf numFmtId="0" fontId="15" fillId="16" borderId="0" xfId="0" applyFont="1" applyFill="1"/>
    <xf numFmtId="0" fontId="18" fillId="12" borderId="1" xfId="0" applyFont="1" applyFill="1" applyBorder="1"/>
    <xf numFmtId="0" fontId="19" fillId="12" borderId="0" xfId="0" applyFont="1" applyFill="1"/>
    <xf numFmtId="0" fontId="18" fillId="17" borderId="0" xfId="0" applyFont="1" applyFill="1"/>
    <xf numFmtId="0" fontId="18" fillId="0" borderId="0" xfId="0" applyFont="1"/>
    <xf numFmtId="0" fontId="15" fillId="12" borderId="9" xfId="0" applyFont="1" applyFill="1" applyBorder="1" applyAlignment="1">
      <alignment horizontal="center"/>
    </xf>
    <xf numFmtId="0" fontId="14" fillId="12" borderId="9" xfId="0" applyFont="1" applyFill="1" applyBorder="1"/>
    <xf numFmtId="0" fontId="15" fillId="12" borderId="0" xfId="0" applyFont="1" applyFill="1"/>
    <xf numFmtId="0" fontId="15" fillId="12" borderId="0" xfId="0" applyFont="1" applyFill="1" applyAlignment="1">
      <alignment horizontal="center"/>
    </xf>
    <xf numFmtId="0" fontId="18" fillId="12" borderId="0" xfId="0" applyFont="1" applyFill="1" applyBorder="1"/>
    <xf numFmtId="0" fontId="14" fillId="12" borderId="0" xfId="0" applyFont="1" applyFill="1" applyBorder="1"/>
    <xf numFmtId="0" fontId="14" fillId="12" borderId="0" xfId="0" applyFont="1" applyFill="1" applyBorder="1" applyAlignment="1">
      <alignment horizontal="center"/>
    </xf>
    <xf numFmtId="0" fontId="15" fillId="18" borderId="0" xfId="0" applyFont="1" applyFill="1"/>
    <xf numFmtId="0" fontId="14" fillId="18" borderId="0" xfId="0" applyFont="1" applyFill="1"/>
    <xf numFmtId="0" fontId="15" fillId="0" borderId="9" xfId="0" applyFont="1" applyBorder="1" applyAlignment="1">
      <alignment horizontal="center"/>
    </xf>
    <xf numFmtId="0" fontId="15" fillId="0" borderId="9" xfId="0" quotePrefix="1" applyFont="1" applyBorder="1" applyAlignment="1">
      <alignment horizontal="center"/>
    </xf>
    <xf numFmtId="0" fontId="14" fillId="0" borderId="9" xfId="0" applyFont="1" applyBorder="1"/>
    <xf numFmtId="0" fontId="14" fillId="0" borderId="8" xfId="0" applyFont="1" applyBorder="1"/>
    <xf numFmtId="0" fontId="15" fillId="20" borderId="9" xfId="0" applyFont="1" applyFill="1" applyBorder="1" applyAlignment="1">
      <alignment horizontal="center"/>
    </xf>
    <xf numFmtId="0" fontId="14" fillId="20" borderId="9" xfId="0" applyFont="1" applyFill="1" applyBorder="1"/>
    <xf numFmtId="0" fontId="14" fillId="0" borderId="1" xfId="0" applyFont="1" applyBorder="1"/>
    <xf numFmtId="0" fontId="14" fillId="21" borderId="0" xfId="0" applyFont="1" applyFill="1" applyBorder="1"/>
    <xf numFmtId="0" fontId="20" fillId="12" borderId="0" xfId="0" applyFont="1" applyFill="1"/>
    <xf numFmtId="0" fontId="15" fillId="0" borderId="11" xfId="0" applyFont="1" applyBorder="1" applyAlignment="1">
      <alignment horizontal="center"/>
    </xf>
    <xf numFmtId="0" fontId="23" fillId="18" borderId="0" xfId="0" applyFont="1" applyFill="1"/>
    <xf numFmtId="0" fontId="24" fillId="0" borderId="0" xfId="0" applyFont="1" applyAlignment="1">
      <alignment wrapText="1"/>
    </xf>
    <xf numFmtId="0" fontId="24" fillId="0" borderId="1" xfId="0" applyFont="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Alignment="1">
      <alignment wrapText="1"/>
    </xf>
    <xf numFmtId="0" fontId="24" fillId="0" borderId="0" xfId="0" applyFont="1" applyAlignment="1">
      <alignment horizontal="center" vertical="center" wrapText="1"/>
    </xf>
    <xf numFmtId="0" fontId="14" fillId="0" borderId="1" xfId="0" applyFont="1" applyFill="1" applyBorder="1"/>
    <xf numFmtId="0" fontId="18" fillId="0" borderId="1" xfId="0" applyFont="1" applyFill="1" applyBorder="1" applyAlignment="1">
      <alignment horizontal="left" vertical="top" wrapText="1"/>
    </xf>
    <xf numFmtId="0" fontId="14" fillId="12" borderId="10" xfId="0" applyFont="1" applyFill="1" applyBorder="1"/>
    <xf numFmtId="0" fontId="14" fillId="21" borderId="9" xfId="0" applyFont="1" applyFill="1" applyBorder="1"/>
    <xf numFmtId="0" fontId="14" fillId="21" borderId="7" xfId="0" applyFont="1" applyFill="1" applyBorder="1"/>
    <xf numFmtId="0" fontId="14" fillId="12" borderId="1" xfId="0" applyFont="1" applyFill="1" applyBorder="1"/>
    <xf numFmtId="0" fontId="18" fillId="12" borderId="0" xfId="0" applyFont="1" applyFill="1" applyBorder="1" applyAlignment="1">
      <alignment horizontal="left" vertical="top" wrapText="1"/>
    </xf>
    <xf numFmtId="0" fontId="14" fillId="12" borderId="9" xfId="0" applyFont="1" applyFill="1" applyBorder="1" applyAlignment="1">
      <alignment horizontal="center" vertical="center"/>
    </xf>
    <xf numFmtId="0" fontId="15" fillId="0" borderId="1" xfId="0" applyFont="1" applyBorder="1" applyAlignment="1">
      <alignment horizontal="center"/>
    </xf>
    <xf numFmtId="0" fontId="24" fillId="0" borderId="2" xfId="0" applyFont="1" applyBorder="1" applyAlignment="1">
      <alignment horizontal="center" vertical="center" wrapText="1"/>
    </xf>
    <xf numFmtId="0" fontId="24" fillId="0" borderId="2" xfId="0" applyFont="1" applyFill="1" applyBorder="1" applyAlignment="1">
      <alignment horizontal="center" vertical="center" wrapText="1"/>
    </xf>
    <xf numFmtId="0" fontId="14" fillId="12" borderId="7" xfId="0" applyFont="1" applyFill="1" applyBorder="1" applyAlignment="1">
      <alignment horizontal="center" vertical="center"/>
    </xf>
    <xf numFmtId="0" fontId="24" fillId="0" borderId="1" xfId="0" applyFont="1" applyBorder="1" applyAlignment="1">
      <alignment wrapText="1"/>
    </xf>
    <xf numFmtId="0" fontId="24" fillId="0" borderId="1" xfId="0" applyFont="1" applyBorder="1" applyAlignment="1"/>
    <xf numFmtId="0" fontId="24" fillId="0" borderId="1" xfId="0" applyFont="1" applyFill="1" applyBorder="1" applyAlignment="1">
      <alignment wrapText="1"/>
    </xf>
    <xf numFmtId="0" fontId="21" fillId="0" borderId="1" xfId="0" applyFont="1" applyBorder="1" applyAlignment="1">
      <alignment horizontal="center" vertical="center" wrapText="1"/>
    </xf>
    <xf numFmtId="0" fontId="21" fillId="0" borderId="5" xfId="0" applyFont="1" applyBorder="1" applyAlignment="1">
      <alignment horizontal="center" vertical="center" wrapText="1"/>
    </xf>
    <xf numFmtId="0" fontId="26" fillId="9" borderId="1" xfId="0" applyFont="1" applyFill="1" applyBorder="1" applyAlignment="1">
      <alignment horizontal="center" wrapText="1"/>
    </xf>
    <xf numFmtId="0" fontId="24" fillId="0" borderId="1" xfId="0" applyFont="1" applyFill="1" applyBorder="1" applyAlignment="1"/>
    <xf numFmtId="0" fontId="18" fillId="0" borderId="1" xfId="0" applyFont="1" applyFill="1" applyBorder="1" applyAlignment="1">
      <alignment horizontal="center" vertical="top" wrapText="1"/>
    </xf>
    <xf numFmtId="0" fontId="29" fillId="0" borderId="2" xfId="0" applyFont="1" applyFill="1" applyBorder="1" applyAlignment="1">
      <alignment horizontal="center" vertical="center" wrapText="1"/>
    </xf>
    <xf numFmtId="0" fontId="24" fillId="0" borderId="2" xfId="0" applyFont="1" applyBorder="1" applyAlignment="1">
      <alignment wrapText="1"/>
    </xf>
    <xf numFmtId="0" fontId="24" fillId="0" borderId="2" xfId="0" applyFont="1" applyFill="1" applyBorder="1" applyAlignment="1">
      <alignment wrapText="1"/>
    </xf>
    <xf numFmtId="0" fontId="27" fillId="10" borderId="3" xfId="0" applyFont="1" applyFill="1" applyBorder="1" applyAlignment="1">
      <alignment wrapText="1"/>
    </xf>
    <xf numFmtId="0" fontId="27" fillId="10" borderId="3" xfId="0" applyFont="1" applyFill="1" applyBorder="1" applyAlignment="1">
      <alignment vertical="center" wrapText="1"/>
    </xf>
    <xf numFmtId="0" fontId="27" fillId="10" borderId="4" xfId="0" applyFont="1" applyFill="1" applyBorder="1" applyAlignment="1">
      <alignment vertical="center" wrapText="1"/>
    </xf>
    <xf numFmtId="0" fontId="27" fillId="10" borderId="2" xfId="0" applyFont="1" applyFill="1" applyBorder="1" applyAlignment="1">
      <alignment vertical="center"/>
    </xf>
    <xf numFmtId="0" fontId="27" fillId="10" borderId="4" xfId="0" applyFont="1" applyFill="1" applyBorder="1" applyAlignment="1">
      <alignment wrapText="1"/>
    </xf>
    <xf numFmtId="0" fontId="27" fillId="10" borderId="2" xfId="0" applyFont="1" applyFill="1" applyBorder="1" applyAlignment="1"/>
    <xf numFmtId="0" fontId="27" fillId="10" borderId="0" xfId="0" applyFont="1" applyFill="1" applyBorder="1" applyAlignment="1">
      <alignment vertical="center"/>
    </xf>
    <xf numFmtId="0" fontId="27" fillId="11" borderId="0" xfId="0" applyFont="1" applyFill="1" applyBorder="1" applyAlignment="1">
      <alignment vertical="center"/>
    </xf>
    <xf numFmtId="0" fontId="24" fillId="11" borderId="0" xfId="0" applyFont="1" applyFill="1" applyBorder="1" applyAlignment="1">
      <alignment wrapText="1"/>
    </xf>
    <xf numFmtId="0" fontId="24" fillId="11" borderId="4" xfId="0" applyFont="1" applyFill="1" applyBorder="1" applyAlignment="1">
      <alignment wrapText="1"/>
    </xf>
    <xf numFmtId="0" fontId="24" fillId="11" borderId="14" xfId="0" applyFont="1" applyFill="1" applyBorder="1" applyAlignment="1">
      <alignment wrapText="1"/>
    </xf>
    <xf numFmtId="0" fontId="14" fillId="12" borderId="9"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4" fillId="12" borderId="0" xfId="0" applyFont="1" applyFill="1" applyAlignment="1">
      <alignment wrapText="1"/>
    </xf>
    <xf numFmtId="0" fontId="24" fillId="12" borderId="0" xfId="0" applyFont="1" applyFill="1" applyAlignment="1">
      <alignment horizontal="center" vertical="center" wrapText="1"/>
    </xf>
    <xf numFmtId="0" fontId="15" fillId="0" borderId="1" xfId="0" applyFont="1" applyBorder="1" applyAlignment="1">
      <alignment horizontal="center"/>
    </xf>
    <xf numFmtId="0" fontId="15" fillId="12" borderId="1" xfId="0" applyFont="1" applyFill="1" applyBorder="1" applyAlignment="1">
      <alignment horizontal="center" vertical="center"/>
    </xf>
    <xf numFmtId="0" fontId="15" fillId="12" borderId="0" xfId="0" applyFont="1" applyFill="1" applyBorder="1" applyAlignment="1">
      <alignment horizontal="center"/>
    </xf>
    <xf numFmtId="0" fontId="15" fillId="0" borderId="1" xfId="0" applyFont="1" applyBorder="1" applyAlignment="1">
      <alignment horizontal="center"/>
    </xf>
    <xf numFmtId="0" fontId="18" fillId="12" borderId="1" xfId="0" applyFont="1" applyFill="1" applyBorder="1" applyAlignment="1">
      <alignment horizontal="left" vertical="top" wrapText="1"/>
    </xf>
    <xf numFmtId="0" fontId="31"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9" fillId="18" borderId="0" xfId="0" applyFont="1" applyFill="1"/>
    <xf numFmtId="0" fontId="19" fillId="12" borderId="0" xfId="0" applyFont="1" applyFill="1" applyBorder="1"/>
    <xf numFmtId="0" fontId="30" fillId="12" borderId="0" xfId="0" applyFont="1" applyFill="1"/>
    <xf numFmtId="0" fontId="19" fillId="21" borderId="0" xfId="0" applyFont="1" applyFill="1" applyBorder="1"/>
    <xf numFmtId="0" fontId="19" fillId="19" borderId="0" xfId="0" applyFont="1" applyFill="1"/>
    <xf numFmtId="0" fontId="19" fillId="12" borderId="0" xfId="0" applyFont="1" applyFill="1" applyBorder="1" applyAlignment="1">
      <alignment horizontal="left" vertical="top" wrapText="1"/>
    </xf>
    <xf numFmtId="0" fontId="24" fillId="12" borderId="2"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14" fillId="20" borderId="0" xfId="0" applyFont="1" applyFill="1" applyBorder="1"/>
    <xf numFmtId="0" fontId="14" fillId="0" borderId="7" xfId="0" applyFont="1" applyBorder="1"/>
    <xf numFmtId="0" fontId="14" fillId="0" borderId="10" xfId="0" applyFont="1" applyBorder="1"/>
    <xf numFmtId="0" fontId="15" fillId="15" borderId="0" xfId="0" applyFont="1" applyFill="1"/>
    <xf numFmtId="0" fontId="19" fillId="15" borderId="0" xfId="0" applyFont="1" applyFill="1"/>
    <xf numFmtId="0" fontId="23" fillId="15" borderId="0" xfId="0" applyFont="1" applyFill="1"/>
    <xf numFmtId="0" fontId="14" fillId="20" borderId="10" xfId="0" applyFont="1" applyFill="1" applyBorder="1"/>
    <xf numFmtId="0" fontId="14" fillId="20" borderId="1" xfId="0" applyFont="1" applyFill="1" applyBorder="1"/>
    <xf numFmtId="0" fontId="15" fillId="0" borderId="1" xfId="0" applyFont="1" applyBorder="1" applyAlignment="1">
      <alignment horizontal="center"/>
    </xf>
    <xf numFmtId="0" fontId="26" fillId="9" borderId="1" xfId="0" applyFont="1" applyFill="1" applyBorder="1" applyAlignment="1">
      <alignment horizontal="center" vertical="center" wrapText="1"/>
    </xf>
    <xf numFmtId="0" fontId="15" fillId="12" borderId="17" xfId="0" applyFont="1" applyFill="1" applyBorder="1" applyAlignment="1">
      <alignment horizontal="center"/>
    </xf>
    <xf numFmtId="0" fontId="15" fillId="12" borderId="18" xfId="0" quotePrefix="1" applyFont="1" applyFill="1" applyBorder="1" applyAlignment="1">
      <alignment horizontal="center"/>
    </xf>
    <xf numFmtId="0" fontId="14" fillId="12" borderId="19" xfId="0" applyFont="1" applyFill="1" applyBorder="1"/>
    <xf numFmtId="0" fontId="14" fillId="0" borderId="9" xfId="0" applyFont="1" applyFill="1" applyBorder="1"/>
    <xf numFmtId="0" fontId="14" fillId="0" borderId="10" xfId="0" applyFont="1" applyFill="1" applyBorder="1"/>
    <xf numFmtId="0" fontId="14" fillId="0" borderId="7" xfId="0" applyFont="1" applyFill="1" applyBorder="1"/>
    <xf numFmtId="0" fontId="28" fillId="0" borderId="9" xfId="0" applyFont="1" applyFill="1" applyBorder="1"/>
    <xf numFmtId="0" fontId="19" fillId="0" borderId="0" xfId="0" applyFont="1" applyFill="1" applyBorder="1"/>
    <xf numFmtId="0" fontId="14" fillId="12" borderId="0" xfId="0" applyFont="1" applyFill="1" applyBorder="1" applyAlignment="1">
      <alignment horizontal="center" vertical="center"/>
    </xf>
    <xf numFmtId="0" fontId="27" fillId="10" borderId="3" xfId="0" applyFont="1" applyFill="1" applyBorder="1" applyAlignment="1"/>
    <xf numFmtId="0" fontId="27" fillId="10" borderId="3" xfId="0" applyFont="1" applyFill="1" applyBorder="1" applyAlignment="1">
      <alignment vertical="center"/>
    </xf>
    <xf numFmtId="0" fontId="26" fillId="22" borderId="1" xfId="0" applyFont="1" applyFill="1" applyBorder="1" applyAlignment="1">
      <alignment horizontal="center" vertical="center" wrapText="1"/>
    </xf>
    <xf numFmtId="0" fontId="27" fillId="22" borderId="3" xfId="0" applyFont="1" applyFill="1" applyBorder="1" applyAlignment="1">
      <alignment wrapText="1"/>
    </xf>
    <xf numFmtId="0" fontId="24" fillId="22" borderId="1" xfId="0" applyFont="1" applyFill="1" applyBorder="1" applyAlignment="1">
      <alignment horizontal="center" vertical="center" wrapText="1"/>
    </xf>
    <xf numFmtId="0" fontId="21" fillId="22" borderId="1" xfId="0" applyFont="1" applyFill="1" applyBorder="1" applyAlignment="1">
      <alignment horizontal="center" vertical="center" wrapText="1"/>
    </xf>
    <xf numFmtId="0" fontId="27" fillId="22" borderId="3" xfId="0" applyFont="1" applyFill="1" applyBorder="1" applyAlignment="1">
      <alignment vertical="center" wrapText="1"/>
    </xf>
    <xf numFmtId="0" fontId="24" fillId="22" borderId="2" xfId="0" applyFont="1" applyFill="1" applyBorder="1" applyAlignment="1">
      <alignment horizontal="center" vertical="center" wrapText="1"/>
    </xf>
    <xf numFmtId="0" fontId="27" fillId="22" borderId="0" xfId="0" applyFont="1" applyFill="1" applyBorder="1" applyAlignment="1">
      <alignment vertical="center"/>
    </xf>
    <xf numFmtId="0" fontId="14" fillId="22" borderId="0" xfId="0" applyFont="1" applyFill="1" applyBorder="1" applyAlignment="1">
      <alignment horizontal="center" vertical="center"/>
    </xf>
    <xf numFmtId="0" fontId="24" fillId="22" borderId="0" xfId="0" applyFont="1" applyFill="1" applyAlignment="1">
      <alignment horizontal="center" vertical="center" wrapText="1"/>
    </xf>
    <xf numFmtId="0" fontId="26" fillId="22" borderId="4"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0" fillId="0" borderId="1" xfId="0" applyBorder="1"/>
    <xf numFmtId="0" fontId="34" fillId="9" borderId="1" xfId="0" applyFont="1" applyFill="1" applyBorder="1"/>
    <xf numFmtId="0" fontId="34" fillId="23" borderId="1" xfId="0" applyFont="1" applyFill="1" applyBorder="1"/>
    <xf numFmtId="0" fontId="34" fillId="24" borderId="1" xfId="0" applyFont="1" applyFill="1" applyBorder="1"/>
    <xf numFmtId="0" fontId="35" fillId="12" borderId="1" xfId="0" applyFont="1" applyFill="1" applyBorder="1" applyAlignment="1">
      <alignment horizontal="left" vertical="center"/>
    </xf>
    <xf numFmtId="0" fontId="0" fillId="25" borderId="1" xfId="0" applyFill="1" applyBorder="1"/>
    <xf numFmtId="0" fontId="34" fillId="24" borderId="12" xfId="0" applyFont="1" applyFill="1" applyBorder="1"/>
    <xf numFmtId="0" fontId="0" fillId="25" borderId="20" xfId="0" applyFill="1" applyBorder="1"/>
    <xf numFmtId="0" fontId="0" fillId="0" borderId="1" xfId="0" applyBorder="1" applyAlignment="1">
      <alignment vertical="center"/>
    </xf>
    <xf numFmtId="0" fontId="26" fillId="22" borderId="1" xfId="0" applyFont="1" applyFill="1" applyBorder="1" applyAlignment="1">
      <alignment horizontal="center" wrapText="1"/>
    </xf>
    <xf numFmtId="0" fontId="36" fillId="0" borderId="20" xfId="0" applyFont="1" applyBorder="1"/>
    <xf numFmtId="0" fontId="36" fillId="25" borderId="1" xfId="0" applyFont="1" applyFill="1" applyBorder="1"/>
    <xf numFmtId="0" fontId="36" fillId="25" borderId="20" xfId="0" applyFont="1" applyFill="1" applyBorder="1"/>
    <xf numFmtId="0" fontId="26" fillId="9" borderId="1" xfId="0" applyFont="1" applyFill="1" applyBorder="1" applyAlignment="1">
      <alignment horizontal="center" vertical="center" wrapText="1"/>
    </xf>
    <xf numFmtId="0" fontId="24" fillId="12" borderId="5"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4" fillId="11" borderId="2" xfId="0" applyFont="1" applyFill="1" applyBorder="1" applyAlignment="1">
      <alignment horizontal="center" vertical="center" wrapText="1"/>
    </xf>
    <xf numFmtId="0" fontId="24" fillId="11" borderId="1" xfId="0" applyFont="1" applyFill="1" applyBorder="1" applyAlignment="1"/>
    <xf numFmtId="0" fontId="24" fillId="11" borderId="1" xfId="0" applyFont="1" applyFill="1" applyBorder="1" applyAlignment="1">
      <alignment wrapText="1"/>
    </xf>
    <xf numFmtId="0" fontId="24" fillId="11" borderId="0" xfId="0" applyFont="1" applyFill="1" applyAlignment="1">
      <alignment wrapText="1"/>
    </xf>
    <xf numFmtId="0" fontId="26" fillId="26"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12" borderId="1"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26" fillId="0" borderId="0" xfId="0" applyFont="1" applyBorder="1" applyAlignment="1">
      <alignment horizontal="center" wrapText="1"/>
    </xf>
    <xf numFmtId="0" fontId="15" fillId="0" borderId="0" xfId="0" applyFont="1" applyBorder="1" applyAlignment="1">
      <alignment horizontal="center" wrapText="1"/>
    </xf>
    <xf numFmtId="0" fontId="0" fillId="0" borderId="0" xfId="0" applyBorder="1" applyAlignment="1">
      <alignment horizontal="center" wrapText="1"/>
    </xf>
    <xf numFmtId="0" fontId="0" fillId="0" borderId="0" xfId="0" applyBorder="1"/>
    <xf numFmtId="0" fontId="0" fillId="0" borderId="0" xfId="0" applyFill="1" applyBorder="1" applyAlignment="1">
      <alignment horizontal="center" wrapText="1"/>
    </xf>
    <xf numFmtId="0" fontId="40" fillId="0" borderId="0" xfId="0" applyFont="1" applyBorder="1"/>
    <xf numFmtId="0" fontId="26" fillId="0" borderId="0" xfId="0" applyFont="1" applyFill="1" applyBorder="1" applyAlignment="1">
      <alignment horizontal="center" wrapText="1"/>
    </xf>
    <xf numFmtId="0" fontId="30" fillId="0" borderId="0" xfId="0" applyFont="1" applyBorder="1" applyAlignment="1">
      <alignment horizontal="center" wrapText="1"/>
    </xf>
    <xf numFmtId="0" fontId="41" fillId="0" borderId="0" xfId="0" applyFont="1" applyBorder="1" applyAlignment="1">
      <alignment horizontal="center" wrapText="1"/>
    </xf>
    <xf numFmtId="0" fontId="24" fillId="27" borderId="0" xfId="0" applyFont="1" applyFill="1" applyBorder="1" applyAlignment="1">
      <alignment horizontal="center" vertical="center" wrapText="1"/>
    </xf>
    <xf numFmtId="0" fontId="34" fillId="0" borderId="0" xfId="0" applyFont="1" applyBorder="1" applyAlignment="1">
      <alignment horizontal="center" wrapText="1"/>
    </xf>
    <xf numFmtId="0" fontId="26" fillId="9" borderId="1" xfId="0" applyFont="1" applyFill="1" applyBorder="1" applyAlignment="1">
      <alignment horizontal="center" vertical="center" wrapText="1"/>
    </xf>
    <xf numFmtId="0" fontId="25" fillId="12" borderId="12"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6" xfId="0" applyFont="1" applyFill="1" applyBorder="1" applyAlignment="1">
      <alignment horizontal="left" vertical="top" wrapText="1"/>
    </xf>
    <xf numFmtId="0" fontId="26" fillId="9" borderId="2" xfId="0" applyFont="1" applyFill="1" applyBorder="1" applyAlignment="1">
      <alignment horizontal="center" vertical="center" wrapText="1"/>
    </xf>
    <xf numFmtId="0" fontId="26" fillId="9" borderId="3"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15" fillId="12" borderId="1" xfId="0" applyFont="1" applyFill="1" applyBorder="1" applyAlignment="1">
      <alignment horizontal="center"/>
    </xf>
    <xf numFmtId="0" fontId="15" fillId="0" borderId="15" xfId="0" applyFont="1" applyBorder="1" applyAlignment="1">
      <alignment horizontal="center"/>
    </xf>
    <xf numFmtId="0" fontId="14" fillId="0" borderId="16" xfId="0" applyFont="1" applyBorder="1" applyAlignment="1"/>
    <xf numFmtId="0" fontId="14" fillId="0" borderId="11" xfId="0" applyFont="1" applyBorder="1" applyAlignment="1"/>
    <xf numFmtId="0" fontId="15" fillId="12" borderId="1" xfId="0" quotePrefix="1" applyFont="1" applyFill="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0" borderId="1" xfId="0" applyFont="1" applyBorder="1" applyAlignment="1">
      <alignment horizontal="center"/>
    </xf>
    <xf numFmtId="0" fontId="0" fillId="0" borderId="20" xfId="0" applyBorder="1" applyAlignment="1">
      <alignment horizontal="left"/>
    </xf>
    <xf numFmtId="0" fontId="0" fillId="0" borderId="5" xfId="0" applyBorder="1" applyAlignment="1">
      <alignment horizontal="left"/>
    </xf>
    <xf numFmtId="0" fontId="0" fillId="0" borderId="20" xfId="0" applyBorder="1" applyAlignment="1">
      <alignment horizontal="left" vertical="center"/>
    </xf>
    <xf numFmtId="0" fontId="0" fillId="0" borderId="21" xfId="0" applyBorder="1" applyAlignment="1">
      <alignment horizontal="left" vertical="center"/>
    </xf>
    <xf numFmtId="0" fontId="0" fillId="0" borderId="5" xfId="0" applyBorder="1" applyAlignment="1">
      <alignment horizontal="left" vertical="center"/>
    </xf>
    <xf numFmtId="0" fontId="6" fillId="2" borderId="0" xfId="0" applyFont="1" applyFill="1" applyAlignment="1">
      <alignment horizontal="center" vertical="center"/>
    </xf>
    <xf numFmtId="0" fontId="3" fillId="2" borderId="0" xfId="0" applyFont="1" applyFill="1" applyAlignment="1">
      <alignment horizontal="center" wrapText="1"/>
    </xf>
    <xf numFmtId="0" fontId="3" fillId="2" borderId="0" xfId="0" applyFont="1" applyFill="1" applyAlignment="1">
      <alignment horizontal="center" vertical="center" wrapText="1"/>
    </xf>
  </cellXfs>
  <cellStyles count="5">
    <cellStyle name="Comma 2" xfId="4" xr:uid="{694B16E0-A036-4CDF-B019-30B0BE5816A7}"/>
    <cellStyle name="Normal" xfId="0" builtinId="0"/>
    <cellStyle name="Normal 2" xfId="2" xr:uid="{EF23D808-7B64-42EB-BEA6-01019FD23AEF}"/>
    <cellStyle name="Per cent" xfId="1" builtinId="5"/>
    <cellStyle name="Percent 2" xfId="3" xr:uid="{210CEBE1-D4BA-4D18-BC65-0E38C924A5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icole Carbone" id="{9580638E-EA87-46C9-B78F-65C08A6954F3}" userId="S::ncarbone@psi.org::d55cc107-ffa2-4237-9bf9-ade861566e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6" dT="2019-10-18T15:42:58.71" personId="{9580638E-EA87-46C9-B78F-65C08A6954F3}" id="{8341AF4B-C2E6-9249-8D58-D1C291B7F05A}">
    <text>Revised to correct PMP denominator</text>
  </threadedComment>
  <threadedComment ref="AA27" dT="2019-10-18T15:42:58.71" personId="{9580638E-EA87-46C9-B78F-65C08A6954F3}" id="{4472F607-7F78-E648-A32C-8A564033A353}">
    <text>Revised to correct PMP denominator</text>
  </threadedComment>
  <threadedComment ref="AA28" dT="2019-10-18T15:42:58.71" personId="{9580638E-EA87-46C9-B78F-65C08A6954F3}" id="{9F16072B-92E3-4AD0-8573-E9313E7936E3}">
    <text>Revised to correct PMP denominator</text>
  </threadedComment>
  <threadedComment ref="AA29" dT="2019-10-18T15:47:23.97" personId="{9580638E-EA87-46C9-B78F-65C08A6954F3}" id="{F5257EF7-F531-294C-8ED2-AD8AF957B489}">
    <text>also updated this cell.</text>
  </threadedComment>
  <threadedComment ref="AA30" dT="2019-10-18T15:47:23.97" personId="{9580638E-EA87-46C9-B78F-65C08A6954F3}" id="{1F3848CA-1E1D-A84B-8361-5CCEEE0927A8}">
    <text>also updated this cell.</text>
  </threadedComment>
  <threadedComment ref="AA31" dT="2019-10-18T15:47:23.97" personId="{9580638E-EA87-46C9-B78F-65C08A6954F3}" id="{218EA717-CE65-439E-99AD-19DC94691E6D}">
    <text>also updated this cell.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EF19-9582-422B-94A5-7FE66D910630}">
  <sheetPr codeName="Sheet2"/>
  <dimension ref="A1:Q55"/>
  <sheetViews>
    <sheetView zoomScale="110" zoomScaleNormal="110" workbookViewId="0">
      <pane xSplit="2" ySplit="5" topLeftCell="C16" activePane="bottomRight" state="frozen"/>
      <selection pane="topRight" activeCell="C1" sqref="C1"/>
      <selection pane="bottomLeft" activeCell="A6" sqref="A6"/>
      <selection pane="bottomRight" activeCell="B20" sqref="B20"/>
    </sheetView>
  </sheetViews>
  <sheetFormatPr baseColWidth="10" defaultColWidth="9.1640625" defaultRowHeight="14"/>
  <cols>
    <col min="1" max="1" width="5.6640625" style="70" bestFit="1" customWidth="1"/>
    <col min="2" max="2" width="34.1640625" style="74" customWidth="1"/>
    <col min="3" max="3" width="13.6640625" style="74" bestFit="1" customWidth="1"/>
    <col min="4" max="4" width="11.33203125" style="74" customWidth="1"/>
    <col min="5" max="5" width="18.33203125" style="74" customWidth="1"/>
    <col min="6" max="6" width="12.83203125" style="74" customWidth="1"/>
    <col min="7" max="7" width="17.83203125" style="74" customWidth="1"/>
    <col min="8" max="8" width="19.33203125" style="74" customWidth="1"/>
    <col min="9" max="9" width="22.5" style="70" customWidth="1"/>
    <col min="10" max="10" width="27.1640625" style="70" customWidth="1"/>
    <col min="11" max="11" width="25" style="70" customWidth="1"/>
    <col min="12" max="12" width="14" style="70" bestFit="1" customWidth="1"/>
    <col min="13" max="13" width="17.5" style="70" customWidth="1"/>
    <col min="14" max="14" width="28.6640625" style="70" bestFit="1" customWidth="1"/>
    <col min="15" max="15" width="17.33203125" style="70" customWidth="1"/>
    <col min="16" max="16" width="28.83203125" style="70" customWidth="1"/>
    <col min="17" max="17" width="10.6640625" style="111" customWidth="1"/>
    <col min="18" max="20" width="10.6640625" style="70" customWidth="1"/>
    <col min="21" max="16384" width="9.1640625" style="70"/>
  </cols>
  <sheetData>
    <row r="1" spans="1:17" s="111" customFormat="1" ht="23.25" customHeight="1">
      <c r="A1" s="200" t="s">
        <v>0</v>
      </c>
      <c r="B1" s="201"/>
      <c r="C1" s="201"/>
      <c r="D1" s="201"/>
      <c r="E1" s="201"/>
      <c r="F1" s="201"/>
      <c r="G1" s="201"/>
      <c r="H1" s="201"/>
      <c r="I1" s="201"/>
      <c r="J1" s="201"/>
      <c r="K1" s="201"/>
      <c r="L1" s="201"/>
      <c r="M1" s="201"/>
      <c r="N1" s="201"/>
      <c r="O1" s="201"/>
    </row>
    <row r="2" spans="1:17" s="111" customFormat="1" ht="23.25" customHeight="1">
      <c r="A2" s="202" t="s">
        <v>165</v>
      </c>
      <c r="B2" s="203"/>
      <c r="C2" s="203"/>
      <c r="D2" s="203"/>
      <c r="E2" s="203"/>
      <c r="F2" s="203"/>
      <c r="G2" s="203"/>
      <c r="H2" s="203"/>
      <c r="I2" s="201"/>
      <c r="J2" s="201"/>
      <c r="K2" s="201"/>
      <c r="L2" s="201"/>
      <c r="M2" s="201"/>
      <c r="N2" s="201"/>
      <c r="O2" s="201"/>
    </row>
    <row r="3" spans="1:17" ht="28.5" customHeight="1">
      <c r="A3" s="199" t="s">
        <v>1</v>
      </c>
      <c r="B3" s="199" t="s">
        <v>2</v>
      </c>
      <c r="C3" s="199" t="s">
        <v>3</v>
      </c>
      <c r="D3" s="199" t="s">
        <v>346</v>
      </c>
      <c r="E3" s="199" t="s">
        <v>166</v>
      </c>
      <c r="F3" s="199" t="s">
        <v>40</v>
      </c>
      <c r="G3" s="199" t="s">
        <v>167</v>
      </c>
      <c r="H3" s="199" t="s">
        <v>41</v>
      </c>
      <c r="I3" s="199" t="s">
        <v>170</v>
      </c>
      <c r="J3" s="199"/>
      <c r="K3" s="199"/>
      <c r="L3" s="199"/>
      <c r="M3" s="199"/>
      <c r="N3" s="199"/>
      <c r="O3" s="199"/>
      <c r="P3" s="199"/>
    </row>
    <row r="4" spans="1:17" ht="30">
      <c r="A4" s="199"/>
      <c r="B4" s="199"/>
      <c r="C4" s="199"/>
      <c r="D4" s="199"/>
      <c r="E4" s="199"/>
      <c r="F4" s="199"/>
      <c r="G4" s="199"/>
      <c r="H4" s="199"/>
      <c r="I4" s="92" t="s">
        <v>172</v>
      </c>
      <c r="J4" s="92" t="s">
        <v>171</v>
      </c>
      <c r="K4" s="92" t="s">
        <v>173</v>
      </c>
      <c r="L4" s="92" t="s">
        <v>174</v>
      </c>
      <c r="M4" s="92" t="s">
        <v>175</v>
      </c>
      <c r="N4" s="92" t="s">
        <v>189</v>
      </c>
      <c r="O4" s="92" t="s">
        <v>190</v>
      </c>
      <c r="P4" s="92" t="s">
        <v>238</v>
      </c>
    </row>
    <row r="5" spans="1:17" ht="15.75" customHeight="1">
      <c r="A5" s="103" t="s">
        <v>4</v>
      </c>
      <c r="B5" s="98"/>
      <c r="C5" s="98"/>
      <c r="D5" s="98"/>
      <c r="E5" s="98"/>
      <c r="F5" s="98"/>
      <c r="G5" s="98"/>
      <c r="H5" s="98"/>
      <c r="I5" s="98"/>
      <c r="J5" s="98"/>
      <c r="K5" s="98"/>
      <c r="L5" s="98"/>
      <c r="M5" s="98"/>
      <c r="N5" s="98"/>
      <c r="O5" s="98"/>
      <c r="P5" s="102"/>
    </row>
    <row r="6" spans="1:17" ht="75">
      <c r="A6" s="71">
        <v>1</v>
      </c>
      <c r="B6" s="127" t="s">
        <v>5</v>
      </c>
      <c r="C6" s="71" t="s">
        <v>176</v>
      </c>
      <c r="D6" s="90"/>
      <c r="E6" s="90" t="s">
        <v>168</v>
      </c>
      <c r="F6" s="71" t="s">
        <v>356</v>
      </c>
      <c r="G6" s="71" t="s">
        <v>169</v>
      </c>
      <c r="H6" s="71" t="s">
        <v>357</v>
      </c>
      <c r="I6" s="71" t="s">
        <v>42</v>
      </c>
      <c r="J6" s="71" t="s">
        <v>42</v>
      </c>
      <c r="K6" s="71" t="s">
        <v>42</v>
      </c>
      <c r="L6" s="71" t="s">
        <v>42</v>
      </c>
      <c r="M6" s="71" t="s">
        <v>42</v>
      </c>
      <c r="N6" s="87"/>
      <c r="O6" s="96"/>
      <c r="P6" s="87"/>
    </row>
    <row r="7" spans="1:17" ht="75">
      <c r="A7" s="71">
        <v>2</v>
      </c>
      <c r="B7" s="127" t="s">
        <v>6</v>
      </c>
      <c r="C7" s="71" t="s">
        <v>176</v>
      </c>
      <c r="D7" s="91"/>
      <c r="E7" s="91" t="s">
        <v>177</v>
      </c>
      <c r="F7" s="71" t="s">
        <v>357</v>
      </c>
      <c r="G7" s="71" t="s">
        <v>7</v>
      </c>
      <c r="H7" s="71" t="s">
        <v>362</v>
      </c>
      <c r="I7" s="71" t="s">
        <v>42</v>
      </c>
      <c r="J7" s="71" t="s">
        <v>42</v>
      </c>
      <c r="K7" s="71" t="s">
        <v>42</v>
      </c>
      <c r="L7" s="71" t="s">
        <v>42</v>
      </c>
      <c r="M7" s="71" t="s">
        <v>42</v>
      </c>
      <c r="N7" s="71"/>
      <c r="O7" s="96"/>
      <c r="P7" s="87"/>
    </row>
    <row r="8" spans="1:17" ht="105">
      <c r="A8" s="71">
        <v>3</v>
      </c>
      <c r="B8" s="127" t="s">
        <v>178</v>
      </c>
      <c r="C8" s="71" t="s">
        <v>179</v>
      </c>
      <c r="D8" s="71"/>
      <c r="E8" s="71" t="s">
        <v>180</v>
      </c>
      <c r="F8" s="71" t="s">
        <v>188</v>
      </c>
      <c r="G8" s="71" t="s">
        <v>12</v>
      </c>
      <c r="H8" s="84" t="s">
        <v>71</v>
      </c>
      <c r="I8" s="87"/>
      <c r="J8" s="71" t="s">
        <v>42</v>
      </c>
      <c r="K8" s="71" t="s">
        <v>42</v>
      </c>
      <c r="L8" s="87"/>
      <c r="M8" s="87"/>
      <c r="N8" s="71" t="s">
        <v>42</v>
      </c>
      <c r="O8" s="84" t="s">
        <v>42</v>
      </c>
      <c r="P8" s="87"/>
    </row>
    <row r="9" spans="1:17" s="73" customFormat="1" ht="120.75" customHeight="1">
      <c r="A9" s="72">
        <v>4</v>
      </c>
      <c r="B9" s="127" t="s">
        <v>9</v>
      </c>
      <c r="C9" s="118" t="s">
        <v>191</v>
      </c>
      <c r="D9" s="118" t="s">
        <v>347</v>
      </c>
      <c r="E9" s="72" t="s">
        <v>192</v>
      </c>
      <c r="F9" s="119" t="s">
        <v>195</v>
      </c>
      <c r="G9" s="72" t="s">
        <v>193</v>
      </c>
      <c r="H9" s="85" t="s">
        <v>196</v>
      </c>
      <c r="I9" s="93"/>
      <c r="J9" s="71" t="s">
        <v>42</v>
      </c>
      <c r="K9" s="71" t="s">
        <v>42</v>
      </c>
      <c r="L9" s="89"/>
      <c r="M9" s="89"/>
      <c r="N9" s="71" t="s">
        <v>42</v>
      </c>
      <c r="O9" s="84" t="s">
        <v>42</v>
      </c>
      <c r="P9" s="89"/>
      <c r="Q9" s="111"/>
    </row>
    <row r="10" spans="1:17" s="73" customFormat="1" ht="137.25" customHeight="1">
      <c r="A10" s="72">
        <v>5</v>
      </c>
      <c r="B10" s="127" t="s">
        <v>8</v>
      </c>
      <c r="C10" s="118" t="s">
        <v>191</v>
      </c>
      <c r="D10" s="118" t="s">
        <v>347</v>
      </c>
      <c r="E10" s="72" t="s">
        <v>197</v>
      </c>
      <c r="F10" s="119" t="s">
        <v>199</v>
      </c>
      <c r="G10" s="72" t="s">
        <v>193</v>
      </c>
      <c r="H10" s="85" t="s">
        <v>198</v>
      </c>
      <c r="I10" s="93"/>
      <c r="J10" s="71" t="s">
        <v>42</v>
      </c>
      <c r="K10" s="71" t="s">
        <v>42</v>
      </c>
      <c r="L10" s="89"/>
      <c r="M10" s="89"/>
      <c r="N10" s="71" t="s">
        <v>42</v>
      </c>
      <c r="O10" s="84" t="s">
        <v>42</v>
      </c>
      <c r="P10" s="89"/>
      <c r="Q10" s="111"/>
    </row>
    <row r="11" spans="1:17" ht="117.75" customHeight="1">
      <c r="A11" s="71">
        <v>6</v>
      </c>
      <c r="B11" s="127" t="s">
        <v>10</v>
      </c>
      <c r="C11" s="71" t="s">
        <v>179</v>
      </c>
      <c r="D11" s="71"/>
      <c r="E11" s="71" t="s">
        <v>200</v>
      </c>
      <c r="F11" s="71" t="s">
        <v>401</v>
      </c>
      <c r="G11" s="71" t="s">
        <v>11</v>
      </c>
      <c r="H11" s="84" t="s">
        <v>201</v>
      </c>
      <c r="I11" s="71" t="s">
        <v>42</v>
      </c>
      <c r="J11" s="71" t="s">
        <v>42</v>
      </c>
      <c r="K11" s="71" t="s">
        <v>42</v>
      </c>
      <c r="L11" s="87"/>
      <c r="M11" s="87"/>
      <c r="N11" s="87"/>
      <c r="O11" s="96"/>
      <c r="P11" s="87"/>
    </row>
    <row r="12" spans="1:17" s="73" customFormat="1" ht="75">
      <c r="A12" s="72">
        <v>7</v>
      </c>
      <c r="B12" s="127" t="s">
        <v>205</v>
      </c>
      <c r="C12" s="72" t="s">
        <v>191</v>
      </c>
      <c r="D12" s="72"/>
      <c r="E12" s="72" t="s">
        <v>206</v>
      </c>
      <c r="F12" s="72" t="s">
        <v>207</v>
      </c>
      <c r="G12" s="72" t="s">
        <v>18</v>
      </c>
      <c r="H12" s="85" t="s">
        <v>208</v>
      </c>
      <c r="I12" s="71" t="s">
        <v>42</v>
      </c>
      <c r="J12" s="71" t="s">
        <v>42</v>
      </c>
      <c r="K12" s="71" t="s">
        <v>42</v>
      </c>
      <c r="L12" s="89"/>
      <c r="M12" s="89"/>
      <c r="N12" s="71" t="s">
        <v>42</v>
      </c>
      <c r="O12" s="84" t="s">
        <v>42</v>
      </c>
      <c r="P12" s="89"/>
      <c r="Q12" s="111"/>
    </row>
    <row r="13" spans="1:17" ht="90">
      <c r="A13" s="71">
        <v>8</v>
      </c>
      <c r="B13" s="127" t="s">
        <v>16</v>
      </c>
      <c r="C13" s="72" t="s">
        <v>191</v>
      </c>
      <c r="D13" s="71"/>
      <c r="E13" s="71" t="s">
        <v>209</v>
      </c>
      <c r="F13" s="71" t="s">
        <v>210</v>
      </c>
      <c r="G13" s="71" t="s">
        <v>17</v>
      </c>
      <c r="H13" s="84" t="s">
        <v>211</v>
      </c>
      <c r="I13" s="71" t="s">
        <v>42</v>
      </c>
      <c r="J13" s="71" t="s">
        <v>42</v>
      </c>
      <c r="K13" s="71" t="s">
        <v>42</v>
      </c>
      <c r="L13" s="87"/>
      <c r="M13" s="87"/>
      <c r="N13" s="71" t="s">
        <v>42</v>
      </c>
      <c r="O13" s="84" t="s">
        <v>42</v>
      </c>
      <c r="P13" s="87"/>
    </row>
    <row r="14" spans="1:17" ht="60">
      <c r="A14" s="71">
        <v>9</v>
      </c>
      <c r="B14" s="127" t="s">
        <v>13</v>
      </c>
      <c r="C14" s="72" t="s">
        <v>191</v>
      </c>
      <c r="D14" s="71"/>
      <c r="E14" s="71" t="s">
        <v>14</v>
      </c>
      <c r="F14" s="71" t="s">
        <v>216</v>
      </c>
      <c r="G14" s="71" t="s">
        <v>212</v>
      </c>
      <c r="H14" s="84" t="s">
        <v>215</v>
      </c>
      <c r="I14" s="71" t="s">
        <v>42</v>
      </c>
      <c r="J14" s="71" t="s">
        <v>42</v>
      </c>
      <c r="K14" s="71" t="s">
        <v>42</v>
      </c>
      <c r="L14" s="87"/>
      <c r="M14" s="87"/>
      <c r="N14" s="71" t="s">
        <v>42</v>
      </c>
      <c r="O14" s="84" t="s">
        <v>42</v>
      </c>
      <c r="P14" s="87"/>
    </row>
    <row r="15" spans="1:17" s="73" customFormat="1" ht="105">
      <c r="A15" s="72">
        <v>10</v>
      </c>
      <c r="B15" s="127" t="s">
        <v>218</v>
      </c>
      <c r="C15" s="72" t="s">
        <v>219</v>
      </c>
      <c r="D15" s="72"/>
      <c r="E15" s="72" t="s">
        <v>220</v>
      </c>
      <c r="F15" s="72" t="s">
        <v>226</v>
      </c>
      <c r="G15" s="72" t="s">
        <v>221</v>
      </c>
      <c r="H15" s="95" t="s">
        <v>228</v>
      </c>
      <c r="I15" s="93"/>
      <c r="J15" s="89"/>
      <c r="K15" s="89"/>
      <c r="L15" s="89"/>
      <c r="M15" s="89"/>
      <c r="N15" s="89"/>
      <c r="O15" s="97"/>
      <c r="P15" s="89"/>
      <c r="Q15" s="111"/>
    </row>
    <row r="16" spans="1:17" ht="90">
      <c r="A16" s="71">
        <v>11</v>
      </c>
      <c r="B16" s="127" t="s">
        <v>217</v>
      </c>
      <c r="C16" s="72" t="s">
        <v>219</v>
      </c>
      <c r="D16" s="71"/>
      <c r="E16" s="71" t="s">
        <v>222</v>
      </c>
      <c r="F16" s="72" t="s">
        <v>227</v>
      </c>
      <c r="G16" s="72" t="s">
        <v>221</v>
      </c>
      <c r="H16" s="95" t="s">
        <v>228</v>
      </c>
      <c r="I16" s="87"/>
      <c r="J16" s="87"/>
      <c r="K16" s="87"/>
      <c r="L16" s="87"/>
      <c r="M16" s="87"/>
      <c r="N16" s="87"/>
      <c r="O16" s="96"/>
      <c r="P16" s="87"/>
    </row>
    <row r="17" spans="1:16" ht="15.75" customHeight="1">
      <c r="A17" s="101" t="s">
        <v>19</v>
      </c>
      <c r="B17" s="99"/>
      <c r="C17" s="99"/>
      <c r="D17" s="99"/>
      <c r="E17" s="99"/>
      <c r="F17" s="99"/>
      <c r="G17" s="99"/>
      <c r="H17" s="99"/>
      <c r="I17" s="99"/>
      <c r="J17" s="99"/>
      <c r="K17" s="99"/>
      <c r="L17" s="99"/>
      <c r="M17" s="99"/>
      <c r="N17" s="99"/>
      <c r="O17" s="99"/>
      <c r="P17" s="100"/>
    </row>
    <row r="18" spans="1:16" ht="75">
      <c r="A18" s="72">
        <v>12</v>
      </c>
      <c r="B18" s="127" t="s">
        <v>229</v>
      </c>
      <c r="C18" s="72" t="s">
        <v>239</v>
      </c>
      <c r="D18" s="72"/>
      <c r="E18" s="72" t="s">
        <v>230</v>
      </c>
      <c r="F18" s="72" t="s">
        <v>393</v>
      </c>
      <c r="G18" s="72" t="s">
        <v>231</v>
      </c>
      <c r="H18" s="72" t="s">
        <v>392</v>
      </c>
      <c r="I18" s="87"/>
      <c r="J18" s="88"/>
      <c r="K18" s="87"/>
      <c r="L18" s="87"/>
      <c r="M18" s="87"/>
      <c r="N18" s="87"/>
      <c r="O18" s="84" t="s">
        <v>42</v>
      </c>
      <c r="P18" s="87"/>
    </row>
    <row r="19" spans="1:16" ht="90">
      <c r="A19" s="71">
        <v>13</v>
      </c>
      <c r="B19" s="127" t="s">
        <v>232</v>
      </c>
      <c r="C19" s="71" t="s">
        <v>179</v>
      </c>
      <c r="D19" s="72"/>
      <c r="E19" s="72" t="s">
        <v>233</v>
      </c>
      <c r="F19" s="84" t="s">
        <v>391</v>
      </c>
      <c r="G19" s="71" t="s">
        <v>234</v>
      </c>
      <c r="H19" s="84" t="s">
        <v>382</v>
      </c>
      <c r="I19" s="87"/>
      <c r="J19" s="71" t="s">
        <v>42</v>
      </c>
      <c r="K19" s="71" t="s">
        <v>42</v>
      </c>
      <c r="L19" s="71" t="s">
        <v>42</v>
      </c>
      <c r="M19" s="87"/>
      <c r="N19" s="87"/>
      <c r="O19" s="84" t="s">
        <v>42</v>
      </c>
      <c r="P19" s="87"/>
    </row>
    <row r="20" spans="1:16" ht="105">
      <c r="A20" s="71">
        <v>14</v>
      </c>
      <c r="B20" s="127" t="s">
        <v>235</v>
      </c>
      <c r="C20" s="71" t="s">
        <v>176</v>
      </c>
      <c r="D20" s="71"/>
      <c r="E20" s="71" t="s">
        <v>236</v>
      </c>
      <c r="F20" s="71" t="s">
        <v>397</v>
      </c>
      <c r="G20" s="71" t="s">
        <v>237</v>
      </c>
      <c r="H20" s="84" t="s">
        <v>369</v>
      </c>
      <c r="I20" s="87"/>
      <c r="J20" s="71" t="s">
        <v>42</v>
      </c>
      <c r="K20" s="71" t="s">
        <v>42</v>
      </c>
      <c r="L20" s="87"/>
      <c r="M20" s="71" t="s">
        <v>42</v>
      </c>
      <c r="N20" s="87"/>
      <c r="O20" s="96"/>
      <c r="P20" s="71" t="s">
        <v>42</v>
      </c>
    </row>
    <row r="21" spans="1:16" ht="150">
      <c r="A21" s="71">
        <v>15</v>
      </c>
      <c r="B21" s="127" t="s">
        <v>240</v>
      </c>
      <c r="C21" s="71" t="s">
        <v>179</v>
      </c>
      <c r="D21" s="71"/>
      <c r="E21" s="71" t="s">
        <v>241</v>
      </c>
      <c r="F21" s="71" t="s">
        <v>244</v>
      </c>
      <c r="G21" s="71" t="s">
        <v>24</v>
      </c>
      <c r="H21" s="84" t="s">
        <v>245</v>
      </c>
      <c r="I21" s="87"/>
      <c r="J21" s="71" t="s">
        <v>42</v>
      </c>
      <c r="K21" s="71" t="s">
        <v>42</v>
      </c>
      <c r="L21" s="87"/>
      <c r="M21" s="87"/>
      <c r="N21" s="87"/>
      <c r="O21" s="71" t="s">
        <v>42</v>
      </c>
      <c r="P21" s="87"/>
    </row>
    <row r="22" spans="1:16" ht="165">
      <c r="A22" s="71">
        <v>16</v>
      </c>
      <c r="B22" s="127" t="s">
        <v>25</v>
      </c>
      <c r="C22" s="71" t="s">
        <v>179</v>
      </c>
      <c r="D22" s="71"/>
      <c r="E22" s="71" t="s">
        <v>246</v>
      </c>
      <c r="F22" s="71" t="s">
        <v>85</v>
      </c>
      <c r="G22" s="71" t="s">
        <v>24</v>
      </c>
      <c r="H22" s="84" t="s">
        <v>248</v>
      </c>
      <c r="I22" s="87"/>
      <c r="J22" s="71" t="s">
        <v>42</v>
      </c>
      <c r="K22" s="71" t="s">
        <v>42</v>
      </c>
      <c r="L22" s="87"/>
      <c r="M22" s="87"/>
      <c r="N22" s="87"/>
      <c r="O22" s="71" t="s">
        <v>42</v>
      </c>
      <c r="P22" s="87"/>
    </row>
    <row r="23" spans="1:16" ht="195">
      <c r="A23" s="71">
        <v>17</v>
      </c>
      <c r="B23" s="127" t="s">
        <v>249</v>
      </c>
      <c r="C23" s="71" t="s">
        <v>179</v>
      </c>
      <c r="D23" s="71"/>
      <c r="E23" s="71" t="s">
        <v>20</v>
      </c>
      <c r="F23" s="71" t="s">
        <v>250</v>
      </c>
      <c r="G23" s="71" t="s">
        <v>21</v>
      </c>
      <c r="H23" s="84" t="s">
        <v>251</v>
      </c>
      <c r="I23" s="87"/>
      <c r="J23" s="71" t="s">
        <v>42</v>
      </c>
      <c r="K23" s="71" t="s">
        <v>42</v>
      </c>
      <c r="L23" s="87"/>
      <c r="M23" s="87"/>
      <c r="N23" s="71" t="s">
        <v>42</v>
      </c>
      <c r="O23" s="71" t="s">
        <v>42</v>
      </c>
      <c r="P23" s="87"/>
    </row>
    <row r="24" spans="1:16" ht="150">
      <c r="A24" s="71">
        <v>18</v>
      </c>
      <c r="B24" s="127" t="s">
        <v>22</v>
      </c>
      <c r="C24" s="71" t="s">
        <v>179</v>
      </c>
      <c r="D24" s="71"/>
      <c r="E24" s="71" t="s">
        <v>252</v>
      </c>
      <c r="F24" s="71" t="s">
        <v>253</v>
      </c>
      <c r="G24" s="71" t="s">
        <v>23</v>
      </c>
      <c r="H24" s="84" t="s">
        <v>254</v>
      </c>
      <c r="I24" s="87"/>
      <c r="J24" s="71" t="s">
        <v>42</v>
      </c>
      <c r="K24" s="71" t="s">
        <v>42</v>
      </c>
      <c r="L24" s="87"/>
      <c r="M24" s="87"/>
      <c r="N24" s="71" t="s">
        <v>42</v>
      </c>
      <c r="O24" s="71" t="s">
        <v>42</v>
      </c>
      <c r="P24" s="87"/>
    </row>
    <row r="25" spans="1:16" ht="105">
      <c r="A25" s="72">
        <v>19</v>
      </c>
      <c r="B25" s="127" t="s">
        <v>255</v>
      </c>
      <c r="C25" s="71" t="s">
        <v>179</v>
      </c>
      <c r="D25" s="72"/>
      <c r="E25" s="72" t="s">
        <v>26</v>
      </c>
      <c r="F25" s="71" t="s">
        <v>59</v>
      </c>
      <c r="G25" s="71" t="s">
        <v>11</v>
      </c>
      <c r="H25" s="84" t="s">
        <v>84</v>
      </c>
      <c r="I25" s="87"/>
      <c r="J25" s="71" t="s">
        <v>42</v>
      </c>
      <c r="K25" s="71" t="s">
        <v>42</v>
      </c>
      <c r="L25" s="87"/>
      <c r="M25" s="87"/>
      <c r="N25" s="87"/>
      <c r="O25" s="96"/>
      <c r="P25" s="87"/>
    </row>
    <row r="26" spans="1:16" ht="135">
      <c r="A26" s="71">
        <v>20</v>
      </c>
      <c r="B26" s="127" t="s">
        <v>29</v>
      </c>
      <c r="C26" s="71" t="s">
        <v>256</v>
      </c>
      <c r="D26" s="71"/>
      <c r="E26" s="71" t="s">
        <v>257</v>
      </c>
      <c r="F26" s="127" t="s">
        <v>351</v>
      </c>
      <c r="G26" s="71" t="s">
        <v>258</v>
      </c>
      <c r="H26" s="126" t="s">
        <v>350</v>
      </c>
      <c r="I26" s="87"/>
      <c r="J26" s="71" t="s">
        <v>42</v>
      </c>
      <c r="K26" s="71" t="s">
        <v>42</v>
      </c>
      <c r="L26" s="87"/>
      <c r="M26" s="87"/>
      <c r="N26" s="87"/>
      <c r="O26" s="96"/>
      <c r="P26" s="87"/>
    </row>
    <row r="27" spans="1:16" ht="105">
      <c r="A27" s="72">
        <v>21</v>
      </c>
      <c r="B27" s="127" t="s">
        <v>259</v>
      </c>
      <c r="C27" s="72" t="s">
        <v>179</v>
      </c>
      <c r="D27" s="72"/>
      <c r="E27" s="72" t="s">
        <v>260</v>
      </c>
      <c r="F27" s="71" t="s">
        <v>84</v>
      </c>
      <c r="G27" s="71" t="s">
        <v>28</v>
      </c>
      <c r="H27" s="84" t="s">
        <v>261</v>
      </c>
      <c r="I27" s="87"/>
      <c r="J27" s="71" t="s">
        <v>42</v>
      </c>
      <c r="K27" s="71" t="s">
        <v>42</v>
      </c>
      <c r="L27" s="87"/>
      <c r="M27" s="87"/>
      <c r="N27" s="87"/>
      <c r="O27" s="96"/>
      <c r="P27" s="87"/>
    </row>
    <row r="28" spans="1:16" ht="90">
      <c r="A28" s="71">
        <v>22</v>
      </c>
      <c r="B28" s="127" t="s">
        <v>141</v>
      </c>
      <c r="C28" s="72" t="s">
        <v>191</v>
      </c>
      <c r="D28" s="71"/>
      <c r="E28" s="71" t="s">
        <v>262</v>
      </c>
      <c r="F28" s="71" t="s">
        <v>263</v>
      </c>
      <c r="G28" s="71" t="s">
        <v>17</v>
      </c>
      <c r="H28" s="84" t="s">
        <v>264</v>
      </c>
      <c r="I28" s="87"/>
      <c r="J28" s="71" t="s">
        <v>42</v>
      </c>
      <c r="K28" s="71" t="s">
        <v>42</v>
      </c>
      <c r="L28" s="87"/>
      <c r="M28" s="87"/>
      <c r="N28" s="71" t="s">
        <v>42</v>
      </c>
      <c r="O28" s="71" t="s">
        <v>42</v>
      </c>
      <c r="P28" s="87"/>
    </row>
    <row r="29" spans="1:16" ht="105">
      <c r="A29" s="71">
        <v>23</v>
      </c>
      <c r="B29" s="127" t="s">
        <v>27</v>
      </c>
      <c r="C29" s="72" t="s">
        <v>191</v>
      </c>
      <c r="D29" s="71"/>
      <c r="E29" s="71" t="s">
        <v>265</v>
      </c>
      <c r="F29" s="71" t="s">
        <v>266</v>
      </c>
      <c r="G29" s="71" t="s">
        <v>17</v>
      </c>
      <c r="H29" s="84" t="s">
        <v>267</v>
      </c>
      <c r="I29" s="87"/>
      <c r="J29" s="71" t="s">
        <v>42</v>
      </c>
      <c r="K29" s="71" t="s">
        <v>42</v>
      </c>
      <c r="L29" s="87"/>
      <c r="M29" s="87"/>
      <c r="N29" s="71" t="s">
        <v>42</v>
      </c>
      <c r="O29" s="71" t="s">
        <v>42</v>
      </c>
      <c r="P29" s="87"/>
    </row>
    <row r="30" spans="1:16" ht="90">
      <c r="A30" s="71">
        <v>24</v>
      </c>
      <c r="B30" s="127" t="s">
        <v>268</v>
      </c>
      <c r="C30" s="72" t="s">
        <v>219</v>
      </c>
      <c r="D30" s="71"/>
      <c r="E30" s="71" t="s">
        <v>269</v>
      </c>
      <c r="F30" s="71" t="s">
        <v>270</v>
      </c>
      <c r="G30" s="71" t="s">
        <v>221</v>
      </c>
      <c r="H30" s="95" t="s">
        <v>228</v>
      </c>
      <c r="I30" s="87"/>
      <c r="J30" s="87"/>
      <c r="K30" s="87"/>
      <c r="L30" s="87"/>
      <c r="M30" s="87"/>
      <c r="N30" s="87"/>
      <c r="O30" s="87"/>
      <c r="P30" s="87"/>
    </row>
    <row r="31" spans="1:16" ht="15.75" customHeight="1">
      <c r="A31" s="105" t="s">
        <v>30</v>
      </c>
      <c r="B31" s="105"/>
      <c r="C31" s="105"/>
      <c r="D31" s="105"/>
      <c r="E31" s="105"/>
      <c r="F31" s="105"/>
      <c r="G31" s="105"/>
      <c r="H31" s="105"/>
      <c r="I31" s="106"/>
      <c r="J31" s="106"/>
      <c r="K31" s="106"/>
      <c r="L31" s="106"/>
      <c r="M31" s="106"/>
      <c r="N31" s="106"/>
      <c r="O31" s="106"/>
      <c r="P31" s="107"/>
    </row>
    <row r="32" spans="1:16" ht="105">
      <c r="A32" s="71">
        <v>25</v>
      </c>
      <c r="B32" s="127" t="s">
        <v>144</v>
      </c>
      <c r="C32" s="71" t="s">
        <v>176</v>
      </c>
      <c r="D32" s="90"/>
      <c r="E32" s="90" t="s">
        <v>280</v>
      </c>
      <c r="F32" s="71" t="s">
        <v>274</v>
      </c>
      <c r="G32" s="71" t="s">
        <v>281</v>
      </c>
      <c r="H32" s="71" t="s">
        <v>273</v>
      </c>
      <c r="I32" s="87"/>
      <c r="J32" s="71" t="s">
        <v>42</v>
      </c>
      <c r="K32" s="71" t="s">
        <v>42</v>
      </c>
      <c r="L32" s="87"/>
      <c r="M32" s="87"/>
      <c r="N32" s="87"/>
      <c r="O32" s="87"/>
      <c r="P32" s="87"/>
    </row>
    <row r="33" spans="1:17" ht="105">
      <c r="A33" s="71">
        <v>26</v>
      </c>
      <c r="B33" s="127" t="s">
        <v>278</v>
      </c>
      <c r="C33" s="71" t="s">
        <v>176</v>
      </c>
      <c r="D33" s="90"/>
      <c r="E33" s="90" t="s">
        <v>282</v>
      </c>
      <c r="F33" s="71" t="s">
        <v>275</v>
      </c>
      <c r="G33" s="71" t="s">
        <v>281</v>
      </c>
      <c r="H33" s="71" t="s">
        <v>273</v>
      </c>
      <c r="I33" s="87"/>
      <c r="J33" s="71" t="s">
        <v>42</v>
      </c>
      <c r="K33" s="71" t="s">
        <v>42</v>
      </c>
      <c r="L33" s="87"/>
      <c r="M33" s="87"/>
      <c r="N33" s="87"/>
      <c r="O33" s="96"/>
      <c r="P33" s="87"/>
    </row>
    <row r="34" spans="1:17" ht="105">
      <c r="A34" s="71">
        <v>27</v>
      </c>
      <c r="B34" s="127" t="s">
        <v>31</v>
      </c>
      <c r="C34" s="71" t="s">
        <v>176</v>
      </c>
      <c r="D34" s="90"/>
      <c r="E34" s="90" t="s">
        <v>283</v>
      </c>
      <c r="F34" s="71" t="s">
        <v>276</v>
      </c>
      <c r="G34" s="71" t="s">
        <v>281</v>
      </c>
      <c r="H34" s="71" t="s">
        <v>273</v>
      </c>
      <c r="I34" s="87"/>
      <c r="J34" s="71" t="s">
        <v>42</v>
      </c>
      <c r="K34" s="71" t="s">
        <v>42</v>
      </c>
      <c r="L34" s="87"/>
      <c r="M34" s="87"/>
      <c r="N34" s="87"/>
      <c r="O34" s="96"/>
      <c r="P34" s="87"/>
    </row>
    <row r="35" spans="1:17" ht="105">
      <c r="A35" s="71">
        <v>28</v>
      </c>
      <c r="B35" s="127" t="s">
        <v>32</v>
      </c>
      <c r="C35" s="71" t="s">
        <v>176</v>
      </c>
      <c r="D35" s="90"/>
      <c r="E35" s="90" t="s">
        <v>284</v>
      </c>
      <c r="F35" s="71" t="s">
        <v>277</v>
      </c>
      <c r="G35" s="71" t="s">
        <v>281</v>
      </c>
      <c r="H35" s="71" t="s">
        <v>273</v>
      </c>
      <c r="I35" s="87"/>
      <c r="J35" s="71" t="s">
        <v>42</v>
      </c>
      <c r="K35" s="71" t="s">
        <v>42</v>
      </c>
      <c r="L35" s="87"/>
      <c r="M35" s="87"/>
      <c r="N35" s="87"/>
      <c r="O35" s="96"/>
      <c r="P35" s="87"/>
    </row>
    <row r="36" spans="1:17" ht="120">
      <c r="A36" s="71">
        <v>29</v>
      </c>
      <c r="B36" s="127" t="s">
        <v>34</v>
      </c>
      <c r="C36" s="71" t="s">
        <v>179</v>
      </c>
      <c r="D36" s="71"/>
      <c r="E36" s="90" t="s">
        <v>285</v>
      </c>
      <c r="F36" s="82" t="s">
        <v>290</v>
      </c>
      <c r="G36" s="109" t="s">
        <v>24</v>
      </c>
      <c r="H36" s="86" t="s">
        <v>289</v>
      </c>
      <c r="I36" s="87"/>
      <c r="J36" s="71" t="s">
        <v>42</v>
      </c>
      <c r="K36" s="71" t="s">
        <v>42</v>
      </c>
      <c r="L36" s="87"/>
      <c r="M36" s="87"/>
      <c r="N36" s="71" t="s">
        <v>42</v>
      </c>
      <c r="O36" s="71"/>
      <c r="P36" s="87"/>
    </row>
    <row r="37" spans="1:17" ht="120">
      <c r="A37" s="71">
        <v>30</v>
      </c>
      <c r="B37" s="127" t="s">
        <v>33</v>
      </c>
      <c r="C37" s="71" t="s">
        <v>179</v>
      </c>
      <c r="D37" s="71"/>
      <c r="E37" s="90" t="s">
        <v>286</v>
      </c>
      <c r="F37" s="82" t="s">
        <v>292</v>
      </c>
      <c r="G37" s="109" t="s">
        <v>24</v>
      </c>
      <c r="H37" s="86" t="s">
        <v>291</v>
      </c>
      <c r="I37" s="87"/>
      <c r="J37" s="71" t="s">
        <v>42</v>
      </c>
      <c r="K37" s="71" t="s">
        <v>42</v>
      </c>
      <c r="L37" s="87"/>
      <c r="M37" s="87"/>
      <c r="N37" s="71" t="s">
        <v>42</v>
      </c>
      <c r="O37" s="71"/>
      <c r="P37" s="87"/>
    </row>
    <row r="38" spans="1:17" ht="60">
      <c r="A38" s="71">
        <v>31</v>
      </c>
      <c r="B38" s="127" t="s">
        <v>149</v>
      </c>
      <c r="C38" s="71" t="s">
        <v>191</v>
      </c>
      <c r="D38" s="71"/>
      <c r="E38" s="90" t="s">
        <v>293</v>
      </c>
      <c r="F38" s="82" t="s">
        <v>294</v>
      </c>
      <c r="G38" s="109" t="s">
        <v>17</v>
      </c>
      <c r="H38" s="86" t="s">
        <v>295</v>
      </c>
      <c r="I38" s="87"/>
      <c r="J38" s="71" t="s">
        <v>42</v>
      </c>
      <c r="K38" s="71" t="s">
        <v>42</v>
      </c>
      <c r="L38" s="87"/>
      <c r="M38" s="87"/>
      <c r="N38" s="71" t="s">
        <v>42</v>
      </c>
      <c r="O38" s="71" t="s">
        <v>42</v>
      </c>
      <c r="P38" s="87"/>
    </row>
    <row r="39" spans="1:17" ht="105">
      <c r="A39" s="71">
        <v>32</v>
      </c>
      <c r="B39" s="127" t="s">
        <v>296</v>
      </c>
      <c r="C39" s="71" t="s">
        <v>219</v>
      </c>
      <c r="D39" s="71"/>
      <c r="E39" s="71" t="s">
        <v>299</v>
      </c>
      <c r="F39" s="71" t="s">
        <v>301</v>
      </c>
      <c r="G39" s="71" t="s">
        <v>221</v>
      </c>
      <c r="H39" s="95" t="s">
        <v>228</v>
      </c>
      <c r="I39" s="87"/>
      <c r="J39" s="87"/>
      <c r="K39" s="87"/>
      <c r="L39" s="87"/>
      <c r="M39" s="87"/>
      <c r="N39" s="87"/>
      <c r="O39" s="96"/>
      <c r="P39" s="87"/>
    </row>
    <row r="40" spans="1:17" ht="105">
      <c r="A40" s="71">
        <v>33</v>
      </c>
      <c r="B40" s="127" t="s">
        <v>297</v>
      </c>
      <c r="C40" s="71" t="s">
        <v>219</v>
      </c>
      <c r="D40" s="71"/>
      <c r="E40" s="71" t="s">
        <v>298</v>
      </c>
      <c r="F40" s="71" t="s">
        <v>302</v>
      </c>
      <c r="G40" s="71" t="s">
        <v>35</v>
      </c>
      <c r="H40" s="71" t="s">
        <v>35</v>
      </c>
      <c r="I40" s="87"/>
      <c r="J40" s="87"/>
      <c r="K40" s="87"/>
      <c r="L40" s="87"/>
      <c r="M40" s="87"/>
      <c r="N40" s="87"/>
      <c r="O40" s="87"/>
      <c r="P40" s="87"/>
    </row>
    <row r="41" spans="1:17" ht="15.75" customHeight="1">
      <c r="A41" s="105" t="s">
        <v>36</v>
      </c>
      <c r="B41" s="105"/>
      <c r="C41" s="105"/>
      <c r="D41" s="105"/>
      <c r="E41" s="105"/>
      <c r="F41" s="105"/>
      <c r="G41" s="105"/>
      <c r="H41" s="105"/>
      <c r="I41" s="106"/>
      <c r="J41" s="106"/>
      <c r="K41" s="106"/>
      <c r="L41" s="106"/>
      <c r="M41" s="106"/>
      <c r="N41" s="106"/>
      <c r="O41" s="106"/>
      <c r="P41" s="108"/>
    </row>
    <row r="42" spans="1:17" ht="90">
      <c r="A42" s="71">
        <v>34</v>
      </c>
      <c r="B42" s="71" t="s">
        <v>37</v>
      </c>
      <c r="C42" s="71" t="s">
        <v>313</v>
      </c>
      <c r="D42" s="71"/>
      <c r="E42" s="71" t="s">
        <v>312</v>
      </c>
      <c r="F42" s="71" t="s">
        <v>305</v>
      </c>
      <c r="G42" s="71" t="s">
        <v>311</v>
      </c>
      <c r="H42" s="71" t="s">
        <v>304</v>
      </c>
      <c r="I42" s="87"/>
      <c r="J42" s="87"/>
      <c r="K42" s="87"/>
      <c r="L42" s="87"/>
      <c r="M42" s="87"/>
      <c r="N42" s="87"/>
      <c r="O42" s="71" t="s">
        <v>42</v>
      </c>
      <c r="P42" s="87"/>
    </row>
    <row r="43" spans="1:17" s="73" customFormat="1" ht="60">
      <c r="A43" s="71">
        <v>35</v>
      </c>
      <c r="B43" s="72" t="s">
        <v>315</v>
      </c>
      <c r="C43" s="71" t="s">
        <v>313</v>
      </c>
      <c r="D43" s="72"/>
      <c r="E43" s="72" t="s">
        <v>314</v>
      </c>
      <c r="F43" s="71" t="s">
        <v>306</v>
      </c>
      <c r="G43" s="71" t="s">
        <v>311</v>
      </c>
      <c r="H43" s="72" t="s">
        <v>304</v>
      </c>
      <c r="I43" s="89"/>
      <c r="J43" s="93"/>
      <c r="K43" s="89"/>
      <c r="L43" s="89"/>
      <c r="M43" s="89"/>
      <c r="N43" s="89"/>
      <c r="O43" s="72" t="s">
        <v>42</v>
      </c>
      <c r="P43" s="89"/>
      <c r="Q43" s="111"/>
    </row>
    <row r="44" spans="1:17" s="73" customFormat="1" ht="75">
      <c r="A44" s="71">
        <v>36</v>
      </c>
      <c r="B44" s="72" t="s">
        <v>316</v>
      </c>
      <c r="C44" s="71" t="s">
        <v>313</v>
      </c>
      <c r="D44" s="72"/>
      <c r="E44" s="72" t="s">
        <v>317</v>
      </c>
      <c r="F44" s="71" t="s">
        <v>307</v>
      </c>
      <c r="G44" s="71" t="s">
        <v>311</v>
      </c>
      <c r="H44" s="72" t="s">
        <v>304</v>
      </c>
      <c r="I44" s="89"/>
      <c r="J44" s="93"/>
      <c r="K44" s="89"/>
      <c r="L44" s="89"/>
      <c r="M44" s="89"/>
      <c r="N44" s="89"/>
      <c r="O44" s="72" t="s">
        <v>42</v>
      </c>
      <c r="P44" s="89"/>
      <c r="Q44" s="111"/>
    </row>
    <row r="45" spans="1:17" s="73" customFormat="1" ht="75">
      <c r="A45" s="71">
        <v>37</v>
      </c>
      <c r="B45" s="72" t="s">
        <v>318</v>
      </c>
      <c r="C45" s="71" t="s">
        <v>313</v>
      </c>
      <c r="D45" s="72"/>
      <c r="E45" s="72" t="s">
        <v>321</v>
      </c>
      <c r="F45" s="71" t="s">
        <v>308</v>
      </c>
      <c r="G45" s="71" t="s">
        <v>311</v>
      </c>
      <c r="H45" s="72" t="s">
        <v>304</v>
      </c>
      <c r="I45" s="89"/>
      <c r="J45" s="93"/>
      <c r="K45" s="89"/>
      <c r="L45" s="89"/>
      <c r="M45" s="89"/>
      <c r="N45" s="89"/>
      <c r="O45" s="72" t="s">
        <v>42</v>
      </c>
      <c r="P45" s="89"/>
      <c r="Q45" s="111"/>
    </row>
    <row r="46" spans="1:17" s="73" customFormat="1" ht="75">
      <c r="A46" s="71">
        <v>38</v>
      </c>
      <c r="B46" s="72" t="s">
        <v>319</v>
      </c>
      <c r="C46" s="71" t="s">
        <v>313</v>
      </c>
      <c r="D46" s="72"/>
      <c r="E46" s="72" t="s">
        <v>322</v>
      </c>
      <c r="F46" s="71" t="s">
        <v>309</v>
      </c>
      <c r="G46" s="71" t="s">
        <v>311</v>
      </c>
      <c r="H46" s="72" t="s">
        <v>304</v>
      </c>
      <c r="I46" s="89"/>
      <c r="J46" s="93"/>
      <c r="K46" s="89"/>
      <c r="L46" s="89"/>
      <c r="M46" s="89"/>
      <c r="N46" s="89"/>
      <c r="O46" s="72" t="s">
        <v>42</v>
      </c>
      <c r="P46" s="89"/>
      <c r="Q46" s="111"/>
    </row>
    <row r="47" spans="1:17" s="73" customFormat="1" ht="75">
      <c r="A47" s="71">
        <v>39</v>
      </c>
      <c r="B47" s="72" t="s">
        <v>320</v>
      </c>
      <c r="C47" s="71" t="s">
        <v>313</v>
      </c>
      <c r="D47" s="72"/>
      <c r="E47" s="72" t="s">
        <v>323</v>
      </c>
      <c r="F47" s="71" t="s">
        <v>310</v>
      </c>
      <c r="G47" s="71" t="s">
        <v>311</v>
      </c>
      <c r="H47" s="72" t="s">
        <v>304</v>
      </c>
      <c r="I47" s="89"/>
      <c r="J47" s="93"/>
      <c r="K47" s="89"/>
      <c r="L47" s="89"/>
      <c r="M47" s="89"/>
      <c r="N47" s="89"/>
      <c r="O47" s="72" t="s">
        <v>42</v>
      </c>
      <c r="P47" s="89"/>
      <c r="Q47" s="111"/>
    </row>
    <row r="48" spans="1:17" ht="75">
      <c r="A48" s="71">
        <v>40</v>
      </c>
      <c r="B48" s="71" t="s">
        <v>326</v>
      </c>
      <c r="C48" s="71" t="s">
        <v>191</v>
      </c>
      <c r="D48" s="71"/>
      <c r="E48" s="71" t="s">
        <v>327</v>
      </c>
      <c r="F48" s="71" t="s">
        <v>324</v>
      </c>
      <c r="G48" s="71" t="s">
        <v>17</v>
      </c>
      <c r="H48" s="71" t="s">
        <v>325</v>
      </c>
      <c r="I48" s="87"/>
      <c r="J48" s="87"/>
      <c r="K48" s="87"/>
      <c r="L48" s="87"/>
      <c r="M48" s="87"/>
      <c r="N48" s="71" t="s">
        <v>42</v>
      </c>
      <c r="O48" s="71" t="s">
        <v>42</v>
      </c>
      <c r="P48" s="87"/>
    </row>
    <row r="49" spans="1:16" ht="60">
      <c r="A49" s="71">
        <v>41</v>
      </c>
      <c r="B49" s="72" t="s">
        <v>328</v>
      </c>
      <c r="C49" s="71" t="s">
        <v>219</v>
      </c>
      <c r="D49" s="71"/>
      <c r="E49" s="71" t="s">
        <v>330</v>
      </c>
      <c r="F49" s="71" t="s">
        <v>332</v>
      </c>
      <c r="G49" s="71" t="s">
        <v>329</v>
      </c>
      <c r="H49" s="71" t="s">
        <v>331</v>
      </c>
      <c r="I49" s="87"/>
      <c r="J49" s="87"/>
      <c r="K49" s="87"/>
      <c r="L49" s="87"/>
      <c r="M49" s="87"/>
      <c r="N49" s="87"/>
      <c r="O49" s="87"/>
      <c r="P49" s="87"/>
    </row>
    <row r="50" spans="1:16" ht="15.75" customHeight="1">
      <c r="A50" s="104" t="s">
        <v>38</v>
      </c>
      <c r="B50" s="104"/>
      <c r="C50" s="104"/>
      <c r="D50" s="104"/>
      <c r="E50" s="104"/>
      <c r="F50" s="104"/>
      <c r="G50" s="104"/>
      <c r="H50" s="105"/>
      <c r="I50" s="106"/>
      <c r="J50" s="106"/>
      <c r="K50" s="106"/>
      <c r="L50" s="106"/>
      <c r="M50" s="106"/>
      <c r="N50" s="106"/>
      <c r="O50" s="106"/>
      <c r="P50" s="107"/>
    </row>
    <row r="51" spans="1:16" ht="90">
      <c r="A51" s="71">
        <v>42</v>
      </c>
      <c r="B51" s="127" t="s">
        <v>335</v>
      </c>
      <c r="C51" s="71" t="s">
        <v>339</v>
      </c>
      <c r="D51" s="71"/>
      <c r="E51" s="71" t="s">
        <v>336</v>
      </c>
      <c r="F51" s="71" t="s">
        <v>340</v>
      </c>
      <c r="G51" s="71" t="s">
        <v>35</v>
      </c>
      <c r="H51" s="71" t="s">
        <v>35</v>
      </c>
      <c r="I51" s="87"/>
      <c r="J51" s="87"/>
      <c r="K51" s="87"/>
      <c r="L51" s="87"/>
      <c r="M51" s="87"/>
      <c r="N51" s="87"/>
      <c r="O51" s="87"/>
      <c r="P51" s="87"/>
    </row>
    <row r="52" spans="1:16" ht="270">
      <c r="A52" s="71">
        <v>43</v>
      </c>
      <c r="B52" s="127" t="s">
        <v>404</v>
      </c>
      <c r="C52" s="71" t="s">
        <v>339</v>
      </c>
      <c r="D52" s="71"/>
      <c r="E52" s="71" t="s">
        <v>405</v>
      </c>
      <c r="F52" s="71" t="s">
        <v>341</v>
      </c>
      <c r="G52" s="84" t="s">
        <v>35</v>
      </c>
      <c r="H52" s="84" t="s">
        <v>35</v>
      </c>
      <c r="I52" s="87"/>
      <c r="J52" s="87"/>
      <c r="K52" s="87"/>
      <c r="L52" s="87"/>
      <c r="M52" s="87"/>
      <c r="N52" s="87"/>
      <c r="O52" s="96"/>
      <c r="P52" s="87"/>
    </row>
    <row r="53" spans="1:16" ht="105">
      <c r="A53" s="71">
        <v>44</v>
      </c>
      <c r="B53" s="127" t="s">
        <v>337</v>
      </c>
      <c r="C53" s="71" t="s">
        <v>339</v>
      </c>
      <c r="D53" s="71"/>
      <c r="E53" s="71" t="s">
        <v>338</v>
      </c>
      <c r="F53" s="71" t="s">
        <v>342</v>
      </c>
      <c r="G53" s="84" t="s">
        <v>35</v>
      </c>
      <c r="H53" s="84" t="s">
        <v>35</v>
      </c>
      <c r="I53" s="87"/>
      <c r="J53" s="87"/>
      <c r="K53" s="87"/>
      <c r="L53" s="87"/>
      <c r="M53" s="87"/>
      <c r="N53" s="87"/>
      <c r="O53" s="96"/>
      <c r="P53" s="87"/>
    </row>
    <row r="54" spans="1:16" s="111" customFormat="1">
      <c r="B54" s="112"/>
      <c r="C54" s="112"/>
      <c r="D54" s="112"/>
      <c r="E54" s="112"/>
      <c r="F54" s="112"/>
      <c r="G54" s="112"/>
      <c r="H54" s="112"/>
    </row>
    <row r="55" spans="1:16" s="111" customFormat="1">
      <c r="B55" s="112"/>
      <c r="C55" s="112"/>
      <c r="D55" s="112"/>
      <c r="E55" s="112"/>
      <c r="F55" s="112"/>
      <c r="G55" s="112"/>
      <c r="H55" s="112"/>
    </row>
  </sheetData>
  <mergeCells count="11">
    <mergeCell ref="I3:P3"/>
    <mergeCell ref="A1:O1"/>
    <mergeCell ref="A2:O2"/>
    <mergeCell ref="C3:C4"/>
    <mergeCell ref="A3:A4"/>
    <mergeCell ref="B3:B4"/>
    <mergeCell ref="F3:F4"/>
    <mergeCell ref="H3:H4"/>
    <mergeCell ref="E3:E4"/>
    <mergeCell ref="D3:D4"/>
    <mergeCell ref="G3:G4"/>
  </mergeCells>
  <phoneticPr fontId="22" type="noConversion"/>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79B8F-195A-8841-B17D-A5E2BB05A90F}">
  <sheetPr>
    <tabColor rgb="FFFFFF00"/>
  </sheetPr>
  <dimension ref="A1:BM66"/>
  <sheetViews>
    <sheetView tabSelected="1" zoomScale="90" zoomScaleNormal="90" workbookViewId="0">
      <pane xSplit="3" ySplit="5" topLeftCell="D26" activePane="bottomRight" state="frozen"/>
      <selection pane="topRight" activeCell="C1" sqref="C1"/>
      <selection pane="bottomLeft" activeCell="A6" sqref="A6"/>
      <selection pane="bottomRight" activeCell="D63" sqref="D63"/>
    </sheetView>
  </sheetViews>
  <sheetFormatPr baseColWidth="10" defaultColWidth="9.1640625" defaultRowHeight="14"/>
  <cols>
    <col min="1" max="1" width="5.6640625" style="70" bestFit="1" customWidth="1"/>
    <col min="2" max="2" width="13.1640625" style="70" customWidth="1"/>
    <col min="3" max="3" width="30.1640625" style="74" customWidth="1"/>
    <col min="4" max="4" width="15.33203125" style="70" customWidth="1"/>
    <col min="5" max="6" width="17.5" style="74" customWidth="1"/>
    <col min="7" max="7" width="31.6640625" style="74" customWidth="1"/>
    <col min="8" max="9" width="14.6640625" style="74" customWidth="1"/>
    <col min="10" max="10" width="27" style="74" customWidth="1"/>
    <col min="11" max="11" width="14.33203125" style="74" customWidth="1"/>
    <col min="12" max="13" width="19" style="74" customWidth="1"/>
    <col min="14" max="14" width="11.83203125" style="74" hidden="1" customWidth="1"/>
    <col min="15" max="25" width="9.6640625" style="74" hidden="1" customWidth="1"/>
    <col min="26" max="26" width="0.1640625" style="74" hidden="1" customWidth="1"/>
    <col min="27" max="27" width="38" style="74" customWidth="1"/>
    <col min="28" max="35" width="19" style="74" customWidth="1"/>
    <col min="36" max="36" width="18.5" style="74" customWidth="1"/>
    <col min="37" max="37" width="19.5" style="74" customWidth="1"/>
    <col min="38" max="39" width="19.6640625" style="74" customWidth="1"/>
    <col min="40" max="40" width="11.83203125" style="74" hidden="1" customWidth="1"/>
    <col min="41" max="52" width="9.6640625" style="74" hidden="1" customWidth="1"/>
    <col min="53" max="53" width="9.6640625" style="157" customWidth="1"/>
    <col min="54" max="54" width="12.83203125" style="74" customWidth="1"/>
    <col min="55" max="55" width="17.83203125" style="74" customWidth="1"/>
    <col min="56" max="56" width="19.33203125" style="74" customWidth="1"/>
    <col min="57" max="57" width="22.5" style="70" customWidth="1"/>
    <col min="58" max="58" width="27.1640625" style="70" customWidth="1"/>
    <col min="59" max="59" width="25" style="70" customWidth="1"/>
    <col min="60" max="60" width="14" style="70" bestFit="1" customWidth="1"/>
    <col min="61" max="61" width="17.5" style="70" customWidth="1"/>
    <col min="62" max="62" width="28.6640625" style="70" bestFit="1" customWidth="1"/>
    <col min="63" max="63" width="17.33203125" style="70" customWidth="1"/>
    <col min="64" max="64" width="28.83203125" style="70" customWidth="1"/>
    <col min="65" max="65" width="10.6640625" style="111" customWidth="1"/>
    <col min="66" max="68" width="10.6640625" style="70" customWidth="1"/>
    <col min="69" max="16384" width="9.1640625" style="70"/>
  </cols>
  <sheetData>
    <row r="1" spans="1:65" s="111" customFormat="1" ht="23.25" customHeight="1">
      <c r="A1" s="200" t="s">
        <v>0</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1"/>
      <c r="AU1" s="201"/>
      <c r="AV1" s="201"/>
      <c r="AW1" s="201"/>
      <c r="AX1" s="201"/>
      <c r="AY1" s="201"/>
      <c r="AZ1" s="201"/>
      <c r="BA1" s="201"/>
      <c r="BB1" s="201"/>
      <c r="BC1" s="201"/>
      <c r="BD1" s="201"/>
      <c r="BE1" s="201"/>
      <c r="BF1" s="201"/>
      <c r="BG1" s="201"/>
      <c r="BH1" s="201"/>
      <c r="BI1" s="201"/>
      <c r="BJ1" s="201"/>
      <c r="BK1" s="201"/>
    </row>
    <row r="2" spans="1:65" s="111" customFormat="1" ht="23.25" customHeight="1">
      <c r="A2" s="202" t="s">
        <v>165</v>
      </c>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c r="BB2" s="203"/>
      <c r="BC2" s="203"/>
      <c r="BD2" s="203"/>
      <c r="BE2" s="201"/>
      <c r="BF2" s="201"/>
      <c r="BG2" s="201"/>
      <c r="BH2" s="201"/>
      <c r="BI2" s="201"/>
      <c r="BJ2" s="201"/>
      <c r="BK2" s="201"/>
    </row>
    <row r="3" spans="1:65" ht="28.5" customHeight="1">
      <c r="A3" s="199" t="s">
        <v>1</v>
      </c>
      <c r="B3" s="199" t="s">
        <v>411</v>
      </c>
      <c r="C3" s="199" t="s">
        <v>2</v>
      </c>
      <c r="D3" s="199" t="s">
        <v>765</v>
      </c>
      <c r="E3" s="199" t="s">
        <v>406</v>
      </c>
      <c r="F3" s="199" t="s">
        <v>627</v>
      </c>
      <c r="G3" s="199" t="s">
        <v>166</v>
      </c>
      <c r="H3" s="199" t="s">
        <v>408</v>
      </c>
      <c r="I3" s="199" t="s">
        <v>995</v>
      </c>
      <c r="J3" s="183" t="s">
        <v>990</v>
      </c>
      <c r="K3" s="199" t="s">
        <v>409</v>
      </c>
      <c r="L3" s="199" t="s">
        <v>410</v>
      </c>
      <c r="M3" s="199" t="s">
        <v>1003</v>
      </c>
      <c r="N3" s="199" t="s">
        <v>427</v>
      </c>
      <c r="O3" s="204" t="s">
        <v>429</v>
      </c>
      <c r="P3" s="205"/>
      <c r="Q3" s="206"/>
      <c r="R3" s="204" t="s">
        <v>431</v>
      </c>
      <c r="S3" s="205"/>
      <c r="T3" s="206"/>
      <c r="U3" s="204" t="s">
        <v>430</v>
      </c>
      <c r="V3" s="205"/>
      <c r="W3" s="206"/>
      <c r="X3" s="204" t="s">
        <v>432</v>
      </c>
      <c r="Y3" s="205"/>
      <c r="Z3" s="206"/>
      <c r="AA3" s="199" t="s">
        <v>167</v>
      </c>
      <c r="AB3" s="199" t="s">
        <v>408</v>
      </c>
      <c r="AC3" s="174"/>
      <c r="AD3" s="174"/>
      <c r="AE3" s="174"/>
      <c r="AF3" s="174"/>
      <c r="AG3" s="174"/>
      <c r="AH3" s="174"/>
      <c r="AI3" s="199" t="s">
        <v>995</v>
      </c>
      <c r="AJ3" s="183" t="s">
        <v>990</v>
      </c>
      <c r="AK3" s="199" t="s">
        <v>409</v>
      </c>
      <c r="AL3" s="199" t="s">
        <v>410</v>
      </c>
      <c r="AM3" s="199" t="s">
        <v>999</v>
      </c>
      <c r="AN3" s="199" t="s">
        <v>427</v>
      </c>
      <c r="AO3" s="204" t="s">
        <v>429</v>
      </c>
      <c r="AP3" s="205"/>
      <c r="AQ3" s="206"/>
      <c r="AR3" s="204" t="s">
        <v>431</v>
      </c>
      <c r="AS3" s="205"/>
      <c r="AT3" s="206"/>
      <c r="AU3" s="204" t="s">
        <v>430</v>
      </c>
      <c r="AV3" s="205"/>
      <c r="AW3" s="206"/>
      <c r="AX3" s="204" t="s">
        <v>432</v>
      </c>
      <c r="AY3" s="205"/>
      <c r="AZ3" s="206"/>
      <c r="BA3" s="158"/>
      <c r="BB3" s="199" t="s">
        <v>40</v>
      </c>
      <c r="BC3" s="199" t="s">
        <v>167</v>
      </c>
      <c r="BD3" s="199" t="s">
        <v>41</v>
      </c>
      <c r="BE3" s="199" t="s">
        <v>170</v>
      </c>
      <c r="BF3" s="199"/>
      <c r="BG3" s="199"/>
      <c r="BH3" s="199"/>
      <c r="BI3" s="199"/>
      <c r="BJ3" s="199"/>
      <c r="BK3" s="199"/>
      <c r="BL3" s="199"/>
    </row>
    <row r="4" spans="1:65" ht="36" customHeight="1">
      <c r="A4" s="199"/>
      <c r="B4" s="199"/>
      <c r="C4" s="199"/>
      <c r="D4" s="199"/>
      <c r="E4" s="199"/>
      <c r="F4" s="199"/>
      <c r="G4" s="199"/>
      <c r="H4" s="199"/>
      <c r="I4" s="199"/>
      <c r="J4" s="183" t="s">
        <v>989</v>
      </c>
      <c r="K4" s="199"/>
      <c r="L4" s="199"/>
      <c r="M4" s="199"/>
      <c r="N4" s="199"/>
      <c r="O4" s="137" t="s">
        <v>408</v>
      </c>
      <c r="P4" s="137" t="s">
        <v>409</v>
      </c>
      <c r="Q4" s="137" t="s">
        <v>410</v>
      </c>
      <c r="R4" s="137" t="s">
        <v>408</v>
      </c>
      <c r="S4" s="137" t="s">
        <v>409</v>
      </c>
      <c r="T4" s="137" t="s">
        <v>410</v>
      </c>
      <c r="U4" s="137" t="s">
        <v>408</v>
      </c>
      <c r="V4" s="137" t="s">
        <v>409</v>
      </c>
      <c r="W4" s="137" t="s">
        <v>410</v>
      </c>
      <c r="X4" s="137" t="s">
        <v>408</v>
      </c>
      <c r="Y4" s="137"/>
      <c r="Z4" s="137" t="s">
        <v>410</v>
      </c>
      <c r="AA4" s="199"/>
      <c r="AB4" s="199"/>
      <c r="AC4" s="174" t="s">
        <v>1034</v>
      </c>
      <c r="AD4" s="174" t="s">
        <v>1035</v>
      </c>
      <c r="AE4" s="174" t="s">
        <v>1037</v>
      </c>
      <c r="AF4" s="174"/>
      <c r="AG4" s="174"/>
      <c r="AH4" s="174"/>
      <c r="AI4" s="199"/>
      <c r="AJ4" s="183" t="s">
        <v>989</v>
      </c>
      <c r="AK4" s="199"/>
      <c r="AL4" s="199"/>
      <c r="AM4" s="199"/>
      <c r="AN4" s="199"/>
      <c r="AO4" s="137" t="s">
        <v>408</v>
      </c>
      <c r="AP4" s="137" t="s">
        <v>409</v>
      </c>
      <c r="AQ4" s="137" t="s">
        <v>410</v>
      </c>
      <c r="AR4" s="137" t="s">
        <v>408</v>
      </c>
      <c r="AS4" s="137" t="s">
        <v>409</v>
      </c>
      <c r="AT4" s="137" t="s">
        <v>410</v>
      </c>
      <c r="AU4" s="137" t="s">
        <v>408</v>
      </c>
      <c r="AV4" s="137" t="s">
        <v>409</v>
      </c>
      <c r="AW4" s="137" t="s">
        <v>410</v>
      </c>
      <c r="AX4" s="137" t="s">
        <v>408</v>
      </c>
      <c r="AY4" s="137" t="s">
        <v>409</v>
      </c>
      <c r="AZ4" s="137" t="s">
        <v>410</v>
      </c>
      <c r="BA4" s="149"/>
      <c r="BB4" s="199"/>
      <c r="BC4" s="199"/>
      <c r="BD4" s="199"/>
      <c r="BE4" s="92" t="s">
        <v>172</v>
      </c>
      <c r="BF4" s="170" t="s">
        <v>171</v>
      </c>
      <c r="BG4" s="170" t="s">
        <v>173</v>
      </c>
      <c r="BH4" s="92" t="s">
        <v>174</v>
      </c>
      <c r="BI4" s="92" t="s">
        <v>175</v>
      </c>
      <c r="BJ4" s="92" t="s">
        <v>189</v>
      </c>
      <c r="BK4" s="92" t="s">
        <v>190</v>
      </c>
      <c r="BL4" s="92" t="s">
        <v>238</v>
      </c>
    </row>
    <row r="5" spans="1:65" ht="15.75" customHeight="1">
      <c r="A5" s="103" t="s">
        <v>4</v>
      </c>
      <c r="B5" s="147"/>
      <c r="C5" s="98"/>
      <c r="D5" s="147"/>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150"/>
      <c r="BB5" s="98"/>
      <c r="BC5" s="98"/>
      <c r="BD5" s="98"/>
      <c r="BE5" s="98"/>
      <c r="BF5" s="98"/>
      <c r="BG5" s="98"/>
      <c r="BH5" s="98"/>
      <c r="BI5" s="98"/>
      <c r="BJ5" s="98"/>
      <c r="BK5" s="98"/>
      <c r="BL5" s="102"/>
    </row>
    <row r="6" spans="1:65" ht="165">
      <c r="A6" s="71">
        <v>1</v>
      </c>
      <c r="B6" s="71" t="s">
        <v>647</v>
      </c>
      <c r="C6" s="127" t="s">
        <v>412</v>
      </c>
      <c r="D6" s="71" t="s">
        <v>625</v>
      </c>
      <c r="E6" s="127" t="s">
        <v>407</v>
      </c>
      <c r="F6" s="71" t="s">
        <v>416</v>
      </c>
      <c r="G6" s="90" t="s">
        <v>168</v>
      </c>
      <c r="H6" s="71" t="s">
        <v>414</v>
      </c>
      <c r="I6" s="71" t="s">
        <v>414</v>
      </c>
      <c r="J6" s="71"/>
      <c r="K6" s="71" t="s">
        <v>415</v>
      </c>
      <c r="L6" s="71" t="s">
        <v>416</v>
      </c>
      <c r="M6" s="71" t="s">
        <v>416</v>
      </c>
      <c r="N6" s="71" t="s">
        <v>428</v>
      </c>
      <c r="O6" s="71" t="s">
        <v>433</v>
      </c>
      <c r="P6" s="71" t="s">
        <v>433</v>
      </c>
      <c r="Q6" s="71" t="s">
        <v>433</v>
      </c>
      <c r="R6" s="71" t="s">
        <v>673</v>
      </c>
      <c r="S6" s="71" t="s">
        <v>435</v>
      </c>
      <c r="T6" s="71" t="s">
        <v>436</v>
      </c>
      <c r="U6" s="71" t="s">
        <v>454</v>
      </c>
      <c r="V6" s="71"/>
      <c r="W6" s="71" t="s">
        <v>456</v>
      </c>
      <c r="X6" s="71" t="s">
        <v>541</v>
      </c>
      <c r="Y6" s="71"/>
      <c r="Z6" s="71" t="s">
        <v>540</v>
      </c>
      <c r="AA6" s="71" t="s">
        <v>169</v>
      </c>
      <c r="AB6" s="71" t="s">
        <v>417</v>
      </c>
      <c r="AC6" s="71"/>
      <c r="AD6" s="71"/>
      <c r="AE6" s="71"/>
      <c r="AF6" s="71"/>
      <c r="AG6" s="71"/>
      <c r="AH6" s="71"/>
      <c r="AI6" s="71" t="s">
        <v>417</v>
      </c>
      <c r="AJ6" s="71"/>
      <c r="AK6" s="71" t="s">
        <v>418</v>
      </c>
      <c r="AL6" s="71" t="s">
        <v>416</v>
      </c>
      <c r="AM6" s="71" t="s">
        <v>416</v>
      </c>
      <c r="AN6" s="71" t="s">
        <v>428</v>
      </c>
      <c r="AO6" s="71" t="s">
        <v>433</v>
      </c>
      <c r="AP6" s="71" t="s">
        <v>433</v>
      </c>
      <c r="AQ6" s="71" t="s">
        <v>433</v>
      </c>
      <c r="AR6" s="71" t="s">
        <v>439</v>
      </c>
      <c r="AS6" s="71" t="s">
        <v>440</v>
      </c>
      <c r="AT6" s="71" t="s">
        <v>436</v>
      </c>
      <c r="AU6" s="71"/>
      <c r="AV6" s="71"/>
      <c r="AW6" s="71" t="s">
        <v>458</v>
      </c>
      <c r="AX6" s="71" t="s">
        <v>657</v>
      </c>
      <c r="AY6" s="71"/>
      <c r="AZ6" s="71" t="s">
        <v>542</v>
      </c>
      <c r="BA6" s="151"/>
      <c r="BB6" s="71" t="s">
        <v>356</v>
      </c>
      <c r="BC6" s="71" t="s">
        <v>169</v>
      </c>
      <c r="BD6" s="71" t="s">
        <v>357</v>
      </c>
      <c r="BE6" s="71" t="s">
        <v>42</v>
      </c>
      <c r="BF6" s="71" t="s">
        <v>42</v>
      </c>
      <c r="BG6" s="71" t="s">
        <v>42</v>
      </c>
      <c r="BH6" s="71" t="s">
        <v>42</v>
      </c>
      <c r="BI6" s="71" t="s">
        <v>42</v>
      </c>
      <c r="BJ6" s="87"/>
      <c r="BK6" s="96"/>
      <c r="BL6" s="87"/>
    </row>
    <row r="7" spans="1:65" ht="180" customHeight="1">
      <c r="A7" s="71"/>
      <c r="B7" s="71" t="s">
        <v>647</v>
      </c>
      <c r="C7" s="127" t="s">
        <v>413</v>
      </c>
      <c r="D7" s="71" t="s">
        <v>626</v>
      </c>
      <c r="E7" s="127" t="s">
        <v>407</v>
      </c>
      <c r="F7" s="71" t="s">
        <v>416</v>
      </c>
      <c r="G7" s="90" t="s">
        <v>168</v>
      </c>
      <c r="H7" s="71" t="s">
        <v>421</v>
      </c>
      <c r="I7" s="71" t="s">
        <v>421</v>
      </c>
      <c r="J7" s="71"/>
      <c r="K7" s="71" t="s">
        <v>422</v>
      </c>
      <c r="L7" s="71" t="s">
        <v>416</v>
      </c>
      <c r="M7" s="71" t="s">
        <v>416</v>
      </c>
      <c r="N7" s="71" t="s">
        <v>428</v>
      </c>
      <c r="O7" s="71" t="s">
        <v>433</v>
      </c>
      <c r="P7" s="71" t="s">
        <v>433</v>
      </c>
      <c r="Q7" s="71" t="s">
        <v>433</v>
      </c>
      <c r="R7" s="71" t="s">
        <v>674</v>
      </c>
      <c r="S7" s="71" t="s">
        <v>434</v>
      </c>
      <c r="T7" s="71" t="s">
        <v>436</v>
      </c>
      <c r="U7" s="71" t="s">
        <v>455</v>
      </c>
      <c r="V7" s="71"/>
      <c r="W7" s="71" t="s">
        <v>457</v>
      </c>
      <c r="X7" s="71" t="s">
        <v>543</v>
      </c>
      <c r="Y7" s="71"/>
      <c r="Z7" s="71" t="s">
        <v>540</v>
      </c>
      <c r="AA7" s="71" t="s">
        <v>169</v>
      </c>
      <c r="AB7" s="71" t="s">
        <v>419</v>
      </c>
      <c r="AC7" s="71"/>
      <c r="AD7" s="71"/>
      <c r="AE7" s="71"/>
      <c r="AF7" s="71"/>
      <c r="AG7" s="71"/>
      <c r="AH7" s="71"/>
      <c r="AI7" s="71" t="s">
        <v>419</v>
      </c>
      <c r="AJ7" s="71"/>
      <c r="AK7" s="71" t="s">
        <v>420</v>
      </c>
      <c r="AL7" s="71" t="s">
        <v>416</v>
      </c>
      <c r="AM7" s="71" t="s">
        <v>416</v>
      </c>
      <c r="AN7" s="71" t="s">
        <v>428</v>
      </c>
      <c r="AO7" s="71" t="s">
        <v>433</v>
      </c>
      <c r="AP7" s="71" t="s">
        <v>433</v>
      </c>
      <c r="AQ7" s="71" t="s">
        <v>433</v>
      </c>
      <c r="AR7" s="71" t="s">
        <v>437</v>
      </c>
      <c r="AS7" s="71" t="s">
        <v>438</v>
      </c>
      <c r="AT7" s="71" t="s">
        <v>436</v>
      </c>
      <c r="AU7" s="71"/>
      <c r="AV7" s="71"/>
      <c r="AW7" s="71" t="s">
        <v>459</v>
      </c>
      <c r="AX7" s="71" t="s">
        <v>658</v>
      </c>
      <c r="AY7" s="71"/>
      <c r="AZ7" s="71" t="s">
        <v>542</v>
      </c>
      <c r="BA7" s="151"/>
      <c r="BB7" s="71"/>
      <c r="BC7" s="71"/>
      <c r="BD7" s="71"/>
      <c r="BE7" s="71"/>
      <c r="BF7" s="71"/>
      <c r="BG7" s="71"/>
      <c r="BH7" s="71"/>
      <c r="BI7" s="71"/>
      <c r="BJ7" s="87"/>
      <c r="BK7" s="96"/>
      <c r="BL7" s="87"/>
    </row>
    <row r="8" spans="1:65" ht="314">
      <c r="A8" s="71"/>
      <c r="B8" s="71" t="s">
        <v>647</v>
      </c>
      <c r="C8" s="127" t="s">
        <v>5</v>
      </c>
      <c r="D8" s="71" t="s">
        <v>628</v>
      </c>
      <c r="E8" s="127" t="s">
        <v>407</v>
      </c>
      <c r="F8" s="71" t="s">
        <v>416</v>
      </c>
      <c r="G8" s="90" t="s">
        <v>168</v>
      </c>
      <c r="H8" s="71" t="s">
        <v>423</v>
      </c>
      <c r="I8" s="71" t="s">
        <v>423</v>
      </c>
      <c r="J8" s="71"/>
      <c r="K8" s="71" t="s">
        <v>424</v>
      </c>
      <c r="L8" s="71" t="s">
        <v>416</v>
      </c>
      <c r="M8" s="71" t="s">
        <v>416</v>
      </c>
      <c r="N8" s="71" t="s">
        <v>428</v>
      </c>
      <c r="O8" s="71" t="s">
        <v>433</v>
      </c>
      <c r="P8" s="71" t="s">
        <v>433</v>
      </c>
      <c r="Q8" s="71" t="s">
        <v>433</v>
      </c>
      <c r="R8" s="71" t="s">
        <v>675</v>
      </c>
      <c r="S8" s="71" t="s">
        <v>444</v>
      </c>
      <c r="T8" s="71" t="s">
        <v>441</v>
      </c>
      <c r="U8" s="71" t="s">
        <v>684</v>
      </c>
      <c r="V8" s="71"/>
      <c r="W8" s="71" t="s">
        <v>460</v>
      </c>
      <c r="X8" s="71" t="s">
        <v>544</v>
      </c>
      <c r="Y8" s="71"/>
      <c r="Z8" s="71" t="s">
        <v>540</v>
      </c>
      <c r="AA8" s="71" t="s">
        <v>169</v>
      </c>
      <c r="AB8" s="71" t="s">
        <v>425</v>
      </c>
      <c r="AC8" s="71"/>
      <c r="AD8" s="71"/>
      <c r="AE8" s="71"/>
      <c r="AF8" s="71"/>
      <c r="AG8" s="71"/>
      <c r="AH8" s="71"/>
      <c r="AI8" s="71" t="s">
        <v>425</v>
      </c>
      <c r="AJ8" s="71"/>
      <c r="AK8" s="71" t="s">
        <v>426</v>
      </c>
      <c r="AL8" s="71" t="s">
        <v>416</v>
      </c>
      <c r="AM8" s="71" t="s">
        <v>416</v>
      </c>
      <c r="AN8" s="71" t="s">
        <v>428</v>
      </c>
      <c r="AO8" s="71" t="s">
        <v>433</v>
      </c>
      <c r="AP8" s="71" t="s">
        <v>433</v>
      </c>
      <c r="AQ8" s="71" t="s">
        <v>433</v>
      </c>
      <c r="AR8" s="71" t="s">
        <v>442</v>
      </c>
      <c r="AS8" s="71" t="s">
        <v>443</v>
      </c>
      <c r="AT8" s="71" t="s">
        <v>441</v>
      </c>
      <c r="AU8" s="71" t="s">
        <v>650</v>
      </c>
      <c r="AV8" s="71"/>
      <c r="AW8" s="71" t="s">
        <v>461</v>
      </c>
      <c r="AX8" s="71" t="s">
        <v>545</v>
      </c>
      <c r="AY8" s="71"/>
      <c r="AZ8" s="71" t="s">
        <v>542</v>
      </c>
      <c r="BA8" s="151"/>
      <c r="BB8" s="71"/>
      <c r="BC8" s="71"/>
      <c r="BD8" s="71"/>
      <c r="BE8" s="71"/>
      <c r="BF8" s="71"/>
      <c r="BG8" s="71"/>
      <c r="BH8" s="71"/>
      <c r="BI8" s="71"/>
      <c r="BJ8" s="87"/>
      <c r="BK8" s="96"/>
      <c r="BL8" s="87"/>
    </row>
    <row r="9" spans="1:65" ht="409.6">
      <c r="A9" s="71">
        <v>2</v>
      </c>
      <c r="B9" s="71" t="s">
        <v>648</v>
      </c>
      <c r="C9" s="127" t="s">
        <v>6</v>
      </c>
      <c r="D9" s="71" t="s">
        <v>630</v>
      </c>
      <c r="E9" s="127" t="s">
        <v>407</v>
      </c>
      <c r="F9" s="175" t="s">
        <v>436</v>
      </c>
      <c r="G9" s="91" t="s">
        <v>633</v>
      </c>
      <c r="H9" s="71" t="s">
        <v>445</v>
      </c>
      <c r="I9" s="71" t="s">
        <v>445</v>
      </c>
      <c r="J9" s="71"/>
      <c r="K9" s="71" t="s">
        <v>426</v>
      </c>
      <c r="L9" s="71" t="s">
        <v>416</v>
      </c>
      <c r="M9" s="71" t="s">
        <v>416</v>
      </c>
      <c r="N9" s="71"/>
      <c r="O9" s="71" t="s">
        <v>433</v>
      </c>
      <c r="P9" s="71" t="s">
        <v>433</v>
      </c>
      <c r="Q9" s="71" t="s">
        <v>433</v>
      </c>
      <c r="R9" s="71" t="s">
        <v>676</v>
      </c>
      <c r="S9" s="71"/>
      <c r="T9" s="71" t="s">
        <v>506</v>
      </c>
      <c r="U9" s="71" t="s">
        <v>685</v>
      </c>
      <c r="V9" s="71"/>
      <c r="W9" s="71" t="s">
        <v>462</v>
      </c>
      <c r="X9" s="71" t="s">
        <v>546</v>
      </c>
      <c r="Y9" s="71"/>
      <c r="Z9" s="71" t="s">
        <v>547</v>
      </c>
      <c r="AA9" s="71" t="s">
        <v>7</v>
      </c>
      <c r="AB9" s="71" t="s">
        <v>446</v>
      </c>
      <c r="AC9" s="71"/>
      <c r="AD9" s="71"/>
      <c r="AE9" s="71"/>
      <c r="AF9" s="71"/>
      <c r="AG9" s="71"/>
      <c r="AH9" s="71"/>
      <c r="AI9" s="71" t="s">
        <v>446</v>
      </c>
      <c r="AJ9" s="71"/>
      <c r="AK9" s="71" t="s">
        <v>629</v>
      </c>
      <c r="AL9" s="71" t="s">
        <v>550</v>
      </c>
      <c r="AM9" s="71" t="s">
        <v>550</v>
      </c>
      <c r="AN9" s="71"/>
      <c r="AO9" s="71"/>
      <c r="AP9" s="71"/>
      <c r="AQ9" s="71"/>
      <c r="AR9" s="71" t="s">
        <v>548</v>
      </c>
      <c r="AS9" s="71"/>
      <c r="AT9" s="71" t="s">
        <v>550</v>
      </c>
      <c r="AU9" s="71" t="s">
        <v>651</v>
      </c>
      <c r="AV9" s="71"/>
      <c r="AW9" s="71" t="s">
        <v>463</v>
      </c>
      <c r="AX9" s="71" t="s">
        <v>549</v>
      </c>
      <c r="AY9" s="71"/>
      <c r="AZ9" s="71" t="s">
        <v>540</v>
      </c>
      <c r="BA9" s="151"/>
      <c r="BB9" s="71" t="s">
        <v>357</v>
      </c>
      <c r="BC9" s="71" t="s">
        <v>7</v>
      </c>
      <c r="BD9" s="71" t="s">
        <v>362</v>
      </c>
      <c r="BE9" s="71" t="s">
        <v>42</v>
      </c>
      <c r="BF9" s="71" t="s">
        <v>42</v>
      </c>
      <c r="BG9" s="71" t="s">
        <v>42</v>
      </c>
      <c r="BH9" s="71" t="s">
        <v>42</v>
      </c>
      <c r="BI9" s="71" t="s">
        <v>42</v>
      </c>
      <c r="BJ9" s="71"/>
      <c r="BK9" s="96"/>
      <c r="BL9" s="87"/>
    </row>
    <row r="10" spans="1:65" ht="165">
      <c r="A10" s="71"/>
      <c r="B10" s="71" t="s">
        <v>648</v>
      </c>
      <c r="C10" s="127" t="s">
        <v>631</v>
      </c>
      <c r="D10" s="71" t="s">
        <v>636</v>
      </c>
      <c r="E10" s="127" t="s">
        <v>407</v>
      </c>
      <c r="F10" s="175" t="s">
        <v>436</v>
      </c>
      <c r="G10" s="91" t="s">
        <v>633</v>
      </c>
      <c r="H10" s="71" t="s">
        <v>417</v>
      </c>
      <c r="I10" s="71" t="s">
        <v>417</v>
      </c>
      <c r="J10" s="71"/>
      <c r="K10" s="71" t="s">
        <v>418</v>
      </c>
      <c r="L10" s="71" t="s">
        <v>416</v>
      </c>
      <c r="M10" s="71" t="s">
        <v>416</v>
      </c>
      <c r="N10" s="71"/>
      <c r="O10" s="71"/>
      <c r="P10" s="71"/>
      <c r="Q10" s="71"/>
      <c r="R10" s="71" t="s">
        <v>677</v>
      </c>
      <c r="S10" s="71"/>
      <c r="T10" s="71"/>
      <c r="U10" s="71"/>
      <c r="V10" s="71"/>
      <c r="W10" s="71"/>
      <c r="X10" s="71"/>
      <c r="Y10" s="71"/>
      <c r="Z10" s="71"/>
      <c r="AA10" s="71" t="s">
        <v>7</v>
      </c>
      <c r="AB10" s="71" t="s">
        <v>634</v>
      </c>
      <c r="AC10" s="71"/>
      <c r="AD10" s="71"/>
      <c r="AE10" s="71"/>
      <c r="AF10" s="71"/>
      <c r="AG10" s="71"/>
      <c r="AH10" s="71"/>
      <c r="AI10" s="71" t="s">
        <v>634</v>
      </c>
      <c r="AJ10" s="71"/>
      <c r="AK10" s="71" t="s">
        <v>635</v>
      </c>
      <c r="AL10" s="71" t="s">
        <v>550</v>
      </c>
      <c r="AM10" s="71" t="s">
        <v>550</v>
      </c>
      <c r="AN10" s="71"/>
      <c r="AO10" s="71"/>
      <c r="AP10" s="71"/>
      <c r="AQ10" s="71"/>
      <c r="AR10" s="71"/>
      <c r="AS10" s="71"/>
      <c r="AT10" s="71"/>
      <c r="AU10" s="71"/>
      <c r="AV10" s="71"/>
      <c r="AW10" s="71"/>
      <c r="AX10" s="71" t="s">
        <v>659</v>
      </c>
      <c r="AY10" s="71"/>
      <c r="AZ10" s="71"/>
      <c r="BA10" s="151"/>
      <c r="BB10" s="71"/>
      <c r="BC10" s="71"/>
      <c r="BD10" s="84"/>
      <c r="BE10" s="71"/>
      <c r="BF10" s="71"/>
      <c r="BG10" s="71"/>
      <c r="BH10" s="71"/>
      <c r="BI10" s="71"/>
      <c r="BJ10" s="71"/>
      <c r="BK10" s="96"/>
      <c r="BL10" s="87"/>
    </row>
    <row r="11" spans="1:65" ht="150">
      <c r="A11" s="71"/>
      <c r="B11" s="71" t="s">
        <v>648</v>
      </c>
      <c r="C11" s="127" t="s">
        <v>632</v>
      </c>
      <c r="D11" s="71" t="s">
        <v>639</v>
      </c>
      <c r="E11" s="127" t="s">
        <v>407</v>
      </c>
      <c r="F11" s="175" t="s">
        <v>436</v>
      </c>
      <c r="G11" s="91" t="s">
        <v>633</v>
      </c>
      <c r="H11" s="71" t="s">
        <v>419</v>
      </c>
      <c r="I11" s="71" t="s">
        <v>419</v>
      </c>
      <c r="J11" s="71"/>
      <c r="K11" s="71" t="s">
        <v>420</v>
      </c>
      <c r="L11" s="71" t="s">
        <v>416</v>
      </c>
      <c r="M11" s="71" t="s">
        <v>416</v>
      </c>
      <c r="N11" s="71"/>
      <c r="O11" s="71"/>
      <c r="P11" s="71"/>
      <c r="Q11" s="71"/>
      <c r="R11" s="71" t="s">
        <v>678</v>
      </c>
      <c r="S11" s="71"/>
      <c r="T11" s="71"/>
      <c r="U11" s="71"/>
      <c r="V11" s="71"/>
      <c r="W11" s="71"/>
      <c r="X11" s="71"/>
      <c r="Y11" s="71"/>
      <c r="Z11" s="71"/>
      <c r="AA11" s="71" t="s">
        <v>7</v>
      </c>
      <c r="AB11" s="71" t="s">
        <v>637</v>
      </c>
      <c r="AC11" s="71"/>
      <c r="AD11" s="71"/>
      <c r="AE11" s="71"/>
      <c r="AF11" s="71"/>
      <c r="AG11" s="71"/>
      <c r="AH11" s="71"/>
      <c r="AI11" s="71" t="s">
        <v>637</v>
      </c>
      <c r="AJ11" s="71"/>
      <c r="AK11" s="71" t="s">
        <v>638</v>
      </c>
      <c r="AL11" s="71" t="s">
        <v>550</v>
      </c>
      <c r="AM11" s="71" t="s">
        <v>550</v>
      </c>
      <c r="AN11" s="71"/>
      <c r="AO11" s="71"/>
      <c r="AP11" s="71"/>
      <c r="AQ11" s="71"/>
      <c r="AR11" s="71"/>
      <c r="AS11" s="71"/>
      <c r="AT11" s="71"/>
      <c r="AU11" s="71"/>
      <c r="AV11" s="71"/>
      <c r="AW11" s="71"/>
      <c r="AX11" s="71" t="s">
        <v>660</v>
      </c>
      <c r="AY11" s="71"/>
      <c r="AZ11" s="71"/>
      <c r="BA11" s="151"/>
      <c r="BB11" s="71"/>
      <c r="BC11" s="71"/>
      <c r="BD11" s="84"/>
      <c r="BE11" s="71"/>
      <c r="BF11" s="71"/>
      <c r="BG11" s="71"/>
      <c r="BH11" s="71"/>
      <c r="BI11" s="71"/>
      <c r="BJ11" s="71"/>
      <c r="BK11" s="96"/>
      <c r="BL11" s="87"/>
    </row>
    <row r="12" spans="1:65" ht="314">
      <c r="A12" s="71">
        <v>3</v>
      </c>
      <c r="B12" s="71" t="s">
        <v>645</v>
      </c>
      <c r="C12" s="127" t="s">
        <v>178</v>
      </c>
      <c r="D12" s="176" t="s">
        <v>646</v>
      </c>
      <c r="E12" s="127" t="s">
        <v>179</v>
      </c>
      <c r="F12" s="71" t="s">
        <v>642</v>
      </c>
      <c r="G12" s="71" t="s">
        <v>180</v>
      </c>
      <c r="H12" s="71" t="s">
        <v>641</v>
      </c>
      <c r="I12" s="71" t="s">
        <v>641</v>
      </c>
      <c r="J12" s="71"/>
      <c r="K12" s="71" t="s">
        <v>640</v>
      </c>
      <c r="L12" s="71" t="s">
        <v>642</v>
      </c>
      <c r="M12" s="71" t="s">
        <v>642</v>
      </c>
      <c r="N12" s="71"/>
      <c r="O12" s="71" t="s">
        <v>433</v>
      </c>
      <c r="P12" s="71" t="s">
        <v>433</v>
      </c>
      <c r="Q12" s="71" t="s">
        <v>433</v>
      </c>
      <c r="R12" s="71" t="s">
        <v>507</v>
      </c>
      <c r="S12" s="71"/>
      <c r="T12" s="71" t="s">
        <v>453</v>
      </c>
      <c r="U12" s="71" t="s">
        <v>464</v>
      </c>
      <c r="V12" s="71"/>
      <c r="W12" s="71" t="s">
        <v>453</v>
      </c>
      <c r="X12" s="71" t="s">
        <v>551</v>
      </c>
      <c r="Y12" s="71"/>
      <c r="Z12" s="71" t="s">
        <v>453</v>
      </c>
      <c r="AA12" s="71" t="s">
        <v>12</v>
      </c>
      <c r="AB12" s="71" t="s">
        <v>643</v>
      </c>
      <c r="AC12" s="71"/>
      <c r="AD12" s="71"/>
      <c r="AE12" s="71"/>
      <c r="AF12" s="71"/>
      <c r="AG12" s="71"/>
      <c r="AH12" s="71"/>
      <c r="AI12" s="71" t="s">
        <v>643</v>
      </c>
      <c r="AJ12" s="71"/>
      <c r="AK12" s="71" t="s">
        <v>644</v>
      </c>
      <c r="AL12" s="71" t="s">
        <v>642</v>
      </c>
      <c r="AM12" s="71" t="s">
        <v>642</v>
      </c>
      <c r="AN12" s="71"/>
      <c r="AO12" s="71"/>
      <c r="AP12" s="71"/>
      <c r="AQ12" s="71"/>
      <c r="AR12" s="71" t="s">
        <v>509</v>
      </c>
      <c r="AS12" s="71"/>
      <c r="AT12" s="71" t="s">
        <v>508</v>
      </c>
      <c r="AU12" s="71" t="s">
        <v>652</v>
      </c>
      <c r="AV12" s="71"/>
      <c r="AW12" s="71" t="s">
        <v>453</v>
      </c>
      <c r="AX12" s="71" t="s">
        <v>661</v>
      </c>
      <c r="AY12" s="71"/>
      <c r="AZ12" s="71" t="s">
        <v>453</v>
      </c>
      <c r="BA12" s="151"/>
      <c r="BB12" s="71" t="s">
        <v>188</v>
      </c>
      <c r="BC12" s="71" t="s">
        <v>12</v>
      </c>
      <c r="BD12" s="84" t="s">
        <v>71</v>
      </c>
      <c r="BE12" s="87"/>
      <c r="BF12" s="71" t="s">
        <v>42</v>
      </c>
      <c r="BG12" s="71" t="s">
        <v>42</v>
      </c>
      <c r="BH12" s="87"/>
      <c r="BI12" s="87"/>
      <c r="BJ12" s="71" t="s">
        <v>42</v>
      </c>
      <c r="BK12" s="84" t="s">
        <v>42</v>
      </c>
      <c r="BL12" s="87"/>
    </row>
    <row r="13" spans="1:65" s="182" customFormat="1" ht="241.5" customHeight="1">
      <c r="A13" s="177">
        <v>4</v>
      </c>
      <c r="B13" s="177" t="s">
        <v>761</v>
      </c>
      <c r="C13" s="177" t="s">
        <v>9</v>
      </c>
      <c r="D13" s="177" t="e">
        <f>VLOOKUP(C13,im_ind2,2,FALSE)</f>
        <v>#N/A</v>
      </c>
      <c r="E13" s="177" t="str">
        <f t="shared" ref="E13:E44" si="0">VLOOKUP(I13,im_des2,5,FALSE)</f>
        <v>IM Training</v>
      </c>
      <c r="F13" s="178" t="str">
        <f>M13</f>
        <v>CORE - Type of health worker | Sex</v>
      </c>
      <c r="G13" s="177" t="s">
        <v>192</v>
      </c>
      <c r="H13" s="178" t="s">
        <v>762</v>
      </c>
      <c r="I13" s="178" t="s">
        <v>762</v>
      </c>
      <c r="J13" s="178" t="str">
        <f>VLOOKUP(I13,im_des,1,FALSE)</f>
        <v>IM TR - DX Health workers who scored 90% or greater in preparation and reading of RDTs during the training post-test</v>
      </c>
      <c r="K13" s="178" t="str">
        <f>VLOOKUP(I13,im_des,2,FALSE)</f>
        <v>Mfkn1qCEQEL</v>
      </c>
      <c r="L13" s="178" t="str">
        <f>VLOOKUP(H13,im_des,4,FALSE)</f>
        <v>CORE - Type of health worker | Sex</v>
      </c>
      <c r="M13" s="178" t="str">
        <f>VLOOKUP(I13,im_des,4,FALSE)</f>
        <v>CORE - Type of health worker | Sex</v>
      </c>
      <c r="N13" s="178"/>
      <c r="O13" s="177" t="s">
        <v>433</v>
      </c>
      <c r="P13" s="177" t="s">
        <v>433</v>
      </c>
      <c r="Q13" s="177" t="s">
        <v>433</v>
      </c>
      <c r="R13" s="178" t="s">
        <v>510</v>
      </c>
      <c r="S13" s="178"/>
      <c r="T13" s="177" t="s">
        <v>453</v>
      </c>
      <c r="U13" s="178" t="s">
        <v>465</v>
      </c>
      <c r="V13" s="178"/>
      <c r="W13" s="178" t="s">
        <v>453</v>
      </c>
      <c r="X13" s="178" t="s">
        <v>552</v>
      </c>
      <c r="Y13" s="178"/>
      <c r="Z13" s="178" t="s">
        <v>453</v>
      </c>
      <c r="AA13" s="177" t="s">
        <v>193</v>
      </c>
      <c r="AB13" s="178" t="s">
        <v>956</v>
      </c>
      <c r="AC13" s="178"/>
      <c r="AD13" s="178"/>
      <c r="AE13" s="178"/>
      <c r="AF13" s="178"/>
      <c r="AG13" s="178"/>
      <c r="AH13" s="178"/>
      <c r="AI13" s="178" t="s">
        <v>956</v>
      </c>
      <c r="AJ13" s="178" t="str">
        <f t="shared" ref="AJ13:AJ28" si="1">VLOOKUP(AI13,im_des,1,FALSE)</f>
        <v>IM TR - DX Health workers who complete the training course in malaria lab Dx (RDT)</v>
      </c>
      <c r="AK13" s="178" t="str">
        <f t="shared" ref="AK13:AK28" si="2">VLOOKUP(AI13,im_des,2,FALSE)</f>
        <v>bWQoETmKYEh</v>
      </c>
      <c r="AL13" s="178" t="str">
        <f>VLOOKUP(AB13,im_des,4,FALSE)</f>
        <v>CORE - Type of health worker | Sex</v>
      </c>
      <c r="AM13" s="178" t="str">
        <f t="shared" ref="AM13:AM28" si="3">VLOOKUP(AI13,im_des,4,FALSE)</f>
        <v>CORE - Type of health worker | Sex</v>
      </c>
      <c r="AN13" s="178"/>
      <c r="AO13" s="178"/>
      <c r="AP13" s="178"/>
      <c r="AQ13" s="178"/>
      <c r="AR13" s="178"/>
      <c r="AS13" s="178"/>
      <c r="AT13" s="178"/>
      <c r="AU13" s="178"/>
      <c r="AV13" s="178"/>
      <c r="AW13" s="178"/>
      <c r="AX13" s="178"/>
      <c r="AY13" s="178"/>
      <c r="AZ13" s="178"/>
      <c r="BA13" s="178"/>
      <c r="BB13" s="178" t="s">
        <v>195</v>
      </c>
      <c r="BC13" s="177" t="s">
        <v>193</v>
      </c>
      <c r="BD13" s="179" t="s">
        <v>196</v>
      </c>
      <c r="BE13" s="180"/>
      <c r="BF13" s="177" t="s">
        <v>42</v>
      </c>
      <c r="BG13" s="177" t="s">
        <v>42</v>
      </c>
      <c r="BH13" s="181"/>
      <c r="BI13" s="181"/>
      <c r="BJ13" s="177" t="s">
        <v>42</v>
      </c>
      <c r="BK13" s="179" t="s">
        <v>42</v>
      </c>
      <c r="BL13" s="181"/>
    </row>
    <row r="14" spans="1:65" s="73" customFormat="1" ht="253.5" customHeight="1">
      <c r="A14" s="72">
        <v>5</v>
      </c>
      <c r="B14" s="72" t="s">
        <v>991</v>
      </c>
      <c r="C14" s="127" t="s">
        <v>8</v>
      </c>
      <c r="D14" s="72"/>
      <c r="E14" s="177" t="str">
        <f t="shared" si="0"/>
        <v>IM Training</v>
      </c>
      <c r="F14" s="178" t="str">
        <f>M14</f>
        <v>CORE - Type of health worker | Sex</v>
      </c>
      <c r="G14" s="72" t="s">
        <v>197</v>
      </c>
      <c r="H14" s="119" t="s">
        <v>748</v>
      </c>
      <c r="I14" s="119" t="s">
        <v>996</v>
      </c>
      <c r="J14" s="119" t="str">
        <f t="shared" ref="J14:J45" si="4">VLOOKUP(I14,im_des2,1,FALSE)</f>
        <v>IM TR - DX Health workers who scores 90% or greater in slide preparation and parasite detection during the training post-test</v>
      </c>
      <c r="K14" s="119" t="str">
        <f t="shared" ref="K14:K45" si="5">VLOOKUP(I14,im_des2,2,FALSE)</f>
        <v>mYlff5bXuZB</v>
      </c>
      <c r="L14" s="178" t="str">
        <f>VLOOKUP(I14,im_des2,4,FALSE)</f>
        <v>CORE - Type of health worker | Sex</v>
      </c>
      <c r="M14" s="178" t="str">
        <f t="shared" ref="M14:M45" si="6">VLOOKUP(I14,im_des2,4,FALSE)</f>
        <v>CORE - Type of health worker | Sex</v>
      </c>
      <c r="N14" s="119"/>
      <c r="O14" s="119" t="s">
        <v>591</v>
      </c>
      <c r="P14" s="119"/>
      <c r="Q14" s="119" t="s">
        <v>579</v>
      </c>
      <c r="R14" s="119" t="s">
        <v>511</v>
      </c>
      <c r="S14" s="119"/>
      <c r="T14" s="119" t="s">
        <v>453</v>
      </c>
      <c r="U14" s="119" t="s">
        <v>466</v>
      </c>
      <c r="V14" s="119"/>
      <c r="W14" s="119" t="s">
        <v>453</v>
      </c>
      <c r="X14" s="119" t="s">
        <v>553</v>
      </c>
      <c r="Y14" s="119"/>
      <c r="Z14" s="119" t="s">
        <v>453</v>
      </c>
      <c r="AA14" s="72" t="s">
        <v>193</v>
      </c>
      <c r="AB14" s="119" t="s">
        <v>721</v>
      </c>
      <c r="AC14" s="119"/>
      <c r="AD14" s="119"/>
      <c r="AE14" s="119"/>
      <c r="AF14" s="119"/>
      <c r="AG14" s="119"/>
      <c r="AH14" s="119"/>
      <c r="AI14" s="119" t="s">
        <v>997</v>
      </c>
      <c r="AJ14" s="178" t="str">
        <f t="shared" si="1"/>
        <v>IM TR - DX Health workers who complete the training course in malaria lab Dx (microscopy)</v>
      </c>
      <c r="AK14" s="178" t="str">
        <f t="shared" si="2"/>
        <v>f959MLmYSiX</v>
      </c>
      <c r="AL14" s="178" t="str">
        <f>VLOOKUP(AI14,im_des,4,FALSE)</f>
        <v>CORE - Type of health worker | Sex</v>
      </c>
      <c r="AM14" s="178" t="str">
        <f t="shared" si="3"/>
        <v>CORE - Type of health worker | Sex</v>
      </c>
      <c r="AN14" s="119"/>
      <c r="AO14" s="119" t="s">
        <v>592</v>
      </c>
      <c r="AP14" s="119"/>
      <c r="AQ14" s="119" t="s">
        <v>579</v>
      </c>
      <c r="AR14" s="119"/>
      <c r="AS14" s="119"/>
      <c r="AT14" s="119"/>
      <c r="AU14" s="119"/>
      <c r="AV14" s="119"/>
      <c r="AW14" s="119"/>
      <c r="AX14" s="119"/>
      <c r="AY14" s="119"/>
      <c r="AZ14" s="119"/>
      <c r="BA14" s="152"/>
      <c r="BB14" s="119" t="s">
        <v>199</v>
      </c>
      <c r="BC14" s="72" t="s">
        <v>193</v>
      </c>
      <c r="BD14" s="85" t="s">
        <v>198</v>
      </c>
      <c r="BE14" s="93"/>
      <c r="BF14" s="71" t="s">
        <v>42</v>
      </c>
      <c r="BG14" s="71" t="s">
        <v>42</v>
      </c>
      <c r="BH14" s="89"/>
      <c r="BI14" s="89"/>
      <c r="BJ14" s="71" t="s">
        <v>42</v>
      </c>
      <c r="BK14" s="84" t="s">
        <v>42</v>
      </c>
      <c r="BL14" s="89"/>
      <c r="BM14" s="111"/>
    </row>
    <row r="15" spans="1:65" ht="265.5" customHeight="1">
      <c r="A15" s="71">
        <v>6</v>
      </c>
      <c r="B15" s="71" t="s">
        <v>1016</v>
      </c>
      <c r="C15" s="127" t="s">
        <v>10</v>
      </c>
      <c r="D15" s="71"/>
      <c r="E15" s="177" t="str">
        <f t="shared" si="0"/>
        <v>IM Supportive Supervision</v>
      </c>
      <c r="F15" s="127"/>
      <c r="G15" s="71" t="s">
        <v>200</v>
      </c>
      <c r="H15" s="71" t="s">
        <v>449</v>
      </c>
      <c r="I15" s="71" t="s">
        <v>998</v>
      </c>
      <c r="J15" s="119" t="str">
        <f t="shared" si="4"/>
        <v>IM SS - DX Health facilities that meet 90% or greater on facility checklists for Dx (overall)</v>
      </c>
      <c r="K15" s="119" t="str">
        <f t="shared" si="5"/>
        <v>DTdMcXDeHFj</v>
      </c>
      <c r="L15" s="71" t="s">
        <v>447</v>
      </c>
      <c r="M15" s="178" t="str">
        <f t="shared" si="6"/>
        <v>CORE - Type of health facility | CORE - Type of ownership</v>
      </c>
      <c r="N15" s="71"/>
      <c r="O15" s="71" t="s">
        <v>595</v>
      </c>
      <c r="P15" s="71"/>
      <c r="Q15" s="71" t="s">
        <v>451</v>
      </c>
      <c r="R15" s="71" t="s">
        <v>512</v>
      </c>
      <c r="S15" s="71"/>
      <c r="T15" s="71" t="s">
        <v>451</v>
      </c>
      <c r="U15" s="71" t="s">
        <v>467</v>
      </c>
      <c r="V15" s="71"/>
      <c r="W15" s="71" t="s">
        <v>451</v>
      </c>
      <c r="X15" s="71" t="s">
        <v>554</v>
      </c>
      <c r="Y15" s="71"/>
      <c r="Z15" s="71" t="s">
        <v>451</v>
      </c>
      <c r="AA15" s="71" t="s">
        <v>11</v>
      </c>
      <c r="AB15" s="71" t="s">
        <v>448</v>
      </c>
      <c r="AC15" s="71"/>
      <c r="AD15" s="71"/>
      <c r="AE15" s="71"/>
      <c r="AF15" s="71"/>
      <c r="AG15" s="71"/>
      <c r="AH15" s="71"/>
      <c r="AI15" s="71" t="s">
        <v>448</v>
      </c>
      <c r="AJ15" s="178" t="str">
        <f t="shared" si="1"/>
        <v>IM SS - DX Health facilities that received a supervisory visit</v>
      </c>
      <c r="AK15" s="178" t="str">
        <f t="shared" si="2"/>
        <v>aRCKf2dnCpw</v>
      </c>
      <c r="AL15" s="71" t="s">
        <v>447</v>
      </c>
      <c r="AM15" s="178" t="str">
        <f t="shared" si="3"/>
        <v>CORE - Type of health facility | CORE - Type of ownership</v>
      </c>
      <c r="AN15" s="71"/>
      <c r="AO15" s="71" t="s">
        <v>596</v>
      </c>
      <c r="AP15" s="71"/>
      <c r="AQ15" s="71" t="s">
        <v>451</v>
      </c>
      <c r="AR15" s="71" t="s">
        <v>513</v>
      </c>
      <c r="AS15" s="71"/>
      <c r="AT15" s="71" t="s">
        <v>451</v>
      </c>
      <c r="AU15" s="71" t="s">
        <v>468</v>
      </c>
      <c r="AV15" s="71"/>
      <c r="AW15" s="71" t="s">
        <v>451</v>
      </c>
      <c r="AX15" s="71" t="s">
        <v>555</v>
      </c>
      <c r="AY15" s="71"/>
      <c r="AZ15" s="71" t="s">
        <v>451</v>
      </c>
      <c r="BA15" s="151"/>
      <c r="BB15" s="71" t="s">
        <v>401</v>
      </c>
      <c r="BC15" s="71" t="s">
        <v>11</v>
      </c>
      <c r="BD15" s="84" t="s">
        <v>201</v>
      </c>
      <c r="BE15" s="71" t="s">
        <v>42</v>
      </c>
      <c r="BF15" s="71" t="s">
        <v>42</v>
      </c>
      <c r="BG15" s="71" t="s">
        <v>42</v>
      </c>
      <c r="BH15" s="87"/>
      <c r="BI15" s="87"/>
      <c r="BJ15" s="87"/>
      <c r="BK15" s="96"/>
      <c r="BL15" s="87"/>
    </row>
    <row r="16" spans="1:65" s="73" customFormat="1" ht="409.6">
      <c r="A16" s="72">
        <v>7</v>
      </c>
      <c r="B16" s="72" t="s">
        <v>751</v>
      </c>
      <c r="C16" s="127" t="s">
        <v>752</v>
      </c>
      <c r="D16" s="72"/>
      <c r="E16" s="177" t="str">
        <f t="shared" si="0"/>
        <v>IM Training</v>
      </c>
      <c r="F16" s="127"/>
      <c r="G16" s="72" t="s">
        <v>206</v>
      </c>
      <c r="H16" s="72" t="s">
        <v>749</v>
      </c>
      <c r="I16" s="72" t="s">
        <v>1000</v>
      </c>
      <c r="J16" s="119" t="str">
        <f t="shared" si="4"/>
        <v>IM TR - DX Health facilities with at least one provider trained in malaria Dx (RDT)</v>
      </c>
      <c r="K16" s="119" t="str">
        <f t="shared" si="5"/>
        <v>GFDsEzfZdjr</v>
      </c>
      <c r="L16" s="72" t="s">
        <v>447</v>
      </c>
      <c r="M16" s="178" t="str">
        <f t="shared" si="6"/>
        <v>CORE - Type of health facility | CORE - Type of ownership</v>
      </c>
      <c r="N16" s="72"/>
      <c r="O16" s="71" t="s">
        <v>433</v>
      </c>
      <c r="P16" s="71" t="s">
        <v>433</v>
      </c>
      <c r="Q16" s="71" t="s">
        <v>433</v>
      </c>
      <c r="R16" s="72" t="s">
        <v>514</v>
      </c>
      <c r="S16" s="72"/>
      <c r="T16" s="72" t="s">
        <v>451</v>
      </c>
      <c r="U16" s="72" t="s">
        <v>469</v>
      </c>
      <c r="V16" s="72"/>
      <c r="W16" s="72" t="s">
        <v>451</v>
      </c>
      <c r="X16" s="72" t="s">
        <v>556</v>
      </c>
      <c r="Y16" s="72"/>
      <c r="Z16" s="72" t="s">
        <v>451</v>
      </c>
      <c r="AA16" s="72" t="s">
        <v>18</v>
      </c>
      <c r="AB16" s="72" t="s">
        <v>450</v>
      </c>
      <c r="AC16" s="72"/>
      <c r="AD16" s="72"/>
      <c r="AE16" s="72"/>
      <c r="AF16" s="72"/>
      <c r="AG16" s="72"/>
      <c r="AH16" s="72"/>
      <c r="AI16" s="72" t="s">
        <v>1001</v>
      </c>
      <c r="AJ16" s="178" t="str">
        <f t="shared" si="1"/>
        <v>IM TR - DX Health facilities targeted</v>
      </c>
      <c r="AK16" s="178" t="str">
        <f t="shared" si="2"/>
        <v>VX2UY9s7UTQ</v>
      </c>
      <c r="AL16" s="72" t="s">
        <v>451</v>
      </c>
      <c r="AM16" s="178" t="str">
        <f t="shared" si="3"/>
        <v>CORE - Type of health facility | CORE - Type of ownership</v>
      </c>
      <c r="AN16" s="72"/>
      <c r="AO16" s="72"/>
      <c r="AP16" s="72"/>
      <c r="AQ16" s="72"/>
      <c r="AR16" s="72" t="s">
        <v>662</v>
      </c>
      <c r="AS16" s="72"/>
      <c r="AT16" s="72" t="s">
        <v>451</v>
      </c>
      <c r="AU16" s="72" t="s">
        <v>470</v>
      </c>
      <c r="AV16" s="72"/>
      <c r="AW16" s="72" t="s">
        <v>451</v>
      </c>
      <c r="AX16" s="72" t="s">
        <v>557</v>
      </c>
      <c r="AY16" s="72"/>
      <c r="AZ16" s="72" t="s">
        <v>451</v>
      </c>
      <c r="BA16" s="151"/>
      <c r="BB16" s="72" t="s">
        <v>207</v>
      </c>
      <c r="BC16" s="72" t="s">
        <v>18</v>
      </c>
      <c r="BD16" s="85" t="s">
        <v>208</v>
      </c>
      <c r="BE16" s="71" t="s">
        <v>42</v>
      </c>
      <c r="BF16" s="71" t="s">
        <v>42</v>
      </c>
      <c r="BG16" s="71" t="s">
        <v>42</v>
      </c>
      <c r="BH16" s="89"/>
      <c r="BI16" s="89"/>
      <c r="BJ16" s="71" t="s">
        <v>42</v>
      </c>
      <c r="BK16" s="84" t="s">
        <v>42</v>
      </c>
      <c r="BL16" s="89"/>
      <c r="BM16" s="111"/>
    </row>
    <row r="17" spans="1:65" s="73" customFormat="1" ht="90">
      <c r="A17" s="72"/>
      <c r="B17" s="72" t="s">
        <v>751</v>
      </c>
      <c r="C17" s="127" t="s">
        <v>753</v>
      </c>
      <c r="D17" s="72"/>
      <c r="E17" s="177" t="str">
        <f t="shared" si="0"/>
        <v>IM Training</v>
      </c>
      <c r="F17" s="127"/>
      <c r="G17" s="72"/>
      <c r="H17" s="72" t="s">
        <v>750</v>
      </c>
      <c r="I17" s="72" t="s">
        <v>1002</v>
      </c>
      <c r="J17" s="119" t="str">
        <f t="shared" si="4"/>
        <v>IM TR - DX Health facilities with at least one provider trained in malaria Dx (microscopy)</v>
      </c>
      <c r="K17" s="119" t="str">
        <f t="shared" si="5"/>
        <v>JJ9yeyBfn5V</v>
      </c>
      <c r="L17" s="72"/>
      <c r="M17" s="178" t="str">
        <f t="shared" si="6"/>
        <v>CORE - Type of health facility | CORE - Type of ownership</v>
      </c>
      <c r="N17" s="72"/>
      <c r="O17" s="71"/>
      <c r="P17" s="71"/>
      <c r="Q17" s="71"/>
      <c r="R17" s="72"/>
      <c r="S17" s="72"/>
      <c r="T17" s="72"/>
      <c r="U17" s="72"/>
      <c r="V17" s="72"/>
      <c r="W17" s="72"/>
      <c r="X17" s="72"/>
      <c r="Y17" s="72"/>
      <c r="Z17" s="72"/>
      <c r="AA17" s="72"/>
      <c r="AB17" s="72" t="s">
        <v>450</v>
      </c>
      <c r="AC17" s="72"/>
      <c r="AD17" s="72"/>
      <c r="AE17" s="72"/>
      <c r="AF17" s="72"/>
      <c r="AG17" s="72"/>
      <c r="AH17" s="72"/>
      <c r="AI17" s="72" t="s">
        <v>1001</v>
      </c>
      <c r="AJ17" s="178" t="str">
        <f t="shared" si="1"/>
        <v>IM TR - DX Health facilities targeted</v>
      </c>
      <c r="AK17" s="178" t="str">
        <f t="shared" si="2"/>
        <v>VX2UY9s7UTQ</v>
      </c>
      <c r="AL17" s="72"/>
      <c r="AM17" s="178" t="str">
        <f t="shared" si="3"/>
        <v>CORE - Type of health facility | CORE - Type of ownership</v>
      </c>
      <c r="AN17" s="72"/>
      <c r="AO17" s="72"/>
      <c r="AP17" s="72"/>
      <c r="AQ17" s="72"/>
      <c r="AR17" s="72"/>
      <c r="AS17" s="72"/>
      <c r="AT17" s="72"/>
      <c r="AU17" s="72"/>
      <c r="AV17" s="72"/>
      <c r="AW17" s="72"/>
      <c r="AX17" s="72"/>
      <c r="AY17" s="72"/>
      <c r="AZ17" s="72"/>
      <c r="BA17" s="151"/>
      <c r="BB17" s="72"/>
      <c r="BC17" s="72"/>
      <c r="BD17" s="85"/>
      <c r="BE17" s="71"/>
      <c r="BF17" s="71"/>
      <c r="BG17" s="71"/>
      <c r="BH17" s="89"/>
      <c r="BI17" s="89"/>
      <c r="BJ17" s="71"/>
      <c r="BK17" s="84"/>
      <c r="BL17" s="89"/>
      <c r="BM17" s="111"/>
    </row>
    <row r="18" spans="1:65" ht="356">
      <c r="A18" s="71">
        <v>8</v>
      </c>
      <c r="B18" s="71" t="s">
        <v>1017</v>
      </c>
      <c r="C18" s="127" t="s">
        <v>1006</v>
      </c>
      <c r="D18" s="71"/>
      <c r="E18" s="177" t="str">
        <f t="shared" si="0"/>
        <v>IM Training</v>
      </c>
      <c r="F18" s="127"/>
      <c r="G18" s="71" t="s">
        <v>209</v>
      </c>
      <c r="H18" s="71" t="s">
        <v>1007</v>
      </c>
      <c r="I18" s="71" t="s">
        <v>1008</v>
      </c>
      <c r="J18" s="119" t="str">
        <f t="shared" si="4"/>
        <v>IM TR - DX Health workers who complete the training course in malaria lab Dx (RDT)</v>
      </c>
      <c r="K18" s="119" t="str">
        <f t="shared" si="5"/>
        <v>bWQoETmKYEh</v>
      </c>
      <c r="L18" s="71" t="s">
        <v>452</v>
      </c>
      <c r="M18" s="178" t="str">
        <f t="shared" si="6"/>
        <v>CORE - Type of health worker | Sex</v>
      </c>
      <c r="N18" s="71"/>
      <c r="O18" s="71" t="s">
        <v>433</v>
      </c>
      <c r="P18" s="71" t="s">
        <v>433</v>
      </c>
      <c r="Q18" s="71" t="s">
        <v>433</v>
      </c>
      <c r="R18" s="71" t="s">
        <v>515</v>
      </c>
      <c r="S18" s="71"/>
      <c r="T18" s="71" t="s">
        <v>453</v>
      </c>
      <c r="U18" s="71" t="s">
        <v>471</v>
      </c>
      <c r="V18" s="71"/>
      <c r="W18" s="71" t="s">
        <v>453</v>
      </c>
      <c r="X18" s="71" t="s">
        <v>667</v>
      </c>
      <c r="Y18" s="71"/>
      <c r="Z18" s="71" t="s">
        <v>453</v>
      </c>
      <c r="AA18" s="71" t="s">
        <v>17</v>
      </c>
      <c r="AB18" s="71" t="s">
        <v>722</v>
      </c>
      <c r="AC18" s="71"/>
      <c r="AD18" s="71"/>
      <c r="AE18" s="71"/>
      <c r="AF18" s="71"/>
      <c r="AG18" s="71"/>
      <c r="AH18" s="71"/>
      <c r="AI18" s="71" t="s">
        <v>1009</v>
      </c>
      <c r="AJ18" s="178" t="str">
        <f t="shared" si="1"/>
        <v>IM TR - DX Health workers targeted for training in malaria Dx</v>
      </c>
      <c r="AK18" s="178" t="str">
        <f t="shared" si="2"/>
        <v>opuW5lGx2Cc</v>
      </c>
      <c r="AL18" s="71" t="s">
        <v>453</v>
      </c>
      <c r="AM18" s="178" t="str">
        <f t="shared" si="3"/>
        <v>CORE - Type of health worker | Sex</v>
      </c>
      <c r="AN18" s="71"/>
      <c r="AO18" s="71"/>
      <c r="AP18" s="71"/>
      <c r="AQ18" s="71"/>
      <c r="AR18" s="71" t="s">
        <v>516</v>
      </c>
      <c r="AS18" s="71"/>
      <c r="AT18" s="71" t="s">
        <v>453</v>
      </c>
      <c r="AU18" s="71" t="s">
        <v>472</v>
      </c>
      <c r="AV18" s="71"/>
      <c r="AW18" s="71" t="s">
        <v>453</v>
      </c>
      <c r="AX18" s="71" t="s">
        <v>558</v>
      </c>
      <c r="AY18" s="71"/>
      <c r="AZ18" s="71" t="s">
        <v>453</v>
      </c>
      <c r="BA18" s="151"/>
      <c r="BB18" s="71" t="s">
        <v>210</v>
      </c>
      <c r="BC18" s="71" t="s">
        <v>17</v>
      </c>
      <c r="BD18" s="84" t="s">
        <v>211</v>
      </c>
      <c r="BE18" s="71" t="s">
        <v>42</v>
      </c>
      <c r="BF18" s="71" t="s">
        <v>42</v>
      </c>
      <c r="BG18" s="71" t="s">
        <v>42</v>
      </c>
      <c r="BH18" s="87"/>
      <c r="BI18" s="87"/>
      <c r="BJ18" s="71" t="s">
        <v>42</v>
      </c>
      <c r="BK18" s="84" t="s">
        <v>42</v>
      </c>
      <c r="BL18" s="87"/>
    </row>
    <row r="19" spans="1:65" ht="356">
      <c r="A19" s="71"/>
      <c r="B19" s="71" t="s">
        <v>1017</v>
      </c>
      <c r="C19" s="127" t="s">
        <v>1004</v>
      </c>
      <c r="D19" s="71"/>
      <c r="E19" s="177" t="str">
        <f t="shared" si="0"/>
        <v>IM Training</v>
      </c>
      <c r="F19" s="127"/>
      <c r="G19" s="71" t="s">
        <v>1005</v>
      </c>
      <c r="H19" s="71" t="s">
        <v>721</v>
      </c>
      <c r="I19" s="71" t="s">
        <v>997</v>
      </c>
      <c r="J19" s="119" t="str">
        <f t="shared" si="4"/>
        <v>IM TR - DX Health workers who complete the training course in malaria lab Dx (microscopy)</v>
      </c>
      <c r="K19" s="119" t="str">
        <f t="shared" si="5"/>
        <v>f959MLmYSiX</v>
      </c>
      <c r="L19" s="71" t="s">
        <v>452</v>
      </c>
      <c r="M19" s="178" t="str">
        <f t="shared" si="6"/>
        <v>CORE - Type of health worker | Sex</v>
      </c>
      <c r="N19" s="71"/>
      <c r="O19" s="71" t="s">
        <v>433</v>
      </c>
      <c r="P19" s="71" t="s">
        <v>433</v>
      </c>
      <c r="Q19" s="71" t="s">
        <v>433</v>
      </c>
      <c r="R19" s="71" t="s">
        <v>515</v>
      </c>
      <c r="S19" s="71"/>
      <c r="T19" s="71" t="s">
        <v>453</v>
      </c>
      <c r="U19" s="71" t="s">
        <v>471</v>
      </c>
      <c r="V19" s="71"/>
      <c r="W19" s="71" t="s">
        <v>453</v>
      </c>
      <c r="X19" s="71" t="s">
        <v>667</v>
      </c>
      <c r="Y19" s="71"/>
      <c r="Z19" s="71" t="s">
        <v>453</v>
      </c>
      <c r="AA19" s="71" t="s">
        <v>17</v>
      </c>
      <c r="AB19" s="71" t="s">
        <v>722</v>
      </c>
      <c r="AC19" s="71"/>
      <c r="AD19" s="71"/>
      <c r="AE19" s="71"/>
      <c r="AF19" s="71"/>
      <c r="AG19" s="71"/>
      <c r="AH19" s="71"/>
      <c r="AI19" s="71" t="s">
        <v>950</v>
      </c>
      <c r="AJ19" s="178" t="str">
        <f t="shared" si="1"/>
        <v>IM TR - DX Health workers targeted for training in malaria Dx</v>
      </c>
      <c r="AK19" s="178" t="str">
        <f t="shared" si="2"/>
        <v>opuW5lGx2Cc</v>
      </c>
      <c r="AL19" s="71" t="s">
        <v>453</v>
      </c>
      <c r="AM19" s="178" t="str">
        <f t="shared" si="3"/>
        <v>CORE - Type of health worker | Sex</v>
      </c>
      <c r="AN19" s="71"/>
      <c r="AO19" s="71"/>
      <c r="AP19" s="71"/>
      <c r="AQ19" s="71"/>
      <c r="AR19" s="71" t="s">
        <v>516</v>
      </c>
      <c r="AS19" s="71"/>
      <c r="AT19" s="71" t="s">
        <v>453</v>
      </c>
      <c r="AU19" s="71" t="s">
        <v>472</v>
      </c>
      <c r="AV19" s="71"/>
      <c r="AW19" s="71" t="s">
        <v>453</v>
      </c>
      <c r="AX19" s="71" t="s">
        <v>558</v>
      </c>
      <c r="AY19" s="71"/>
      <c r="AZ19" s="71" t="s">
        <v>453</v>
      </c>
      <c r="BA19" s="151"/>
      <c r="BB19" s="71" t="s">
        <v>210</v>
      </c>
      <c r="BC19" s="71" t="s">
        <v>17</v>
      </c>
      <c r="BD19" s="84" t="s">
        <v>211</v>
      </c>
      <c r="BE19" s="71" t="s">
        <v>42</v>
      </c>
      <c r="BF19" s="71" t="s">
        <v>42</v>
      </c>
      <c r="BG19" s="71" t="s">
        <v>42</v>
      </c>
      <c r="BH19" s="87"/>
      <c r="BI19" s="87"/>
      <c r="BJ19" s="71" t="s">
        <v>42</v>
      </c>
      <c r="BK19" s="84" t="s">
        <v>42</v>
      </c>
      <c r="BL19" s="87"/>
    </row>
    <row r="20" spans="1:65" ht="314">
      <c r="A20" s="71">
        <v>9</v>
      </c>
      <c r="B20" s="71" t="s">
        <v>1018</v>
      </c>
      <c r="C20" s="127" t="s">
        <v>1010</v>
      </c>
      <c r="D20" s="71"/>
      <c r="E20" s="177" t="str">
        <f t="shared" si="0"/>
        <v>IM Training</v>
      </c>
      <c r="F20" s="127"/>
      <c r="G20" s="71" t="s">
        <v>14</v>
      </c>
      <c r="H20" s="71" t="s">
        <v>1011</v>
      </c>
      <c r="I20" s="71" t="s">
        <v>1011</v>
      </c>
      <c r="J20" s="119" t="str">
        <f t="shared" si="4"/>
        <v>IM TR - DX Supervisors trained in supervision of malaria Dx (microscopy)</v>
      </c>
      <c r="K20" s="119" t="str">
        <f t="shared" si="5"/>
        <v>RnEg1HPF7IR</v>
      </c>
      <c r="L20" s="71" t="s">
        <v>452</v>
      </c>
      <c r="M20" s="178" t="str">
        <f t="shared" si="6"/>
        <v>CORE - Type of health worker | Sex</v>
      </c>
      <c r="N20" s="71"/>
      <c r="O20" s="71" t="s">
        <v>593</v>
      </c>
      <c r="P20" s="71"/>
      <c r="Q20" s="71" t="s">
        <v>579</v>
      </c>
      <c r="R20" s="71" t="s">
        <v>517</v>
      </c>
      <c r="S20" s="71"/>
      <c r="T20" s="71" t="s">
        <v>453</v>
      </c>
      <c r="U20" s="71" t="s">
        <v>473</v>
      </c>
      <c r="V20" s="71"/>
      <c r="W20" s="71" t="s">
        <v>474</v>
      </c>
      <c r="X20" s="71" t="s">
        <v>559</v>
      </c>
      <c r="Y20" s="71"/>
      <c r="Z20" s="71" t="s">
        <v>474</v>
      </c>
      <c r="AA20" s="71" t="s">
        <v>212</v>
      </c>
      <c r="AB20" s="71" t="s">
        <v>1012</v>
      </c>
      <c r="AC20" s="71"/>
      <c r="AD20" s="71"/>
      <c r="AE20" s="71"/>
      <c r="AF20" s="71"/>
      <c r="AG20" s="71"/>
      <c r="AH20" s="71"/>
      <c r="AI20" s="71" t="s">
        <v>962</v>
      </c>
      <c r="AJ20" s="178" t="str">
        <f t="shared" si="1"/>
        <v>IM TR - DX Supervisors targeted for supervision of malaria Dx</v>
      </c>
      <c r="AK20" s="178" t="str">
        <f t="shared" si="2"/>
        <v>cGXuIzDaAEP</v>
      </c>
      <c r="AL20" s="71" t="s">
        <v>453</v>
      </c>
      <c r="AM20" s="178" t="str">
        <f t="shared" si="3"/>
        <v>CORE - Type of health worker | Sex</v>
      </c>
      <c r="AN20" s="71"/>
      <c r="AO20" s="71" t="s">
        <v>594</v>
      </c>
      <c r="AP20" s="71"/>
      <c r="AQ20" s="71" t="s">
        <v>453</v>
      </c>
      <c r="AR20" s="71" t="s">
        <v>518</v>
      </c>
      <c r="AS20" s="71"/>
      <c r="AT20" s="71" t="s">
        <v>453</v>
      </c>
      <c r="AU20" s="71" t="s">
        <v>475</v>
      </c>
      <c r="AV20" s="71"/>
      <c r="AW20" s="71" t="s">
        <v>453</v>
      </c>
      <c r="AX20" s="71" t="s">
        <v>560</v>
      </c>
      <c r="AY20" s="71"/>
      <c r="AZ20" s="71" t="s">
        <v>453</v>
      </c>
      <c r="BA20" s="151"/>
      <c r="BB20" s="71" t="s">
        <v>216</v>
      </c>
      <c r="BC20" s="71" t="s">
        <v>212</v>
      </c>
      <c r="BD20" s="84" t="s">
        <v>215</v>
      </c>
      <c r="BE20" s="71" t="s">
        <v>42</v>
      </c>
      <c r="BF20" s="71" t="s">
        <v>42</v>
      </c>
      <c r="BG20" s="71" t="s">
        <v>42</v>
      </c>
      <c r="BH20" s="87"/>
      <c r="BI20" s="87"/>
      <c r="BJ20" s="71" t="s">
        <v>42</v>
      </c>
      <c r="BK20" s="84" t="s">
        <v>42</v>
      </c>
      <c r="BL20" s="87"/>
    </row>
    <row r="21" spans="1:65" ht="314">
      <c r="A21" s="71">
        <v>9</v>
      </c>
      <c r="B21" s="71" t="s">
        <v>1018</v>
      </c>
      <c r="C21" s="127" t="s">
        <v>1013</v>
      </c>
      <c r="D21" s="71"/>
      <c r="E21" s="177" t="str">
        <f t="shared" si="0"/>
        <v>IM Training</v>
      </c>
      <c r="F21" s="127"/>
      <c r="G21" s="71" t="s">
        <v>14</v>
      </c>
      <c r="H21" s="71" t="s">
        <v>1014</v>
      </c>
      <c r="I21" s="71" t="s">
        <v>1015</v>
      </c>
      <c r="J21" s="119" t="str">
        <f t="shared" si="4"/>
        <v>IM TR - DX Supervisors trained in supervision of malaria Dx (RDT)</v>
      </c>
      <c r="K21" s="119" t="str">
        <f t="shared" si="5"/>
        <v>rvPl8m8kted</v>
      </c>
      <c r="L21" s="71" t="s">
        <v>452</v>
      </c>
      <c r="M21" s="178" t="str">
        <f t="shared" si="6"/>
        <v>CORE - Type of health worker | Sex</v>
      </c>
      <c r="N21" s="71"/>
      <c r="O21" s="71" t="s">
        <v>593</v>
      </c>
      <c r="P21" s="71"/>
      <c r="Q21" s="71" t="s">
        <v>579</v>
      </c>
      <c r="R21" s="71" t="s">
        <v>517</v>
      </c>
      <c r="S21" s="71"/>
      <c r="T21" s="71" t="s">
        <v>453</v>
      </c>
      <c r="U21" s="71" t="s">
        <v>473</v>
      </c>
      <c r="V21" s="71"/>
      <c r="W21" s="71" t="s">
        <v>474</v>
      </c>
      <c r="X21" s="71" t="s">
        <v>559</v>
      </c>
      <c r="Y21" s="71"/>
      <c r="Z21" s="71" t="s">
        <v>474</v>
      </c>
      <c r="AA21" s="71" t="s">
        <v>212</v>
      </c>
      <c r="AB21" s="71" t="s">
        <v>1012</v>
      </c>
      <c r="AC21" s="71"/>
      <c r="AD21" s="71"/>
      <c r="AE21" s="71"/>
      <c r="AF21" s="71"/>
      <c r="AG21" s="71"/>
      <c r="AH21" s="71"/>
      <c r="AI21" s="71" t="s">
        <v>962</v>
      </c>
      <c r="AJ21" s="178" t="str">
        <f t="shared" si="1"/>
        <v>IM TR - DX Supervisors targeted for supervision of malaria Dx</v>
      </c>
      <c r="AK21" s="178" t="str">
        <f t="shared" si="2"/>
        <v>cGXuIzDaAEP</v>
      </c>
      <c r="AL21" s="71" t="s">
        <v>453</v>
      </c>
      <c r="AM21" s="178" t="str">
        <f t="shared" si="3"/>
        <v>CORE - Type of health worker | Sex</v>
      </c>
      <c r="AN21" s="71"/>
      <c r="AO21" s="71" t="s">
        <v>594</v>
      </c>
      <c r="AP21" s="71"/>
      <c r="AQ21" s="71" t="s">
        <v>453</v>
      </c>
      <c r="AR21" s="71" t="s">
        <v>518</v>
      </c>
      <c r="AS21" s="71"/>
      <c r="AT21" s="71" t="s">
        <v>453</v>
      </c>
      <c r="AU21" s="71" t="s">
        <v>475</v>
      </c>
      <c r="AV21" s="71"/>
      <c r="AW21" s="71" t="s">
        <v>453</v>
      </c>
      <c r="AX21" s="71" t="s">
        <v>560</v>
      </c>
      <c r="AY21" s="71"/>
      <c r="AZ21" s="71" t="s">
        <v>453</v>
      </c>
      <c r="BA21" s="151"/>
      <c r="BB21" s="71" t="s">
        <v>216</v>
      </c>
      <c r="BC21" s="71" t="s">
        <v>212</v>
      </c>
      <c r="BD21" s="84" t="s">
        <v>215</v>
      </c>
      <c r="BE21" s="71" t="s">
        <v>42</v>
      </c>
      <c r="BF21" s="71" t="s">
        <v>42</v>
      </c>
      <c r="BG21" s="71" t="s">
        <v>42</v>
      </c>
      <c r="BH21" s="87"/>
      <c r="BI21" s="87"/>
      <c r="BJ21" s="71" t="s">
        <v>42</v>
      </c>
      <c r="BK21" s="84" t="s">
        <v>42</v>
      </c>
      <c r="BL21" s="87"/>
    </row>
    <row r="22" spans="1:65" s="73" customFormat="1" ht="195">
      <c r="A22" s="72">
        <v>10</v>
      </c>
      <c r="B22" s="72" t="s">
        <v>1019</v>
      </c>
      <c r="C22" s="127" t="s">
        <v>218</v>
      </c>
      <c r="D22" s="72"/>
      <c r="E22" s="177" t="str">
        <f t="shared" si="0"/>
        <v>IM Technical Leadership</v>
      </c>
      <c r="F22" s="127"/>
      <c r="G22" s="72" t="s">
        <v>220</v>
      </c>
      <c r="H22" s="73" t="s">
        <v>696</v>
      </c>
      <c r="I22" s="73" t="s">
        <v>932</v>
      </c>
      <c r="J22" s="119" t="str">
        <f t="shared" si="4"/>
        <v>IM TL - Has national malaria diagnostic supervision tools that adhere to global standards?</v>
      </c>
      <c r="K22" s="119" t="str">
        <f t="shared" si="5"/>
        <v>y2aPasQa1gl</v>
      </c>
      <c r="L22" s="89"/>
      <c r="M22" s="178" t="str">
        <f t="shared" si="6"/>
        <v>default</v>
      </c>
      <c r="N22" s="72"/>
      <c r="O22" s="72" t="s">
        <v>597</v>
      </c>
      <c r="P22" s="72"/>
      <c r="Q22" s="72" t="s">
        <v>500</v>
      </c>
      <c r="R22" s="72"/>
      <c r="S22" s="72"/>
      <c r="T22" s="72"/>
      <c r="U22" s="72"/>
      <c r="V22" s="72"/>
      <c r="W22" s="72"/>
      <c r="X22" s="72"/>
      <c r="Y22" s="72"/>
      <c r="Z22" s="72"/>
      <c r="AA22" s="72" t="s">
        <v>221</v>
      </c>
      <c r="AB22" s="72"/>
      <c r="AC22" s="72"/>
      <c r="AD22" s="72"/>
      <c r="AE22" s="72"/>
      <c r="AF22" s="72"/>
      <c r="AG22" s="72"/>
      <c r="AH22" s="72"/>
      <c r="AI22" s="72"/>
      <c r="AJ22" s="178" t="e">
        <f t="shared" si="1"/>
        <v>#N/A</v>
      </c>
      <c r="AK22" s="178" t="e">
        <f t="shared" si="2"/>
        <v>#N/A</v>
      </c>
      <c r="AL22" s="72"/>
      <c r="AM22" s="178" t="e">
        <f t="shared" si="3"/>
        <v>#N/A</v>
      </c>
      <c r="AN22" s="72"/>
      <c r="AO22" s="72"/>
      <c r="AP22" s="72"/>
      <c r="AQ22" s="72"/>
      <c r="AR22" s="72"/>
      <c r="AS22" s="72"/>
      <c r="AT22" s="72"/>
      <c r="AU22" s="72"/>
      <c r="AV22" s="72"/>
      <c r="AW22" s="72"/>
      <c r="AX22" s="72"/>
      <c r="AY22" s="72"/>
      <c r="AZ22" s="72"/>
      <c r="BA22" s="151"/>
      <c r="BB22" s="72" t="s">
        <v>226</v>
      </c>
      <c r="BC22" s="72" t="s">
        <v>221</v>
      </c>
      <c r="BD22" s="95" t="s">
        <v>228</v>
      </c>
      <c r="BE22" s="93"/>
      <c r="BF22" s="89"/>
      <c r="BG22" s="89"/>
      <c r="BH22" s="89"/>
      <c r="BI22" s="89"/>
      <c r="BJ22" s="89"/>
      <c r="BK22" s="97"/>
      <c r="BL22" s="89"/>
      <c r="BM22" s="111"/>
    </row>
    <row r="23" spans="1:65" ht="105">
      <c r="A23" s="71">
        <v>11</v>
      </c>
      <c r="B23" s="71" t="s">
        <v>1020</v>
      </c>
      <c r="C23" s="127" t="s">
        <v>217</v>
      </c>
      <c r="D23" s="71"/>
      <c r="E23" s="177" t="str">
        <f t="shared" si="0"/>
        <v>IM Technical Leadership</v>
      </c>
      <c r="F23" s="127"/>
      <c r="G23" s="71" t="s">
        <v>222</v>
      </c>
      <c r="H23" s="89" t="s">
        <v>695</v>
      </c>
      <c r="I23" s="89" t="s">
        <v>695</v>
      </c>
      <c r="J23" s="119" t="str">
        <f t="shared" si="4"/>
        <v>IM TL - Has national guidelines for malaria diagnosis that meet global standards?</v>
      </c>
      <c r="K23" s="119" t="str">
        <f t="shared" si="5"/>
        <v>MUKvaz7q2CD</v>
      </c>
      <c r="L23" s="72"/>
      <c r="M23" s="178" t="str">
        <f t="shared" si="6"/>
        <v>default</v>
      </c>
      <c r="N23" s="72"/>
      <c r="O23" s="71" t="s">
        <v>433</v>
      </c>
      <c r="P23" s="71" t="s">
        <v>433</v>
      </c>
      <c r="Q23" s="71" t="s">
        <v>433</v>
      </c>
      <c r="R23" s="72" t="s">
        <v>433</v>
      </c>
      <c r="S23" s="72"/>
      <c r="T23" s="72" t="s">
        <v>433</v>
      </c>
      <c r="U23" s="72"/>
      <c r="V23" s="72"/>
      <c r="W23" s="72"/>
      <c r="X23" s="72"/>
      <c r="Y23" s="72"/>
      <c r="Z23" s="72"/>
      <c r="AA23" s="72" t="s">
        <v>221</v>
      </c>
      <c r="AB23" s="72"/>
      <c r="AC23" s="72"/>
      <c r="AD23" s="72"/>
      <c r="AE23" s="72"/>
      <c r="AF23" s="72"/>
      <c r="AG23" s="72"/>
      <c r="AH23" s="72"/>
      <c r="AI23" s="72"/>
      <c r="AJ23" s="178" t="e">
        <f t="shared" si="1"/>
        <v>#N/A</v>
      </c>
      <c r="AK23" s="178" t="e">
        <f t="shared" si="2"/>
        <v>#N/A</v>
      </c>
      <c r="AL23" s="72"/>
      <c r="AM23" s="178" t="e">
        <f t="shared" si="3"/>
        <v>#N/A</v>
      </c>
      <c r="AN23" s="72"/>
      <c r="AO23" s="72"/>
      <c r="AP23" s="72"/>
      <c r="AQ23" s="72"/>
      <c r="AR23" s="72"/>
      <c r="AS23" s="72"/>
      <c r="AT23" s="72"/>
      <c r="AU23" s="72"/>
      <c r="AV23" s="72"/>
      <c r="AW23" s="72"/>
      <c r="AX23" s="72"/>
      <c r="AY23" s="72"/>
      <c r="AZ23" s="72" t="s">
        <v>436</v>
      </c>
      <c r="BA23" s="151"/>
      <c r="BB23" s="72" t="s">
        <v>227</v>
      </c>
      <c r="BC23" s="72" t="s">
        <v>221</v>
      </c>
      <c r="BD23" s="95" t="s">
        <v>228</v>
      </c>
      <c r="BE23" s="87"/>
      <c r="BF23" s="87"/>
      <c r="BG23" s="87"/>
      <c r="BH23" s="87"/>
      <c r="BI23" s="87"/>
      <c r="BJ23" s="87"/>
      <c r="BK23" s="96"/>
      <c r="BL23" s="87"/>
    </row>
    <row r="24" spans="1:65" s="111" customFormat="1" ht="15.75" customHeight="1">
      <c r="A24" s="101" t="s">
        <v>19</v>
      </c>
      <c r="B24" s="148"/>
      <c r="C24" s="99"/>
      <c r="D24" s="148"/>
      <c r="E24" s="177" t="e">
        <f t="shared" si="0"/>
        <v>#N/A</v>
      </c>
      <c r="F24" s="99"/>
      <c r="G24" s="99"/>
      <c r="H24" s="99"/>
      <c r="I24" s="99"/>
      <c r="J24" s="119" t="e">
        <f t="shared" si="4"/>
        <v>#N/A</v>
      </c>
      <c r="K24" s="119" t="e">
        <f t="shared" si="5"/>
        <v>#N/A</v>
      </c>
      <c r="L24" s="99"/>
      <c r="M24" s="178" t="e">
        <f t="shared" si="6"/>
        <v>#N/A</v>
      </c>
      <c r="N24" s="99"/>
      <c r="O24" s="99"/>
      <c r="P24" s="99"/>
      <c r="Q24" s="99"/>
      <c r="R24" s="99"/>
      <c r="S24" s="99"/>
      <c r="T24" s="99"/>
      <c r="U24" s="99"/>
      <c r="V24" s="99"/>
      <c r="W24" s="99"/>
      <c r="X24" s="99"/>
      <c r="Y24" s="99"/>
      <c r="Z24" s="99"/>
      <c r="AA24" s="99"/>
      <c r="AB24" s="99"/>
      <c r="AC24" s="99"/>
      <c r="AD24" s="99"/>
      <c r="AE24" s="99"/>
      <c r="AF24" s="99"/>
      <c r="AG24" s="99"/>
      <c r="AH24" s="99"/>
      <c r="AI24" s="99"/>
      <c r="AJ24" s="178" t="e">
        <f t="shared" si="1"/>
        <v>#N/A</v>
      </c>
      <c r="AK24" s="178" t="e">
        <f t="shared" si="2"/>
        <v>#N/A</v>
      </c>
      <c r="AL24" s="99"/>
      <c r="AM24" s="178" t="e">
        <f t="shared" si="3"/>
        <v>#N/A</v>
      </c>
      <c r="AN24" s="99"/>
      <c r="AO24" s="99"/>
      <c r="AP24" s="99"/>
      <c r="AQ24" s="99"/>
      <c r="AR24" s="99"/>
      <c r="AS24" s="99"/>
      <c r="AT24" s="99"/>
      <c r="AU24" s="99"/>
      <c r="AV24" s="99"/>
      <c r="AW24" s="99"/>
      <c r="AX24" s="99"/>
      <c r="AY24" s="99"/>
      <c r="AZ24" s="99"/>
      <c r="BA24" s="153"/>
      <c r="BB24" s="99"/>
      <c r="BC24" s="99"/>
      <c r="BD24" s="99"/>
      <c r="BE24" s="99"/>
      <c r="BF24" s="99"/>
      <c r="BG24" s="99"/>
      <c r="BH24" s="99"/>
      <c r="BI24" s="99"/>
      <c r="BJ24" s="99"/>
      <c r="BK24" s="99"/>
      <c r="BL24" s="100"/>
    </row>
    <row r="25" spans="1:65" s="111" customFormat="1" ht="105">
      <c r="A25" s="72">
        <v>12</v>
      </c>
      <c r="B25" s="72" t="s">
        <v>1021</v>
      </c>
      <c r="C25" s="127" t="s">
        <v>229</v>
      </c>
      <c r="D25" s="72"/>
      <c r="E25" s="177" t="str">
        <f t="shared" si="0"/>
        <v>IM Case Reporting</v>
      </c>
      <c r="F25" s="127"/>
      <c r="G25" s="72" t="s">
        <v>230</v>
      </c>
      <c r="H25" s="72" t="s">
        <v>697</v>
      </c>
      <c r="I25" s="72" t="s">
        <v>818</v>
      </c>
      <c r="J25" s="119" t="str">
        <f t="shared" si="4"/>
        <v>IM CR - TX CU5 correctly treated for malaria fever by CHWs</v>
      </c>
      <c r="K25" s="119" t="str">
        <f t="shared" si="5"/>
        <v>sYGiQi29bny</v>
      </c>
      <c r="L25" s="72" t="s">
        <v>393</v>
      </c>
      <c r="M25" s="178" t="str">
        <f t="shared" si="6"/>
        <v>CORE - Sex</v>
      </c>
      <c r="N25" s="72"/>
      <c r="O25" s="71" t="s">
        <v>433</v>
      </c>
      <c r="P25" s="71" t="s">
        <v>433</v>
      </c>
      <c r="Q25" s="71" t="s">
        <v>433</v>
      </c>
      <c r="R25" s="72" t="s">
        <v>519</v>
      </c>
      <c r="S25" s="72"/>
      <c r="T25" s="72" t="s">
        <v>481</v>
      </c>
      <c r="U25" s="72"/>
      <c r="V25" s="72"/>
      <c r="W25" s="72"/>
      <c r="X25" s="72"/>
      <c r="Y25" s="72"/>
      <c r="Z25" s="72"/>
      <c r="AA25" s="159" t="s">
        <v>484</v>
      </c>
      <c r="AB25" s="72" t="s">
        <v>723</v>
      </c>
      <c r="AC25" s="72"/>
      <c r="AD25" s="72"/>
      <c r="AE25" s="72"/>
      <c r="AF25" s="72"/>
      <c r="AG25" s="72"/>
      <c r="AH25" s="72"/>
      <c r="AI25" s="72" t="s">
        <v>779</v>
      </c>
      <c r="AJ25" s="178" t="str">
        <f t="shared" si="1"/>
        <v>IM CR - DX CU5 with fever presented to CHWs</v>
      </c>
      <c r="AK25" s="178" t="str">
        <f t="shared" si="2"/>
        <v>jQCXu21pwiA</v>
      </c>
      <c r="AL25" s="72" t="s">
        <v>393</v>
      </c>
      <c r="AM25" s="178" t="str">
        <f t="shared" si="3"/>
        <v>CORE - Sex</v>
      </c>
      <c r="AN25" s="72"/>
      <c r="AO25" s="72"/>
      <c r="AP25" s="72"/>
      <c r="AQ25" s="72"/>
      <c r="AR25" s="72" t="s">
        <v>649</v>
      </c>
      <c r="AS25" s="72"/>
      <c r="AT25" s="72" t="s">
        <v>481</v>
      </c>
      <c r="AU25" s="72"/>
      <c r="AV25" s="72"/>
      <c r="AW25" s="72" t="s">
        <v>481</v>
      </c>
      <c r="AX25" s="72"/>
      <c r="AY25" s="72"/>
      <c r="AZ25" s="72"/>
      <c r="BA25" s="151"/>
      <c r="BB25" s="72" t="s">
        <v>393</v>
      </c>
      <c r="BC25" s="72" t="s">
        <v>231</v>
      </c>
      <c r="BD25" s="72" t="s">
        <v>392</v>
      </c>
      <c r="BE25" s="87"/>
      <c r="BF25" s="88"/>
      <c r="BG25" s="87"/>
      <c r="BH25" s="87"/>
      <c r="BI25" s="87"/>
      <c r="BJ25" s="87"/>
      <c r="BK25" s="84" t="s">
        <v>42</v>
      </c>
      <c r="BL25" s="87"/>
    </row>
    <row r="26" spans="1:65" s="111" customFormat="1" ht="240" customHeight="1">
      <c r="A26" s="71">
        <v>13</v>
      </c>
      <c r="B26" s="71" t="s">
        <v>754</v>
      </c>
      <c r="C26" s="127" t="s">
        <v>232</v>
      </c>
      <c r="D26" s="71"/>
      <c r="E26" s="177" t="str">
        <f t="shared" si="0"/>
        <v>IM Case Reporting</v>
      </c>
      <c r="F26" s="127"/>
      <c r="G26" s="72" t="s">
        <v>233</v>
      </c>
      <c r="H26" s="84" t="s">
        <v>1022</v>
      </c>
      <c r="I26" s="84" t="s">
        <v>1022</v>
      </c>
      <c r="J26" s="119" t="str">
        <f t="shared" si="4"/>
        <v>IM CR - DX Severe cases confirmed as malaria</v>
      </c>
      <c r="K26" s="119" t="str">
        <f t="shared" si="5"/>
        <v>WY24SnaT4l7</v>
      </c>
      <c r="L26" s="84" t="s">
        <v>391</v>
      </c>
      <c r="M26" s="178" t="str">
        <f t="shared" si="6"/>
        <v>CORE - Sex | CORE - Parasitological test | CORE - Age-group</v>
      </c>
      <c r="N26" s="84"/>
      <c r="O26" s="71" t="s">
        <v>433</v>
      </c>
      <c r="P26" s="71" t="s">
        <v>433</v>
      </c>
      <c r="Q26" s="71" t="s">
        <v>433</v>
      </c>
      <c r="R26" s="84" t="s">
        <v>520</v>
      </c>
      <c r="S26" s="84"/>
      <c r="T26" s="84" t="s">
        <v>476</v>
      </c>
      <c r="U26" s="84"/>
      <c r="V26" s="84"/>
      <c r="W26" s="84" t="s">
        <v>476</v>
      </c>
      <c r="X26" s="84" t="s">
        <v>561</v>
      </c>
      <c r="Y26" s="84"/>
      <c r="Z26" s="84" t="s">
        <v>540</v>
      </c>
      <c r="AA26" s="159" t="s">
        <v>477</v>
      </c>
      <c r="AB26" s="84" t="s">
        <v>1022</v>
      </c>
      <c r="AC26" s="84"/>
      <c r="AD26" s="84"/>
      <c r="AE26" s="84"/>
      <c r="AF26" s="84"/>
      <c r="AG26" s="84"/>
      <c r="AH26" s="84"/>
      <c r="AI26" s="84" t="s">
        <v>1022</v>
      </c>
      <c r="AJ26" s="178" t="str">
        <f t="shared" si="1"/>
        <v>IM CR - DX Severe cases confirmed as malaria</v>
      </c>
      <c r="AK26" s="178" t="str">
        <f t="shared" si="2"/>
        <v>WY24SnaT4l7</v>
      </c>
      <c r="AL26" s="84" t="s">
        <v>391</v>
      </c>
      <c r="AM26" s="178" t="str">
        <f t="shared" si="3"/>
        <v>CORE - Sex | CORE - Parasitological test | CORE - Age-group</v>
      </c>
      <c r="AN26" s="84"/>
      <c r="AO26" s="84"/>
      <c r="AP26" s="84"/>
      <c r="AQ26" s="84"/>
      <c r="AR26" s="84" t="s">
        <v>521</v>
      </c>
      <c r="AS26" s="84"/>
      <c r="AT26" s="84" t="s">
        <v>476</v>
      </c>
      <c r="AU26" s="84"/>
      <c r="AV26" s="84"/>
      <c r="AW26" s="84" t="s">
        <v>476</v>
      </c>
      <c r="AX26" s="84"/>
      <c r="AY26" s="84"/>
      <c r="AZ26" s="84" t="s">
        <v>540</v>
      </c>
      <c r="BA26" s="154"/>
      <c r="BB26" s="84" t="s">
        <v>391</v>
      </c>
      <c r="BC26" s="71" t="s">
        <v>234</v>
      </c>
      <c r="BD26" s="84" t="s">
        <v>382</v>
      </c>
      <c r="BE26" s="87"/>
      <c r="BF26" s="71" t="s">
        <v>42</v>
      </c>
      <c r="BG26" s="71" t="s">
        <v>42</v>
      </c>
      <c r="BH26" s="71" t="s">
        <v>42</v>
      </c>
      <c r="BI26" s="87"/>
      <c r="BJ26" s="87"/>
      <c r="BK26" s="84" t="s">
        <v>42</v>
      </c>
      <c r="BL26" s="87"/>
    </row>
    <row r="27" spans="1:65" s="111" customFormat="1" ht="240" customHeight="1">
      <c r="A27" s="71">
        <v>13</v>
      </c>
      <c r="B27" s="71" t="s">
        <v>754</v>
      </c>
      <c r="C27" s="127" t="s">
        <v>1023</v>
      </c>
      <c r="D27" s="71"/>
      <c r="E27" s="177" t="str">
        <f t="shared" si="0"/>
        <v>IM Case Reporting</v>
      </c>
      <c r="F27" s="127"/>
      <c r="G27" s="72" t="s">
        <v>1024</v>
      </c>
      <c r="H27" s="84" t="s">
        <v>1025</v>
      </c>
      <c r="I27" s="84" t="s">
        <v>1025</v>
      </c>
      <c r="J27" s="119" t="str">
        <f t="shared" si="4"/>
        <v>IM CR - DX Severe cases confirmed as malaria (non-pregnant)</v>
      </c>
      <c r="K27" s="119" t="str">
        <f t="shared" si="5"/>
        <v>W6NdGzWJurN</v>
      </c>
      <c r="L27" s="84" t="s">
        <v>391</v>
      </c>
      <c r="M27" s="178" t="str">
        <f t="shared" si="6"/>
        <v>CORE - Sex | CORE - Parasitological test | CORE - Age-group</v>
      </c>
      <c r="N27" s="84"/>
      <c r="O27" s="71" t="s">
        <v>433</v>
      </c>
      <c r="P27" s="71" t="s">
        <v>433</v>
      </c>
      <c r="Q27" s="71" t="s">
        <v>433</v>
      </c>
      <c r="R27" s="84" t="s">
        <v>520</v>
      </c>
      <c r="S27" s="84"/>
      <c r="T27" s="84" t="s">
        <v>476</v>
      </c>
      <c r="U27" s="84"/>
      <c r="V27" s="84"/>
      <c r="W27" s="84" t="s">
        <v>476</v>
      </c>
      <c r="X27" s="84" t="s">
        <v>561</v>
      </c>
      <c r="Y27" s="84"/>
      <c r="Z27" s="84" t="s">
        <v>540</v>
      </c>
      <c r="AA27" s="159" t="s">
        <v>1026</v>
      </c>
      <c r="AB27" s="84" t="s">
        <v>1025</v>
      </c>
      <c r="AC27" s="84"/>
      <c r="AD27" s="84"/>
      <c r="AE27" s="84"/>
      <c r="AF27" s="84"/>
      <c r="AG27" s="84"/>
      <c r="AH27" s="84"/>
      <c r="AI27" s="84" t="s">
        <v>1025</v>
      </c>
      <c r="AJ27" s="178" t="str">
        <f t="shared" si="1"/>
        <v>IM CR - DX Severe cases confirmed as malaria (non-pregnant)</v>
      </c>
      <c r="AK27" s="178" t="str">
        <f t="shared" si="2"/>
        <v>W6NdGzWJurN</v>
      </c>
      <c r="AL27" s="84" t="s">
        <v>391</v>
      </c>
      <c r="AM27" s="178" t="str">
        <f t="shared" si="3"/>
        <v>CORE - Sex | CORE - Parasitological test | CORE - Age-group</v>
      </c>
      <c r="AN27" s="84"/>
      <c r="AO27" s="84"/>
      <c r="AP27" s="84"/>
      <c r="AQ27" s="84"/>
      <c r="AR27" s="84" t="s">
        <v>521</v>
      </c>
      <c r="AS27" s="84"/>
      <c r="AT27" s="84" t="s">
        <v>476</v>
      </c>
      <c r="AU27" s="84"/>
      <c r="AV27" s="84"/>
      <c r="AW27" s="84" t="s">
        <v>476</v>
      </c>
      <c r="AX27" s="84"/>
      <c r="AY27" s="84"/>
      <c r="AZ27" s="84" t="s">
        <v>540</v>
      </c>
      <c r="BA27" s="154"/>
      <c r="BB27" s="84" t="s">
        <v>391</v>
      </c>
      <c r="BC27" s="71" t="s">
        <v>234</v>
      </c>
      <c r="BD27" s="84" t="s">
        <v>382</v>
      </c>
      <c r="BE27" s="87"/>
      <c r="BF27" s="71" t="s">
        <v>42</v>
      </c>
      <c r="BG27" s="71" t="s">
        <v>42</v>
      </c>
      <c r="BH27" s="71" t="s">
        <v>42</v>
      </c>
      <c r="BI27" s="87"/>
      <c r="BJ27" s="87"/>
      <c r="BK27" s="84" t="s">
        <v>42</v>
      </c>
      <c r="BL27" s="87"/>
    </row>
    <row r="28" spans="1:65" s="111" customFormat="1" ht="240" customHeight="1">
      <c r="A28" s="71">
        <v>13</v>
      </c>
      <c r="B28" s="71" t="s">
        <v>754</v>
      </c>
      <c r="C28" s="127" t="s">
        <v>1027</v>
      </c>
      <c r="D28" s="71"/>
      <c r="E28" s="177" t="str">
        <f t="shared" si="0"/>
        <v>IM Case Reporting</v>
      </c>
      <c r="F28" s="127"/>
      <c r="G28" s="72" t="s">
        <v>1028</v>
      </c>
      <c r="H28" s="84" t="s">
        <v>1029</v>
      </c>
      <c r="I28" s="84" t="s">
        <v>1029</v>
      </c>
      <c r="J28" s="119" t="str">
        <f t="shared" si="4"/>
        <v>IM CR - DX Severe cases confirmed as malaria (pregnant)</v>
      </c>
      <c r="K28" s="119" t="str">
        <f t="shared" si="5"/>
        <v>h5toMEwrcCi</v>
      </c>
      <c r="L28" s="84" t="s">
        <v>391</v>
      </c>
      <c r="M28" s="178" t="str">
        <f t="shared" si="6"/>
        <v>CORE - Sex | CORE - Parasitological test | CORE - Age-group</v>
      </c>
      <c r="N28" s="84"/>
      <c r="O28" s="71" t="s">
        <v>433</v>
      </c>
      <c r="P28" s="71" t="s">
        <v>433</v>
      </c>
      <c r="Q28" s="71" t="s">
        <v>433</v>
      </c>
      <c r="R28" s="84" t="s">
        <v>520</v>
      </c>
      <c r="S28" s="84"/>
      <c r="T28" s="84" t="s">
        <v>476</v>
      </c>
      <c r="U28" s="84"/>
      <c r="V28" s="84"/>
      <c r="W28" s="84" t="s">
        <v>476</v>
      </c>
      <c r="X28" s="84" t="s">
        <v>561</v>
      </c>
      <c r="Y28" s="84"/>
      <c r="Z28" s="84" t="s">
        <v>540</v>
      </c>
      <c r="AA28" s="159" t="s">
        <v>1030</v>
      </c>
      <c r="AB28" s="84" t="s">
        <v>1029</v>
      </c>
      <c r="AC28" s="84"/>
      <c r="AD28" s="84"/>
      <c r="AE28" s="84"/>
      <c r="AF28" s="84"/>
      <c r="AG28" s="84"/>
      <c r="AH28" s="84"/>
      <c r="AI28" s="84" t="s">
        <v>1029</v>
      </c>
      <c r="AJ28" s="178" t="str">
        <f t="shared" si="1"/>
        <v>IM CR - DX Severe cases confirmed as malaria (pregnant)</v>
      </c>
      <c r="AK28" s="178" t="str">
        <f t="shared" si="2"/>
        <v>h5toMEwrcCi</v>
      </c>
      <c r="AL28" s="84" t="s">
        <v>391</v>
      </c>
      <c r="AM28" s="178" t="str">
        <f t="shared" si="3"/>
        <v>CORE - Sex | CORE - Parasitological test | CORE - Age-group</v>
      </c>
      <c r="AN28" s="84"/>
      <c r="AO28" s="84"/>
      <c r="AP28" s="84"/>
      <c r="AQ28" s="84"/>
      <c r="AR28" s="84" t="s">
        <v>521</v>
      </c>
      <c r="AS28" s="84"/>
      <c r="AT28" s="84" t="s">
        <v>476</v>
      </c>
      <c r="AU28" s="84"/>
      <c r="AV28" s="84"/>
      <c r="AW28" s="84" t="s">
        <v>476</v>
      </c>
      <c r="AX28" s="84"/>
      <c r="AY28" s="84"/>
      <c r="AZ28" s="84" t="s">
        <v>540</v>
      </c>
      <c r="BA28" s="154"/>
      <c r="BB28" s="84" t="s">
        <v>391</v>
      </c>
      <c r="BC28" s="71" t="s">
        <v>234</v>
      </c>
      <c r="BD28" s="84" t="s">
        <v>382</v>
      </c>
      <c r="BE28" s="87"/>
      <c r="BF28" s="71" t="s">
        <v>42</v>
      </c>
      <c r="BG28" s="71" t="s">
        <v>42</v>
      </c>
      <c r="BH28" s="71" t="s">
        <v>42</v>
      </c>
      <c r="BI28" s="87"/>
      <c r="BJ28" s="87"/>
      <c r="BK28" s="84" t="s">
        <v>42</v>
      </c>
      <c r="BL28" s="87"/>
    </row>
    <row r="29" spans="1:65" s="111" customFormat="1" ht="255">
      <c r="A29" s="71">
        <v>14</v>
      </c>
      <c r="B29" s="71" t="s">
        <v>1031</v>
      </c>
      <c r="C29" s="127" t="s">
        <v>235</v>
      </c>
      <c r="D29" s="71"/>
      <c r="E29" s="177" t="str">
        <f t="shared" si="0"/>
        <v>IM Case Reporting</v>
      </c>
      <c r="F29" s="127"/>
      <c r="G29" s="71" t="s">
        <v>236</v>
      </c>
      <c r="H29" s="71" t="s">
        <v>1032</v>
      </c>
      <c r="I29" s="71" t="s">
        <v>1033</v>
      </c>
      <c r="J29" s="119" t="str">
        <f t="shared" si="4"/>
        <v>IM CR - TX Uncomplicated malaria cases that receive the appropriate first-line antimalarial treatment</v>
      </c>
      <c r="K29" s="119" t="str">
        <f t="shared" si="5"/>
        <v>Aj2LczZnc35</v>
      </c>
      <c r="L29" s="71" t="s">
        <v>397</v>
      </c>
      <c r="M29" s="178" t="str">
        <f t="shared" si="6"/>
        <v>CORE - Sex | Age-group</v>
      </c>
      <c r="N29" s="71"/>
      <c r="O29" s="71" t="s">
        <v>433</v>
      </c>
      <c r="P29" s="71" t="s">
        <v>433</v>
      </c>
      <c r="Q29" s="71" t="s">
        <v>433</v>
      </c>
      <c r="R29" s="71" t="s">
        <v>679</v>
      </c>
      <c r="S29" s="71"/>
      <c r="T29" s="71" t="s">
        <v>436</v>
      </c>
      <c r="U29" s="71" t="s">
        <v>686</v>
      </c>
      <c r="V29" s="71"/>
      <c r="W29" s="71" t="s">
        <v>478</v>
      </c>
      <c r="X29" s="71" t="s">
        <v>562</v>
      </c>
      <c r="Y29" s="71"/>
      <c r="Z29" s="71" t="s">
        <v>540</v>
      </c>
      <c r="AA29" s="159" t="s">
        <v>479</v>
      </c>
      <c r="AB29" s="71" t="s">
        <v>724</v>
      </c>
      <c r="AC29" s="71" t="s">
        <v>1036</v>
      </c>
      <c r="AD29" s="71" t="s">
        <v>772</v>
      </c>
      <c r="AE29" s="71" t="s">
        <v>1038</v>
      </c>
      <c r="AF29" s="71" t="s">
        <v>1039</v>
      </c>
      <c r="AG29" s="71" t="s">
        <v>421</v>
      </c>
      <c r="AH29" s="71" t="s">
        <v>1040</v>
      </c>
      <c r="AI29" s="71" t="s">
        <v>724</v>
      </c>
      <c r="AJ29" s="178" t="str">
        <f>_xlfn.CONCAT(VLOOKUP(AC29,im_des,1,FALSE), " + ", VLOOKUP(AD29,im_des,1,FALSE), " + ", VLOOKUP(AE29,im_des,1,FALSE), " + ",VLOOKUP(AF29,im_des,1,FALSE), " + ",VLOOKUP(AG29,im_des,1,FALSE), " + ", VLOOKUP(AH29,im_des,1,FALSE))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29" s="178" t="str">
        <f>_xlfn.CONCAT(VLOOKUP(AC29,im_des,2,FALSE)," + ",VLOOKUP(AD29,im_des,2,FALSE), " + ", VLOOKUP(AE29,im_des,2,FALSE), " + ", VLOOKUP(AF29,im_des,2,FALSE), " + ",VLOOKUP(AG29,im_des,2,FALSE), " + ",VLOOKUP(AH29,im_des,2,FALSE))</f>
        <v>UFGPsP6p9mm + PoyoVEewRIq + sZoMIJ8KFiw + RnZK9U6WoAm + CrV5hkFVvdH + qXQ0d9NKQtI</v>
      </c>
      <c r="AL29" s="71" t="s">
        <v>397</v>
      </c>
      <c r="AM29" s="178" t="str">
        <f>_xlfn.CONCAT(VLOOKUP(AC29,im_des,4,FALSE)," , ",VLOOKUP(AD29,im_des,4,FALSE), " , ", VLOOKUP(AE29,im_des,4,FALSE), " , ", VLOOKUP(AF29,im_des,4,FALSE), " , ",VLOOKUP(AG29,im_des,4,FALSE), " , ",VLOOKUP(AH29,im_des,4,FALSE))</f>
        <v>CORE - Sex | CORE - Parasitological test | CORE - Age-group , CORE - Sex | Age-group , CORE - Sex | CORE - Parasitological test | CORE - Age-group , CORE - Sex | Age-group , CORE - Sex | CORE - Parasitological test | CORE - Age-group , CORE - Sex | Age-group</v>
      </c>
      <c r="AN29" s="71"/>
      <c r="AO29" s="71"/>
      <c r="AP29" s="71"/>
      <c r="AQ29" s="71"/>
      <c r="AR29" s="71" t="s">
        <v>522</v>
      </c>
      <c r="AS29" s="71"/>
      <c r="AT29" s="71" t="s">
        <v>523</v>
      </c>
      <c r="AU29" s="71" t="s">
        <v>653</v>
      </c>
      <c r="AV29" s="71"/>
      <c r="AW29" s="71" t="s">
        <v>480</v>
      </c>
      <c r="AX29" s="71" t="s">
        <v>563</v>
      </c>
      <c r="AY29" s="71"/>
      <c r="AZ29" s="71" t="s">
        <v>540</v>
      </c>
      <c r="BA29" s="151"/>
      <c r="BB29" s="71" t="s">
        <v>397</v>
      </c>
      <c r="BC29" s="71" t="s">
        <v>237</v>
      </c>
      <c r="BD29" s="84" t="s">
        <v>369</v>
      </c>
      <c r="BE29" s="87"/>
      <c r="BF29" s="71" t="s">
        <v>42</v>
      </c>
      <c r="BG29" s="71" t="s">
        <v>42</v>
      </c>
      <c r="BH29" s="87"/>
      <c r="BI29" s="71" t="s">
        <v>42</v>
      </c>
      <c r="BJ29" s="87"/>
      <c r="BK29" s="96"/>
      <c r="BL29" s="71" t="s">
        <v>42</v>
      </c>
    </row>
    <row r="30" spans="1:65" s="111" customFormat="1" ht="255">
      <c r="A30" s="71">
        <v>14</v>
      </c>
      <c r="B30" s="71" t="s">
        <v>1031</v>
      </c>
      <c r="C30" s="127" t="s">
        <v>1041</v>
      </c>
      <c r="D30" s="71"/>
      <c r="E30" s="177" t="str">
        <f t="shared" si="0"/>
        <v>IM Case Reporting</v>
      </c>
      <c r="F30" s="127"/>
      <c r="G30" s="71" t="s">
        <v>1042</v>
      </c>
      <c r="H30" s="71" t="s">
        <v>1043</v>
      </c>
      <c r="I30" s="71" t="s">
        <v>833</v>
      </c>
      <c r="J30" s="119" t="str">
        <f t="shared" si="4"/>
        <v>IM CR - TX Uncomplicated malaria cases that receive the appropriate first-line antimalarial treatment (non-pregnant)</v>
      </c>
      <c r="K30" s="119" t="str">
        <f t="shared" si="5"/>
        <v>RYl937S07k0</v>
      </c>
      <c r="L30" s="71" t="s">
        <v>397</v>
      </c>
      <c r="M30" s="178" t="str">
        <f t="shared" si="6"/>
        <v>CORE - Sex | Age-group</v>
      </c>
      <c r="N30" s="71"/>
      <c r="O30" s="71" t="s">
        <v>433</v>
      </c>
      <c r="P30" s="71" t="s">
        <v>433</v>
      </c>
      <c r="Q30" s="71" t="s">
        <v>433</v>
      </c>
      <c r="R30" s="71" t="s">
        <v>679</v>
      </c>
      <c r="S30" s="71"/>
      <c r="T30" s="71" t="s">
        <v>436</v>
      </c>
      <c r="U30" s="71" t="s">
        <v>686</v>
      </c>
      <c r="V30" s="71"/>
      <c r="W30" s="71" t="s">
        <v>478</v>
      </c>
      <c r="X30" s="71" t="s">
        <v>562</v>
      </c>
      <c r="Y30" s="71"/>
      <c r="Z30" s="71" t="s">
        <v>540</v>
      </c>
      <c r="AA30" s="159" t="s">
        <v>479</v>
      </c>
      <c r="AB30" s="71" t="s">
        <v>724</v>
      </c>
      <c r="AC30" s="71" t="s">
        <v>1036</v>
      </c>
      <c r="AD30" s="71" t="s">
        <v>772</v>
      </c>
      <c r="AE30" s="71" t="s">
        <v>1038</v>
      </c>
      <c r="AF30" s="71" t="s">
        <v>1039</v>
      </c>
      <c r="AG30" s="71" t="s">
        <v>421</v>
      </c>
      <c r="AH30" s="71" t="s">
        <v>1040</v>
      </c>
      <c r="AI30" s="71" t="s">
        <v>724</v>
      </c>
      <c r="AJ30" s="178" t="str">
        <f>_xlfn.CONCAT(VLOOKUP(AC30,im_des,1,FALSE), " + ", VLOOKUP(AD30,im_des,1,FALSE), " + ", VLOOKUP(AE30,im_des,1,FALSE), " + ",VLOOKUP(AF30,im_des,1,FALSE), " + ",VLOOKUP(AG30,im_des,1,FALSE), " + ", VLOOKUP(AH30,im_des,1,FALSE))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30" s="178" t="str">
        <f>_xlfn.CONCAT(VLOOKUP(AC30,im_des,2,FALSE)," + ",VLOOKUP(AD30,im_des,2,FALSE), " + ", VLOOKUP(AE30,im_des,2,FALSE), " + ", VLOOKUP(AF30,im_des,2,FALSE), " + ",VLOOKUP(AG30,im_des,2,FALSE), " + ",VLOOKUP(AH30,im_des,2,FALSE))</f>
        <v>UFGPsP6p9mm + PoyoVEewRIq + sZoMIJ8KFiw + RnZK9U6WoAm + CrV5hkFVvdH + qXQ0d9NKQtI</v>
      </c>
      <c r="AL30" s="71" t="s">
        <v>397</v>
      </c>
      <c r="AM30" s="178" t="str">
        <f>_xlfn.CONCAT(VLOOKUP(AC30,im_des,4,FALSE)," , ",VLOOKUP(AD30,im_des,4,FALSE), " , ", VLOOKUP(AE30,im_des,4,FALSE), " , ", VLOOKUP(AF30,im_des,4,FALSE), " , ",VLOOKUP(AG30,im_des,4,FALSE), " , ",VLOOKUP(AH30,im_des,4,FALSE))</f>
        <v>CORE - Sex | CORE - Parasitological test | CORE - Age-group , CORE - Sex | Age-group , CORE - Sex | CORE - Parasitological test | CORE - Age-group , CORE - Sex | Age-group , CORE - Sex | CORE - Parasitological test | CORE - Age-group , CORE - Sex | Age-group</v>
      </c>
      <c r="AN30" s="71"/>
      <c r="AO30" s="71"/>
      <c r="AP30" s="71"/>
      <c r="AQ30" s="71"/>
      <c r="AR30" s="71" t="s">
        <v>522</v>
      </c>
      <c r="AS30" s="71"/>
      <c r="AT30" s="71" t="s">
        <v>523</v>
      </c>
      <c r="AU30" s="71" t="s">
        <v>653</v>
      </c>
      <c r="AV30" s="71"/>
      <c r="AW30" s="71" t="s">
        <v>480</v>
      </c>
      <c r="AX30" s="71" t="s">
        <v>563</v>
      </c>
      <c r="AY30" s="71"/>
      <c r="AZ30" s="71" t="s">
        <v>540</v>
      </c>
      <c r="BA30" s="151"/>
      <c r="BB30" s="71" t="s">
        <v>397</v>
      </c>
      <c r="BC30" s="71" t="s">
        <v>237</v>
      </c>
      <c r="BD30" s="84" t="s">
        <v>369</v>
      </c>
      <c r="BE30" s="87"/>
      <c r="BF30" s="71" t="s">
        <v>42</v>
      </c>
      <c r="BG30" s="71" t="s">
        <v>42</v>
      </c>
      <c r="BH30" s="87"/>
      <c r="BI30" s="71" t="s">
        <v>42</v>
      </c>
      <c r="BJ30" s="87"/>
      <c r="BK30" s="96"/>
      <c r="BL30" s="71" t="s">
        <v>42</v>
      </c>
    </row>
    <row r="31" spans="1:65" s="111" customFormat="1" ht="255">
      <c r="A31" s="71">
        <v>14</v>
      </c>
      <c r="B31" s="71" t="s">
        <v>1031</v>
      </c>
      <c r="C31" s="127" t="s">
        <v>1044</v>
      </c>
      <c r="D31" s="71"/>
      <c r="E31" s="177" t="str">
        <f t="shared" si="0"/>
        <v>IM Case Reporting</v>
      </c>
      <c r="F31" s="127"/>
      <c r="G31" s="71" t="s">
        <v>236</v>
      </c>
      <c r="H31" s="71" t="s">
        <v>1045</v>
      </c>
      <c r="I31" s="71" t="s">
        <v>1045</v>
      </c>
      <c r="J31" s="119" t="str">
        <f t="shared" si="4"/>
        <v>IM CR - TX Uncomplicated malaria cases that receive the appropriate first-line antimalarial treatment (pregnant women)</v>
      </c>
      <c r="K31" s="119" t="str">
        <f t="shared" si="5"/>
        <v>Ldvf3MSggqO</v>
      </c>
      <c r="L31" s="71" t="s">
        <v>397</v>
      </c>
      <c r="M31" s="178" t="str">
        <f t="shared" si="6"/>
        <v>CORE - Sex | Age-group</v>
      </c>
      <c r="N31" s="71"/>
      <c r="O31" s="71" t="s">
        <v>433</v>
      </c>
      <c r="P31" s="71" t="s">
        <v>433</v>
      </c>
      <c r="Q31" s="71" t="s">
        <v>433</v>
      </c>
      <c r="R31" s="71" t="s">
        <v>679</v>
      </c>
      <c r="S31" s="71"/>
      <c r="T31" s="71" t="s">
        <v>436</v>
      </c>
      <c r="U31" s="71" t="s">
        <v>686</v>
      </c>
      <c r="V31" s="71"/>
      <c r="W31" s="71" t="s">
        <v>478</v>
      </c>
      <c r="X31" s="71" t="s">
        <v>562</v>
      </c>
      <c r="Y31" s="71"/>
      <c r="Z31" s="71" t="s">
        <v>540</v>
      </c>
      <c r="AA31" s="159" t="s">
        <v>479</v>
      </c>
      <c r="AB31" s="71" t="s">
        <v>724</v>
      </c>
      <c r="AC31" s="71" t="s">
        <v>1036</v>
      </c>
      <c r="AD31" s="71" t="s">
        <v>772</v>
      </c>
      <c r="AE31" s="71" t="s">
        <v>1038</v>
      </c>
      <c r="AF31" s="71" t="s">
        <v>1039</v>
      </c>
      <c r="AG31" s="71" t="s">
        <v>421</v>
      </c>
      <c r="AH31" s="71" t="s">
        <v>1040</v>
      </c>
      <c r="AI31" s="71" t="s">
        <v>724</v>
      </c>
      <c r="AJ31" s="178" t="str">
        <f>_xlfn.CONCAT(VLOOKUP(AC31,im_des,1,FALSE), " + ", VLOOKUP(AD31,im_des,1,FALSE), " + ", VLOOKUP(AE31,im_des,1,FALSE), " + ",VLOOKUP(AF31,im_des,1,FALSE), " + ",VLOOKUP(AG31,im_des,1,FALSE), " + ", VLOOKUP(AH31,im_des,1,FALSE))</f>
        <v>IM CR - DX Cases confirmed as malaria + IM CR - DX Cases presumed as malaria + IM CR - DX Cases confirmed as malaria (non-pregnant) + IM CR - DX Cases presumed as malaria (non-pregnant) + IM CR - DX Cases confirmed as malaria (pregnant women) + IM CR - DX Cases presumed as malaria (pregnant)</v>
      </c>
      <c r="AK31" s="178" t="str">
        <f>_xlfn.CONCAT(VLOOKUP(AC31,im_des,2,FALSE)," + ",VLOOKUP(AD31,im_des,2,FALSE), " + ", VLOOKUP(AE31,im_des,2,FALSE), " + ", VLOOKUP(AF31,im_des,2,FALSE), " + ",VLOOKUP(AG31,im_des,2,FALSE), " + ",VLOOKUP(AH31,im_des,2,FALSE))</f>
        <v>UFGPsP6p9mm + PoyoVEewRIq + sZoMIJ8KFiw + RnZK9U6WoAm + CrV5hkFVvdH + qXQ0d9NKQtI</v>
      </c>
      <c r="AL31" s="71" t="s">
        <v>397</v>
      </c>
      <c r="AM31" s="178" t="str">
        <f>_xlfn.CONCAT(VLOOKUP(AC31,im_des,4,FALSE)," , ",VLOOKUP(AD31,im_des,4,FALSE), " , ", VLOOKUP(AE31,im_des,4,FALSE), " , ", VLOOKUP(AF31,im_des,4,FALSE), " , ",VLOOKUP(AG31,im_des,4,FALSE), " , ",VLOOKUP(AH31,im_des,4,FALSE))</f>
        <v>CORE - Sex | CORE - Parasitological test | CORE - Age-group , CORE - Sex | Age-group , CORE - Sex | CORE - Parasitological test | CORE - Age-group , CORE - Sex | Age-group , CORE - Sex | CORE - Parasitological test | CORE - Age-group , CORE - Sex | Age-group</v>
      </c>
      <c r="AN31" s="71"/>
      <c r="AO31" s="71"/>
      <c r="AP31" s="71"/>
      <c r="AQ31" s="71"/>
      <c r="AR31" s="71" t="s">
        <v>522</v>
      </c>
      <c r="AS31" s="71"/>
      <c r="AT31" s="71" t="s">
        <v>523</v>
      </c>
      <c r="AU31" s="71" t="s">
        <v>653</v>
      </c>
      <c r="AV31" s="71"/>
      <c r="AW31" s="71" t="s">
        <v>480</v>
      </c>
      <c r="AX31" s="71" t="s">
        <v>563</v>
      </c>
      <c r="AY31" s="71"/>
      <c r="AZ31" s="71" t="s">
        <v>540</v>
      </c>
      <c r="BA31" s="151"/>
      <c r="BB31" s="71" t="s">
        <v>397</v>
      </c>
      <c r="BC31" s="71" t="s">
        <v>237</v>
      </c>
      <c r="BD31" s="84" t="s">
        <v>369</v>
      </c>
      <c r="BE31" s="87"/>
      <c r="BF31" s="71" t="s">
        <v>42</v>
      </c>
      <c r="BG31" s="71" t="s">
        <v>42</v>
      </c>
      <c r="BH31" s="87"/>
      <c r="BI31" s="71" t="s">
        <v>42</v>
      </c>
      <c r="BJ31" s="87"/>
      <c r="BK31" s="96"/>
      <c r="BL31" s="71" t="s">
        <v>42</v>
      </c>
    </row>
    <row r="32" spans="1:65" s="111" customFormat="1" ht="314">
      <c r="A32" s="71">
        <v>15</v>
      </c>
      <c r="B32" s="71" t="s">
        <v>1046</v>
      </c>
      <c r="C32" s="127" t="s">
        <v>240</v>
      </c>
      <c r="D32" s="71"/>
      <c r="E32" s="177" t="str">
        <f t="shared" si="0"/>
        <v>IM Supportive Supervision</v>
      </c>
      <c r="F32" s="127"/>
      <c r="G32" s="71" t="s">
        <v>241</v>
      </c>
      <c r="H32" s="71" t="s">
        <v>698</v>
      </c>
      <c r="I32" s="185" t="s">
        <v>913</v>
      </c>
      <c r="J32" s="119" t="str">
        <f t="shared" si="4"/>
        <v>IM SS - TX Health workers who scored 90% or greater in diagnosis and management of severe malaria</v>
      </c>
      <c r="K32" s="119" t="str">
        <f t="shared" si="5"/>
        <v>QYPXt95CyCY</v>
      </c>
      <c r="L32" s="71" t="s">
        <v>244</v>
      </c>
      <c r="M32" s="178" t="str">
        <f t="shared" si="6"/>
        <v>CORE - Type of health worker | Sex</v>
      </c>
      <c r="N32" s="71"/>
      <c r="O32" s="71" t="s">
        <v>433</v>
      </c>
      <c r="P32" s="71" t="s">
        <v>433</v>
      </c>
      <c r="Q32" s="71" t="s">
        <v>433</v>
      </c>
      <c r="R32" s="71" t="s">
        <v>524</v>
      </c>
      <c r="S32" s="71"/>
      <c r="T32" s="71" t="s">
        <v>453</v>
      </c>
      <c r="U32" s="71" t="s">
        <v>687</v>
      </c>
      <c r="V32" s="71"/>
      <c r="W32" s="71" t="s">
        <v>453</v>
      </c>
      <c r="X32" s="71" t="s">
        <v>564</v>
      </c>
      <c r="Y32" s="71"/>
      <c r="Z32" s="71" t="s">
        <v>453</v>
      </c>
      <c r="AA32" s="159" t="s">
        <v>482</v>
      </c>
      <c r="AB32" s="71" t="s">
        <v>725</v>
      </c>
      <c r="AC32" s="71"/>
      <c r="AD32" s="71"/>
      <c r="AE32" s="71"/>
      <c r="AF32" s="71"/>
      <c r="AG32" s="71"/>
      <c r="AH32" s="71"/>
      <c r="AI32" s="71" t="s">
        <v>725</v>
      </c>
      <c r="AJ32" s="178" t="str">
        <f t="shared" ref="AJ32:AJ64" si="7">VLOOKUP(AI32,im_des,1,FALSE)</f>
        <v>IM SS - TX Health workers assessed on dx and mngt of severe malaria</v>
      </c>
      <c r="AK32" s="178" t="str">
        <f t="shared" ref="AK32:AK64" si="8">VLOOKUP(AI32,im_des,2,FALSE)</f>
        <v>W4wiC7ioFKS</v>
      </c>
      <c r="AL32" s="71" t="s">
        <v>244</v>
      </c>
      <c r="AM32" s="178" t="str">
        <f t="shared" ref="AM32:AM64" si="9">VLOOKUP(AI32,im_des,4,FALSE)</f>
        <v>CORE - Type of health worker | Sex</v>
      </c>
      <c r="AN32" s="71"/>
      <c r="AO32" s="71"/>
      <c r="AP32" s="71"/>
      <c r="AQ32" s="71"/>
      <c r="AR32" s="71" t="s">
        <v>525</v>
      </c>
      <c r="AS32" s="71"/>
      <c r="AT32" s="71" t="s">
        <v>453</v>
      </c>
      <c r="AU32" s="71" t="s">
        <v>483</v>
      </c>
      <c r="AV32" s="71"/>
      <c r="AW32" s="71" t="s">
        <v>453</v>
      </c>
      <c r="AX32" s="71" t="s">
        <v>565</v>
      </c>
      <c r="AY32" s="71"/>
      <c r="AZ32" s="71" t="s">
        <v>453</v>
      </c>
      <c r="BA32" s="151"/>
      <c r="BB32" s="71" t="s">
        <v>244</v>
      </c>
      <c r="BC32" s="71" t="s">
        <v>24</v>
      </c>
      <c r="BD32" s="84" t="s">
        <v>245</v>
      </c>
      <c r="BE32" s="87"/>
      <c r="BF32" s="71" t="s">
        <v>42</v>
      </c>
      <c r="BG32" s="71" t="s">
        <v>42</v>
      </c>
      <c r="BH32" s="87"/>
      <c r="BI32" s="87"/>
      <c r="BJ32" s="87"/>
      <c r="BK32" s="71" t="s">
        <v>42</v>
      </c>
      <c r="BL32" s="87"/>
    </row>
    <row r="33" spans="1:64" s="111" customFormat="1" ht="314">
      <c r="A33" s="71">
        <v>16</v>
      </c>
      <c r="B33" s="71" t="s">
        <v>1047</v>
      </c>
      <c r="C33" s="127" t="s">
        <v>25</v>
      </c>
      <c r="D33" s="71"/>
      <c r="E33" s="177" t="str">
        <f t="shared" si="0"/>
        <v>IM Supportive Supervision</v>
      </c>
      <c r="F33" s="127"/>
      <c r="G33" s="71" t="s">
        <v>246</v>
      </c>
      <c r="H33" s="71" t="s">
        <v>699</v>
      </c>
      <c r="I33" s="185" t="s">
        <v>916</v>
      </c>
      <c r="J33" s="119" t="str">
        <f t="shared" si="4"/>
        <v>IM SS - TX Health workers who scored 90% or greater in diagnosis and management of uncomplicated malaria</v>
      </c>
      <c r="K33" s="119" t="str">
        <f t="shared" si="5"/>
        <v>gmsvdmKMmP1</v>
      </c>
      <c r="L33" s="71" t="s">
        <v>85</v>
      </c>
      <c r="M33" s="178" t="str">
        <f t="shared" si="6"/>
        <v>CORE - Type of health worker | Sex</v>
      </c>
      <c r="N33" s="71"/>
      <c r="O33" s="71" t="s">
        <v>433</v>
      </c>
      <c r="P33" s="71" t="s">
        <v>433</v>
      </c>
      <c r="Q33" s="71" t="s">
        <v>433</v>
      </c>
      <c r="R33" s="71" t="s">
        <v>526</v>
      </c>
      <c r="S33" s="71"/>
      <c r="T33" s="71" t="s">
        <v>453</v>
      </c>
      <c r="U33" s="71" t="s">
        <v>688</v>
      </c>
      <c r="V33" s="71"/>
      <c r="W33" s="71" t="s">
        <v>453</v>
      </c>
      <c r="X33" s="71" t="s">
        <v>566</v>
      </c>
      <c r="Y33" s="71"/>
      <c r="Z33" s="71" t="s">
        <v>453</v>
      </c>
      <c r="AA33" s="159" t="s">
        <v>485</v>
      </c>
      <c r="AB33" s="71" t="s">
        <v>726</v>
      </c>
      <c r="AC33" s="71"/>
      <c r="AD33" s="71"/>
      <c r="AE33" s="71"/>
      <c r="AF33" s="71"/>
      <c r="AG33" s="71"/>
      <c r="AH33" s="71"/>
      <c r="AI33" s="71" t="s">
        <v>726</v>
      </c>
      <c r="AJ33" s="178" t="str">
        <f t="shared" si="7"/>
        <v>IM SS - TX Health workers assessed on dx and mngt of uncomplicated malaria</v>
      </c>
      <c r="AK33" s="178" t="str">
        <f t="shared" si="8"/>
        <v>HcmlwDCmBSZ</v>
      </c>
      <c r="AL33" s="71" t="s">
        <v>85</v>
      </c>
      <c r="AM33" s="178" t="str">
        <f t="shared" si="9"/>
        <v>CORE - Type of health worker | Sex</v>
      </c>
      <c r="AN33" s="71"/>
      <c r="AO33" s="71"/>
      <c r="AP33" s="71"/>
      <c r="AQ33" s="71"/>
      <c r="AR33" s="71" t="s">
        <v>527</v>
      </c>
      <c r="AS33" s="71"/>
      <c r="AT33" s="71" t="s">
        <v>528</v>
      </c>
      <c r="AU33" s="71" t="s">
        <v>486</v>
      </c>
      <c r="AV33" s="71"/>
      <c r="AW33" s="71" t="s">
        <v>453</v>
      </c>
      <c r="AX33" s="71" t="s">
        <v>567</v>
      </c>
      <c r="AY33" s="71"/>
      <c r="AZ33" s="71" t="s">
        <v>453</v>
      </c>
      <c r="BA33" s="151"/>
      <c r="BB33" s="71" t="s">
        <v>85</v>
      </c>
      <c r="BC33" s="71" t="s">
        <v>24</v>
      </c>
      <c r="BD33" s="84" t="s">
        <v>248</v>
      </c>
      <c r="BE33" s="87"/>
      <c r="BF33" s="71" t="s">
        <v>42</v>
      </c>
      <c r="BG33" s="71" t="s">
        <v>42</v>
      </c>
      <c r="BH33" s="87"/>
      <c r="BI33" s="87"/>
      <c r="BJ33" s="87"/>
      <c r="BK33" s="71" t="s">
        <v>42</v>
      </c>
      <c r="BL33" s="87"/>
    </row>
    <row r="34" spans="1:64" s="111" customFormat="1" ht="314">
      <c r="A34" s="71">
        <v>17</v>
      </c>
      <c r="B34" s="71" t="s">
        <v>1050</v>
      </c>
      <c r="C34" s="127" t="s">
        <v>249</v>
      </c>
      <c r="D34" s="71"/>
      <c r="E34" s="177" t="str">
        <f t="shared" si="0"/>
        <v>IM Supportive Supervision</v>
      </c>
      <c r="F34" s="127"/>
      <c r="G34" s="71" t="s">
        <v>20</v>
      </c>
      <c r="H34" s="71" t="s">
        <v>700</v>
      </c>
      <c r="I34" s="71" t="s">
        <v>700</v>
      </c>
      <c r="J34" s="119" t="str">
        <f t="shared" si="4"/>
        <v>IM SS - TX Health workers who correctly comply to treatment with a WHO-recommended antimalarial for malaria cases</v>
      </c>
      <c r="K34" s="119" t="str">
        <f t="shared" si="5"/>
        <v>Do9KBfS22qD</v>
      </c>
      <c r="L34" s="71" t="s">
        <v>250</v>
      </c>
      <c r="M34" s="178" t="str">
        <f t="shared" si="6"/>
        <v>CORE - Type of health worker | Sex</v>
      </c>
      <c r="N34" s="71"/>
      <c r="O34" s="71" t="s">
        <v>433</v>
      </c>
      <c r="P34" s="71" t="s">
        <v>433</v>
      </c>
      <c r="Q34" s="71" t="s">
        <v>433</v>
      </c>
      <c r="R34" s="71" t="s">
        <v>529</v>
      </c>
      <c r="S34" s="71"/>
      <c r="T34" s="71" t="s">
        <v>474</v>
      </c>
      <c r="U34" s="71" t="s">
        <v>689</v>
      </c>
      <c r="V34" s="71"/>
      <c r="W34" s="71" t="s">
        <v>453</v>
      </c>
      <c r="X34" s="71" t="s">
        <v>568</v>
      </c>
      <c r="Y34" s="71"/>
      <c r="Z34" s="71" t="s">
        <v>453</v>
      </c>
      <c r="AA34" s="159" t="s">
        <v>88</v>
      </c>
      <c r="AB34" s="71" t="s">
        <v>727</v>
      </c>
      <c r="AC34" s="71"/>
      <c r="AD34" s="71"/>
      <c r="AE34" s="71"/>
      <c r="AF34" s="71"/>
      <c r="AG34" s="71"/>
      <c r="AH34" s="71"/>
      <c r="AI34" s="71" t="s">
        <v>727</v>
      </c>
      <c r="AJ34" s="178" t="str">
        <f t="shared" si="7"/>
        <v>IM SS - TX Health workers assessed on management of positive malaria cases</v>
      </c>
      <c r="AK34" s="178" t="str">
        <f t="shared" si="8"/>
        <v>Bli6iNQMtP5</v>
      </c>
      <c r="AL34" s="71" t="s">
        <v>250</v>
      </c>
      <c r="AM34" s="178" t="str">
        <f t="shared" si="9"/>
        <v>CORE - Type of health worker | Sex</v>
      </c>
      <c r="AN34" s="71"/>
      <c r="AO34" s="71"/>
      <c r="AP34" s="71"/>
      <c r="AQ34" s="71"/>
      <c r="AR34" s="71" t="s">
        <v>530</v>
      </c>
      <c r="AS34" s="71"/>
      <c r="AT34" s="71" t="s">
        <v>453</v>
      </c>
      <c r="AU34" s="71" t="s">
        <v>487</v>
      </c>
      <c r="AV34" s="71"/>
      <c r="AW34" s="71" t="s">
        <v>453</v>
      </c>
      <c r="AX34" s="71" t="s">
        <v>569</v>
      </c>
      <c r="AY34" s="71"/>
      <c r="AZ34" s="71" t="s">
        <v>453</v>
      </c>
      <c r="BA34" s="151"/>
      <c r="BB34" s="71" t="s">
        <v>250</v>
      </c>
      <c r="BC34" s="71" t="s">
        <v>21</v>
      </c>
      <c r="BD34" s="84" t="s">
        <v>251</v>
      </c>
      <c r="BE34" s="87"/>
      <c r="BF34" s="71" t="s">
        <v>42</v>
      </c>
      <c r="BG34" s="71" t="s">
        <v>42</v>
      </c>
      <c r="BH34" s="87"/>
      <c r="BI34" s="87"/>
      <c r="BJ34" s="71" t="s">
        <v>42</v>
      </c>
      <c r="BK34" s="71" t="s">
        <v>42</v>
      </c>
      <c r="BL34" s="87"/>
    </row>
    <row r="35" spans="1:64" s="111" customFormat="1" ht="314">
      <c r="A35" s="71">
        <v>18</v>
      </c>
      <c r="B35" s="71" t="s">
        <v>1051</v>
      </c>
      <c r="C35" s="127" t="s">
        <v>22</v>
      </c>
      <c r="D35" s="71"/>
      <c r="E35" s="177" t="str">
        <f t="shared" si="0"/>
        <v>IM Supportive Supervision</v>
      </c>
      <c r="F35" s="127"/>
      <c r="G35" s="71" t="s">
        <v>252</v>
      </c>
      <c r="H35" s="71" t="s">
        <v>701</v>
      </c>
      <c r="I35" s="71" t="s">
        <v>907</v>
      </c>
      <c r="J35" s="119" t="str">
        <f t="shared" si="4"/>
        <v>IM SS - TX Health workers who correctly adhere to negative test results according to guidelines</v>
      </c>
      <c r="K35" s="119" t="str">
        <f t="shared" si="5"/>
        <v>jhcbf1Yfhr5</v>
      </c>
      <c r="L35" s="71" t="s">
        <v>253</v>
      </c>
      <c r="M35" s="178" t="str">
        <f t="shared" si="6"/>
        <v>CORE - Type of health worker | Sex</v>
      </c>
      <c r="N35" s="71"/>
      <c r="O35" s="71" t="s">
        <v>433</v>
      </c>
      <c r="P35" s="71" t="s">
        <v>433</v>
      </c>
      <c r="Q35" s="71" t="s">
        <v>433</v>
      </c>
      <c r="R35" s="71" t="s">
        <v>531</v>
      </c>
      <c r="S35" s="71"/>
      <c r="T35" s="71" t="s">
        <v>453</v>
      </c>
      <c r="U35" s="71" t="s">
        <v>690</v>
      </c>
      <c r="V35" s="71"/>
      <c r="W35" s="71" t="s">
        <v>453</v>
      </c>
      <c r="X35" s="71" t="s">
        <v>570</v>
      </c>
      <c r="Y35" s="71"/>
      <c r="Z35" s="71" t="s">
        <v>453</v>
      </c>
      <c r="AA35" s="159" t="s">
        <v>488</v>
      </c>
      <c r="AB35" s="71" t="s">
        <v>728</v>
      </c>
      <c r="AC35" s="71"/>
      <c r="AD35" s="71"/>
      <c r="AE35" s="71"/>
      <c r="AF35" s="71"/>
      <c r="AG35" s="71"/>
      <c r="AH35" s="71"/>
      <c r="AI35" s="71" t="s">
        <v>728</v>
      </c>
      <c r="AJ35" s="178" t="str">
        <f t="shared" si="7"/>
        <v>IM SS - TX Health workers assessed on management of negative malaria cases</v>
      </c>
      <c r="AK35" s="178" t="str">
        <f t="shared" si="8"/>
        <v>vskYxCrS9Hk</v>
      </c>
      <c r="AL35" s="71" t="s">
        <v>253</v>
      </c>
      <c r="AM35" s="178" t="str">
        <f t="shared" si="9"/>
        <v>CORE - Type of health worker | Sex</v>
      </c>
      <c r="AN35" s="71"/>
      <c r="AO35" s="71"/>
      <c r="AP35" s="71"/>
      <c r="AQ35" s="71"/>
      <c r="AR35" s="71" t="s">
        <v>532</v>
      </c>
      <c r="AS35" s="71"/>
      <c r="AT35" s="71" t="s">
        <v>453</v>
      </c>
      <c r="AU35" s="71" t="s">
        <v>489</v>
      </c>
      <c r="AV35" s="71"/>
      <c r="AW35" s="71" t="s">
        <v>453</v>
      </c>
      <c r="AX35" s="71" t="s">
        <v>571</v>
      </c>
      <c r="AY35" s="71"/>
      <c r="AZ35" s="71" t="s">
        <v>453</v>
      </c>
      <c r="BA35" s="151"/>
      <c r="BB35" s="71" t="s">
        <v>253</v>
      </c>
      <c r="BC35" s="71" t="s">
        <v>23</v>
      </c>
      <c r="BD35" s="84" t="s">
        <v>254</v>
      </c>
      <c r="BE35" s="87"/>
      <c r="BF35" s="71" t="s">
        <v>42</v>
      </c>
      <c r="BG35" s="71" t="s">
        <v>42</v>
      </c>
      <c r="BH35" s="87"/>
      <c r="BI35" s="87"/>
      <c r="BJ35" s="71" t="s">
        <v>42</v>
      </c>
      <c r="BK35" s="71" t="s">
        <v>42</v>
      </c>
      <c r="BL35" s="87"/>
    </row>
    <row r="36" spans="1:64" s="111" customFormat="1" ht="409.6">
      <c r="A36" s="72">
        <v>19</v>
      </c>
      <c r="B36" s="72" t="s">
        <v>1052</v>
      </c>
      <c r="C36" s="127" t="s">
        <v>255</v>
      </c>
      <c r="D36" s="72"/>
      <c r="E36" s="177" t="str">
        <f t="shared" si="0"/>
        <v>IM Supportive Supervision</v>
      </c>
      <c r="F36" s="127"/>
      <c r="G36" s="72" t="s">
        <v>26</v>
      </c>
      <c r="H36" s="71" t="s">
        <v>702</v>
      </c>
      <c r="I36" s="71" t="s">
        <v>702</v>
      </c>
      <c r="J36" s="119" t="str">
        <f t="shared" si="4"/>
        <v>IM SS - TX Health facilities that meet 90% or greater on facility checklists for quality case management</v>
      </c>
      <c r="K36" s="119" t="str">
        <f t="shared" si="5"/>
        <v>Bjg3UQZTo7O</v>
      </c>
      <c r="L36" s="71" t="s">
        <v>59</v>
      </c>
      <c r="M36" s="178" t="str">
        <f t="shared" si="6"/>
        <v>CORE - Type of health facility | CORE - Type of ownership</v>
      </c>
      <c r="N36" s="71"/>
      <c r="O36" s="71" t="s">
        <v>433</v>
      </c>
      <c r="P36" s="71" t="s">
        <v>433</v>
      </c>
      <c r="Q36" s="71" t="s">
        <v>433</v>
      </c>
      <c r="R36" s="71" t="s">
        <v>533</v>
      </c>
      <c r="S36" s="71"/>
      <c r="T36" s="71" t="s">
        <v>451</v>
      </c>
      <c r="U36" s="71" t="s">
        <v>490</v>
      </c>
      <c r="V36" s="71"/>
      <c r="W36" s="71" t="s">
        <v>451</v>
      </c>
      <c r="X36" s="71" t="s">
        <v>572</v>
      </c>
      <c r="Y36" s="71"/>
      <c r="Z36" s="71" t="s">
        <v>451</v>
      </c>
      <c r="AA36" s="159" t="s">
        <v>491</v>
      </c>
      <c r="AB36" s="71" t="s">
        <v>729</v>
      </c>
      <c r="AC36" s="71"/>
      <c r="AD36" s="71"/>
      <c r="AE36" s="71"/>
      <c r="AF36" s="71"/>
      <c r="AG36" s="71"/>
      <c r="AH36" s="71"/>
      <c r="AI36" s="71" t="s">
        <v>729</v>
      </c>
      <c r="AJ36" s="178" t="str">
        <f t="shared" si="7"/>
        <v>IM SS - TX Health facilities that received a supervisory visit</v>
      </c>
      <c r="AK36" s="178" t="str">
        <f t="shared" si="8"/>
        <v>TpcOpmZBdLf</v>
      </c>
      <c r="AL36" s="71" t="s">
        <v>59</v>
      </c>
      <c r="AM36" s="178" t="str">
        <f t="shared" si="9"/>
        <v>CORE - Type of health facility | CORE - Type of ownership</v>
      </c>
      <c r="AN36" s="71"/>
      <c r="AO36" s="71"/>
      <c r="AP36" s="71"/>
      <c r="AQ36" s="71"/>
      <c r="AR36" s="71" t="s">
        <v>534</v>
      </c>
      <c r="AS36" s="71"/>
      <c r="AT36" s="71" t="s">
        <v>451</v>
      </c>
      <c r="AU36" s="71" t="s">
        <v>492</v>
      </c>
      <c r="AV36" s="71"/>
      <c r="AW36" s="71" t="s">
        <v>451</v>
      </c>
      <c r="AX36" s="71" t="s">
        <v>663</v>
      </c>
      <c r="AY36" s="71"/>
      <c r="AZ36" s="71" t="s">
        <v>451</v>
      </c>
      <c r="BA36" s="151"/>
      <c r="BB36" s="71" t="s">
        <v>59</v>
      </c>
      <c r="BC36" s="71" t="s">
        <v>11</v>
      </c>
      <c r="BD36" s="84" t="s">
        <v>84</v>
      </c>
      <c r="BE36" s="87"/>
      <c r="BF36" s="71" t="s">
        <v>42</v>
      </c>
      <c r="BG36" s="71" t="s">
        <v>42</v>
      </c>
      <c r="BH36" s="87"/>
      <c r="BI36" s="87"/>
      <c r="BJ36" s="87"/>
      <c r="BK36" s="96"/>
      <c r="BL36" s="87"/>
    </row>
    <row r="37" spans="1:64" s="111" customFormat="1" ht="195">
      <c r="A37" s="71">
        <v>20</v>
      </c>
      <c r="B37" s="71" t="s">
        <v>1053</v>
      </c>
      <c r="C37" s="151" t="s">
        <v>29</v>
      </c>
      <c r="D37" s="71"/>
      <c r="E37" s="177" t="str">
        <f t="shared" si="0"/>
        <v>IM Case Reporting</v>
      </c>
      <c r="F37" s="127"/>
      <c r="G37" s="71" t="s">
        <v>257</v>
      </c>
      <c r="H37" s="127" t="s">
        <v>720</v>
      </c>
      <c r="I37" s="127" t="s">
        <v>720</v>
      </c>
      <c r="J37" s="119" t="str">
        <f t="shared" si="4"/>
        <v>IM CR - RE Targeted health facilities that reported monthly routine malaria case load data within an agreed timeline</v>
      </c>
      <c r="K37" s="119" t="str">
        <f t="shared" si="5"/>
        <v>xV85TQT3GEj</v>
      </c>
      <c r="L37" s="127" t="s">
        <v>351</v>
      </c>
      <c r="M37" s="178" t="str">
        <f t="shared" si="6"/>
        <v>CORE - Type of health facility | CORE - Type of ownership</v>
      </c>
      <c r="N37" s="127"/>
      <c r="O37" s="71" t="s">
        <v>433</v>
      </c>
      <c r="P37" s="71" t="s">
        <v>433</v>
      </c>
      <c r="Q37" s="71" t="s">
        <v>433</v>
      </c>
      <c r="R37" s="127"/>
      <c r="S37" s="127"/>
      <c r="T37" s="127"/>
      <c r="U37" s="127"/>
      <c r="V37" s="127"/>
      <c r="W37" s="127"/>
      <c r="X37" s="127"/>
      <c r="Y37" s="127"/>
      <c r="Z37" s="127" t="s">
        <v>436</v>
      </c>
      <c r="AA37" s="159" t="s">
        <v>493</v>
      </c>
      <c r="AB37" s="127" t="s">
        <v>730</v>
      </c>
      <c r="AC37" s="127"/>
      <c r="AD37" s="127"/>
      <c r="AE37" s="127"/>
      <c r="AF37" s="127"/>
      <c r="AG37" s="127"/>
      <c r="AH37" s="127"/>
      <c r="AI37" s="186" t="s">
        <v>812</v>
      </c>
      <c r="AJ37" s="178" t="str">
        <f t="shared" si="7"/>
        <v>IM CR - RE Targeted health facilities scheduled to report monthly routine malaria case load data</v>
      </c>
      <c r="AK37" s="178" t="str">
        <f t="shared" si="8"/>
        <v>pDisUBYkiUY</v>
      </c>
      <c r="AL37" s="127" t="s">
        <v>351</v>
      </c>
      <c r="AM37" s="178" t="str">
        <f t="shared" si="9"/>
        <v>CORE - Type of health facility | CORE - Type of ownership</v>
      </c>
      <c r="AN37" s="127"/>
      <c r="AO37" s="127"/>
      <c r="AP37" s="127"/>
      <c r="AQ37" s="127"/>
      <c r="AR37" s="127"/>
      <c r="AS37" s="127"/>
      <c r="AT37" s="127"/>
      <c r="AU37" s="127"/>
      <c r="AV37" s="127"/>
      <c r="AW37" s="127" t="s">
        <v>451</v>
      </c>
      <c r="AX37" s="127" t="s">
        <v>664</v>
      </c>
      <c r="AY37" s="127"/>
      <c r="AZ37" s="127" t="s">
        <v>451</v>
      </c>
      <c r="BA37" s="151"/>
      <c r="BB37" s="127" t="s">
        <v>351</v>
      </c>
      <c r="BC37" s="71" t="s">
        <v>258</v>
      </c>
      <c r="BD37" s="126" t="s">
        <v>350</v>
      </c>
      <c r="BE37" s="87"/>
      <c r="BF37" s="71" t="s">
        <v>42</v>
      </c>
      <c r="BG37" s="71" t="s">
        <v>42</v>
      </c>
      <c r="BH37" s="87"/>
      <c r="BI37" s="87"/>
      <c r="BJ37" s="87"/>
      <c r="BK37" s="96"/>
      <c r="BL37" s="87"/>
    </row>
    <row r="38" spans="1:64" s="111" customFormat="1" ht="409.6">
      <c r="A38" s="72">
        <v>21</v>
      </c>
      <c r="B38" s="72" t="s">
        <v>1054</v>
      </c>
      <c r="C38" s="151" t="s">
        <v>259</v>
      </c>
      <c r="D38" s="72"/>
      <c r="E38" s="177" t="str">
        <f t="shared" si="0"/>
        <v>IM Supportive Supervision</v>
      </c>
      <c r="F38" s="127"/>
      <c r="G38" s="72" t="s">
        <v>260</v>
      </c>
      <c r="H38" s="71" t="s">
        <v>703</v>
      </c>
      <c r="I38" s="71" t="s">
        <v>892</v>
      </c>
      <c r="J38" s="119" t="str">
        <f t="shared" si="4"/>
        <v>IM SS - TX Health facilities that received a supervisory visit</v>
      </c>
      <c r="K38" s="119" t="str">
        <f t="shared" si="5"/>
        <v>TpcOpmZBdLf</v>
      </c>
      <c r="L38" s="71" t="s">
        <v>84</v>
      </c>
      <c r="M38" s="178" t="str">
        <f t="shared" si="6"/>
        <v>CORE - Type of health facility | CORE - Type of ownership</v>
      </c>
      <c r="N38" s="71"/>
      <c r="O38" s="71" t="s">
        <v>433</v>
      </c>
      <c r="P38" s="71" t="s">
        <v>433</v>
      </c>
      <c r="Q38" s="71" t="s">
        <v>433</v>
      </c>
      <c r="R38" s="71" t="s">
        <v>534</v>
      </c>
      <c r="S38" s="71"/>
      <c r="T38" s="71" t="s">
        <v>451</v>
      </c>
      <c r="U38" s="71" t="s">
        <v>494</v>
      </c>
      <c r="V38" s="71"/>
      <c r="W38" s="71" t="s">
        <v>451</v>
      </c>
      <c r="X38" s="71" t="s">
        <v>668</v>
      </c>
      <c r="Y38" s="71"/>
      <c r="Z38" s="71" t="s">
        <v>451</v>
      </c>
      <c r="AA38" s="159" t="s">
        <v>495</v>
      </c>
      <c r="AB38" s="71" t="s">
        <v>731</v>
      </c>
      <c r="AC38" s="71"/>
      <c r="AD38" s="71"/>
      <c r="AE38" s="71"/>
      <c r="AF38" s="71"/>
      <c r="AG38" s="71"/>
      <c r="AH38" s="71"/>
      <c r="AI38" s="71" t="s">
        <v>731</v>
      </c>
      <c r="AJ38" s="178" t="str">
        <f t="shared" si="7"/>
        <v>IM SS - TX Health facilities targeted for supervision</v>
      </c>
      <c r="AK38" s="178" t="str">
        <f t="shared" si="8"/>
        <v>RncgLNY0xwy</v>
      </c>
      <c r="AL38" s="71" t="s">
        <v>84</v>
      </c>
      <c r="AM38" s="178" t="str">
        <f t="shared" si="9"/>
        <v>CORE - Type of health facility | CORE - Type of ownership</v>
      </c>
      <c r="AN38" s="71"/>
      <c r="AO38" s="71"/>
      <c r="AP38" s="71"/>
      <c r="AQ38" s="71"/>
      <c r="AR38" s="71" t="s">
        <v>665</v>
      </c>
      <c r="AS38" s="71"/>
      <c r="AT38" s="71" t="s">
        <v>451</v>
      </c>
      <c r="AU38" s="71" t="s">
        <v>666</v>
      </c>
      <c r="AV38" s="71"/>
      <c r="AW38" s="71" t="s">
        <v>451</v>
      </c>
      <c r="AX38" s="71" t="s">
        <v>555</v>
      </c>
      <c r="AY38" s="71"/>
      <c r="AZ38" s="71" t="s">
        <v>451</v>
      </c>
      <c r="BA38" s="151"/>
      <c r="BB38" s="71" t="s">
        <v>84</v>
      </c>
      <c r="BC38" s="71" t="s">
        <v>28</v>
      </c>
      <c r="BD38" s="84" t="s">
        <v>261</v>
      </c>
      <c r="BE38" s="87"/>
      <c r="BF38" s="71" t="s">
        <v>42</v>
      </c>
      <c r="BG38" s="71" t="s">
        <v>42</v>
      </c>
      <c r="BH38" s="87"/>
      <c r="BI38" s="87"/>
      <c r="BJ38" s="87"/>
      <c r="BK38" s="96"/>
      <c r="BL38" s="87"/>
    </row>
    <row r="39" spans="1:64" s="111" customFormat="1" ht="314">
      <c r="A39" s="71">
        <v>22</v>
      </c>
      <c r="B39" s="71" t="s">
        <v>1055</v>
      </c>
      <c r="C39" s="127" t="s">
        <v>141</v>
      </c>
      <c r="D39" s="71"/>
      <c r="E39" s="177" t="str">
        <f t="shared" si="0"/>
        <v>IM Training</v>
      </c>
      <c r="F39" s="127"/>
      <c r="G39" s="71" t="s">
        <v>262</v>
      </c>
      <c r="H39" s="71" t="s">
        <v>704</v>
      </c>
      <c r="I39" s="71" t="s">
        <v>1048</v>
      </c>
      <c r="J39" s="119" t="str">
        <f t="shared" si="4"/>
        <v>IM TR - TX Health workers who complete the training course in severe malaria case management</v>
      </c>
      <c r="K39" s="119" t="str">
        <f t="shared" si="5"/>
        <v>Ly61ha78oUu</v>
      </c>
      <c r="L39" s="71" t="s">
        <v>263</v>
      </c>
      <c r="M39" s="178" t="str">
        <f t="shared" si="6"/>
        <v>CORE - Type of health worker | Sex</v>
      </c>
      <c r="N39" s="71"/>
      <c r="O39" s="71" t="s">
        <v>433</v>
      </c>
      <c r="P39" s="71" t="s">
        <v>433</v>
      </c>
      <c r="Q39" s="71" t="s">
        <v>433</v>
      </c>
      <c r="R39" s="71" t="s">
        <v>535</v>
      </c>
      <c r="S39" s="71"/>
      <c r="T39" s="71" t="s">
        <v>453</v>
      </c>
      <c r="U39" s="71"/>
      <c r="V39" s="71"/>
      <c r="W39" s="71"/>
      <c r="X39" s="71" t="s">
        <v>573</v>
      </c>
      <c r="Y39" s="71"/>
      <c r="Z39" s="71" t="s">
        <v>453</v>
      </c>
      <c r="AA39" s="159" t="s">
        <v>496</v>
      </c>
      <c r="AB39" s="71" t="s">
        <v>732</v>
      </c>
      <c r="AC39" s="71"/>
      <c r="AD39" s="71"/>
      <c r="AE39" s="71"/>
      <c r="AF39" s="71"/>
      <c r="AG39" s="71"/>
      <c r="AH39" s="71"/>
      <c r="AI39" s="71" t="s">
        <v>1049</v>
      </c>
      <c r="AJ39" s="178" t="str">
        <f t="shared" si="7"/>
        <v>IM TR - TX Health workers targeted for training in severe malaria case management</v>
      </c>
      <c r="AK39" s="178" t="str">
        <f t="shared" si="8"/>
        <v>DoyuoVEARPV</v>
      </c>
      <c r="AL39" s="71" t="s">
        <v>263</v>
      </c>
      <c r="AM39" s="178" t="str">
        <f t="shared" si="9"/>
        <v>CORE - Type of health worker | Sex</v>
      </c>
      <c r="AN39" s="71"/>
      <c r="AO39" s="71"/>
      <c r="AP39" s="71"/>
      <c r="AQ39" s="71"/>
      <c r="AR39" s="71" t="s">
        <v>536</v>
      </c>
      <c r="AS39" s="71"/>
      <c r="AT39" s="71" t="s">
        <v>453</v>
      </c>
      <c r="AU39" s="71"/>
      <c r="AV39" s="71"/>
      <c r="AW39" s="71" t="s">
        <v>453</v>
      </c>
      <c r="AX39" s="71" t="s">
        <v>574</v>
      </c>
      <c r="AY39" s="71"/>
      <c r="AZ39" s="71" t="s">
        <v>453</v>
      </c>
      <c r="BA39" s="151"/>
      <c r="BB39" s="71" t="s">
        <v>263</v>
      </c>
      <c r="BC39" s="71" t="s">
        <v>17</v>
      </c>
      <c r="BD39" s="84" t="s">
        <v>264</v>
      </c>
      <c r="BE39" s="87"/>
      <c r="BF39" s="71" t="s">
        <v>42</v>
      </c>
      <c r="BG39" s="71" t="s">
        <v>42</v>
      </c>
      <c r="BH39" s="87"/>
      <c r="BI39" s="87"/>
      <c r="BJ39" s="71" t="s">
        <v>42</v>
      </c>
      <c r="BK39" s="71" t="s">
        <v>42</v>
      </c>
      <c r="BL39" s="87"/>
    </row>
    <row r="40" spans="1:64" s="111" customFormat="1" ht="314">
      <c r="A40" s="71">
        <v>23</v>
      </c>
      <c r="B40" s="71" t="s">
        <v>1056</v>
      </c>
      <c r="C40" s="127" t="s">
        <v>27</v>
      </c>
      <c r="D40" s="71"/>
      <c r="E40" s="177" t="str">
        <f t="shared" si="0"/>
        <v>IM Training</v>
      </c>
      <c r="F40" s="127"/>
      <c r="G40" s="71" t="s">
        <v>265</v>
      </c>
      <c r="H40" s="71" t="s">
        <v>705</v>
      </c>
      <c r="I40" s="71" t="s">
        <v>1057</v>
      </c>
      <c r="J40" s="119" t="str">
        <f t="shared" si="4"/>
        <v>IM TR - TX Health workers who complete the training course in malaria case management with ACTs</v>
      </c>
      <c r="K40" s="119" t="str">
        <f t="shared" si="5"/>
        <v>wfxNAGkIedf</v>
      </c>
      <c r="L40" s="71" t="s">
        <v>266</v>
      </c>
      <c r="M40" s="178" t="str">
        <f t="shared" si="6"/>
        <v>CORE - Type of health worker | Sex</v>
      </c>
      <c r="N40" s="71"/>
      <c r="O40" s="71" t="s">
        <v>433</v>
      </c>
      <c r="P40" s="71" t="s">
        <v>433</v>
      </c>
      <c r="Q40" s="71" t="s">
        <v>433</v>
      </c>
      <c r="R40" s="71" t="s">
        <v>537</v>
      </c>
      <c r="S40" s="71"/>
      <c r="T40" s="71" t="s">
        <v>453</v>
      </c>
      <c r="U40" s="71"/>
      <c r="V40" s="71"/>
      <c r="W40" s="71"/>
      <c r="X40" s="71" t="s">
        <v>575</v>
      </c>
      <c r="Y40" s="71"/>
      <c r="Z40" s="71" t="s">
        <v>453</v>
      </c>
      <c r="AA40" s="159" t="s">
        <v>496</v>
      </c>
      <c r="AB40" s="71" t="s">
        <v>733</v>
      </c>
      <c r="AC40" s="71"/>
      <c r="AD40" s="71"/>
      <c r="AE40" s="71"/>
      <c r="AF40" s="71"/>
      <c r="AG40" s="71"/>
      <c r="AH40" s="71"/>
      <c r="AI40" s="71" t="s">
        <v>1058</v>
      </c>
      <c r="AJ40" s="178" t="str">
        <f t="shared" si="7"/>
        <v>IM TR - TX Health workers targeted for training in malaria case management with ACTs</v>
      </c>
      <c r="AK40" s="178" t="str">
        <f t="shared" si="8"/>
        <v>cqKHdgtfjID</v>
      </c>
      <c r="AL40" s="71" t="s">
        <v>266</v>
      </c>
      <c r="AM40" s="178" t="str">
        <f t="shared" si="9"/>
        <v>CORE - Type of health worker | Sex</v>
      </c>
      <c r="AN40" s="71"/>
      <c r="AO40" s="71"/>
      <c r="AP40" s="71"/>
      <c r="AQ40" s="71"/>
      <c r="AR40" s="71" t="s">
        <v>538</v>
      </c>
      <c r="AS40" s="71"/>
      <c r="AT40" s="71" t="s">
        <v>453</v>
      </c>
      <c r="AU40" s="71"/>
      <c r="AV40" s="71"/>
      <c r="AW40" s="71" t="s">
        <v>453</v>
      </c>
      <c r="AX40" s="71" t="s">
        <v>576</v>
      </c>
      <c r="AY40" s="71"/>
      <c r="AZ40" s="71" t="s">
        <v>453</v>
      </c>
      <c r="BA40" s="151"/>
      <c r="BB40" s="71" t="s">
        <v>266</v>
      </c>
      <c r="BC40" s="71" t="s">
        <v>17</v>
      </c>
      <c r="BD40" s="84" t="s">
        <v>267</v>
      </c>
      <c r="BE40" s="87"/>
      <c r="BF40" s="71" t="s">
        <v>42</v>
      </c>
      <c r="BG40" s="71" t="s">
        <v>42</v>
      </c>
      <c r="BH40" s="87"/>
      <c r="BI40" s="87"/>
      <c r="BJ40" s="71" t="s">
        <v>42</v>
      </c>
      <c r="BK40" s="71" t="s">
        <v>42</v>
      </c>
      <c r="BL40" s="87"/>
    </row>
    <row r="41" spans="1:64" s="111" customFormat="1" ht="105">
      <c r="A41" s="71">
        <v>24</v>
      </c>
      <c r="B41" s="71" t="s">
        <v>1059</v>
      </c>
      <c r="C41" s="151" t="s">
        <v>268</v>
      </c>
      <c r="D41" s="71"/>
      <c r="E41" s="177" t="str">
        <f t="shared" si="0"/>
        <v>IM Technical Leadership</v>
      </c>
      <c r="F41" s="127"/>
      <c r="G41" s="71" t="s">
        <v>269</v>
      </c>
      <c r="H41" s="71" t="s">
        <v>706</v>
      </c>
      <c r="I41" s="71" t="s">
        <v>706</v>
      </c>
      <c r="J41" s="119" t="str">
        <f t="shared" si="4"/>
        <v>IM TL - Has national guidelines for malaria treatment that meet global standards?</v>
      </c>
      <c r="K41" s="119" t="str">
        <f t="shared" si="5"/>
        <v>YVLRuSGpePK</v>
      </c>
      <c r="L41" s="71" t="s">
        <v>270</v>
      </c>
      <c r="M41" s="178" t="str">
        <f t="shared" si="6"/>
        <v>default</v>
      </c>
      <c r="N41" s="71"/>
      <c r="O41" s="71" t="s">
        <v>433</v>
      </c>
      <c r="P41" s="71" t="s">
        <v>433</v>
      </c>
      <c r="Q41" s="71" t="s">
        <v>433</v>
      </c>
      <c r="R41" s="71"/>
      <c r="S41" s="71"/>
      <c r="T41" s="71"/>
      <c r="U41" s="71"/>
      <c r="V41" s="71"/>
      <c r="W41" s="71"/>
      <c r="X41" s="71"/>
      <c r="Y41" s="71"/>
      <c r="Z41" s="71"/>
      <c r="AA41" s="159" t="s">
        <v>497</v>
      </c>
      <c r="AB41" s="71"/>
      <c r="AC41" s="71"/>
      <c r="AD41" s="71"/>
      <c r="AE41" s="71"/>
      <c r="AF41" s="71"/>
      <c r="AG41" s="71"/>
      <c r="AH41" s="71"/>
      <c r="AI41" s="71"/>
      <c r="AJ41" s="178" t="e">
        <f t="shared" si="7"/>
        <v>#N/A</v>
      </c>
      <c r="AK41" s="178" t="e">
        <f t="shared" si="8"/>
        <v>#N/A</v>
      </c>
      <c r="AL41" s="71" t="s">
        <v>270</v>
      </c>
      <c r="AM41" s="178" t="e">
        <f t="shared" si="9"/>
        <v>#N/A</v>
      </c>
      <c r="AN41" s="71"/>
      <c r="AO41" s="71"/>
      <c r="AP41" s="71"/>
      <c r="AQ41" s="71"/>
      <c r="AR41" s="71"/>
      <c r="AS41" s="71"/>
      <c r="AT41" s="71"/>
      <c r="AU41" s="71"/>
      <c r="AV41" s="71"/>
      <c r="AW41" s="71"/>
      <c r="AX41" s="71"/>
      <c r="AY41" s="71"/>
      <c r="AZ41" s="71" t="s">
        <v>500</v>
      </c>
      <c r="BA41" s="151"/>
      <c r="BB41" s="71" t="s">
        <v>270</v>
      </c>
      <c r="BC41" s="71" t="s">
        <v>221</v>
      </c>
      <c r="BD41" s="95" t="s">
        <v>228</v>
      </c>
      <c r="BE41" s="87"/>
      <c r="BF41" s="87"/>
      <c r="BG41" s="87"/>
      <c r="BH41" s="87"/>
      <c r="BI41" s="87"/>
      <c r="BJ41" s="87"/>
      <c r="BK41" s="87"/>
      <c r="BL41" s="87"/>
    </row>
    <row r="42" spans="1:64" s="111" customFormat="1" ht="15.75" customHeight="1">
      <c r="A42" s="105" t="s">
        <v>30</v>
      </c>
      <c r="B42" s="105"/>
      <c r="C42" s="105"/>
      <c r="D42" s="105"/>
      <c r="E42" s="177" t="e">
        <f t="shared" si="0"/>
        <v>#N/A</v>
      </c>
      <c r="F42" s="105"/>
      <c r="G42" s="105"/>
      <c r="H42" s="105"/>
      <c r="I42" s="105"/>
      <c r="J42" s="119" t="e">
        <f t="shared" si="4"/>
        <v>#N/A</v>
      </c>
      <c r="K42" s="119" t="e">
        <f t="shared" si="5"/>
        <v>#N/A</v>
      </c>
      <c r="L42" s="105"/>
      <c r="M42" s="178" t="e">
        <f t="shared" si="6"/>
        <v>#N/A</v>
      </c>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78" t="e">
        <f t="shared" si="7"/>
        <v>#N/A</v>
      </c>
      <c r="AK42" s="178" t="e">
        <f t="shared" si="8"/>
        <v>#N/A</v>
      </c>
      <c r="AL42" s="105"/>
      <c r="AM42" s="178" t="e">
        <f t="shared" si="9"/>
        <v>#N/A</v>
      </c>
      <c r="AN42" s="105"/>
      <c r="AO42" s="105"/>
      <c r="AP42" s="105"/>
      <c r="AQ42" s="105"/>
      <c r="AR42" s="105"/>
      <c r="AS42" s="105"/>
      <c r="AT42" s="105"/>
      <c r="AU42" s="105"/>
      <c r="AV42" s="105"/>
      <c r="AW42" s="105"/>
      <c r="AX42" s="105"/>
      <c r="AY42" s="105"/>
      <c r="AZ42" s="105"/>
      <c r="BA42" s="155"/>
      <c r="BB42" s="105"/>
      <c r="BC42" s="105"/>
      <c r="BD42" s="105"/>
      <c r="BE42" s="106"/>
      <c r="BF42" s="106"/>
      <c r="BG42" s="106"/>
      <c r="BH42" s="106"/>
      <c r="BI42" s="106"/>
      <c r="BJ42" s="106"/>
      <c r="BK42" s="106"/>
      <c r="BL42" s="107"/>
    </row>
    <row r="43" spans="1:64" s="111" customFormat="1" ht="150">
      <c r="A43" s="71">
        <v>25</v>
      </c>
      <c r="B43" s="71" t="s">
        <v>756</v>
      </c>
      <c r="C43" s="127" t="s">
        <v>144</v>
      </c>
      <c r="D43" s="71"/>
      <c r="E43" s="177" t="str">
        <f t="shared" si="0"/>
        <v>IM Case Reporting</v>
      </c>
      <c r="F43" s="127"/>
      <c r="G43" s="90" t="s">
        <v>280</v>
      </c>
      <c r="H43" s="71" t="s">
        <v>707</v>
      </c>
      <c r="I43" s="71" t="s">
        <v>707</v>
      </c>
      <c r="J43" s="119" t="str">
        <f t="shared" si="4"/>
        <v>IM CR - MIP Pregnant women who received an ITN during routine ANC</v>
      </c>
      <c r="K43" s="119" t="str">
        <f t="shared" si="5"/>
        <v>p4bKkXlEOtC</v>
      </c>
      <c r="L43" s="71" t="s">
        <v>274</v>
      </c>
      <c r="M43" s="178" t="str">
        <f t="shared" si="6"/>
        <v>default</v>
      </c>
      <c r="N43" s="71"/>
      <c r="O43" s="71" t="s">
        <v>433</v>
      </c>
      <c r="P43" s="71" t="s">
        <v>433</v>
      </c>
      <c r="Q43" s="71" t="s">
        <v>433</v>
      </c>
      <c r="R43" s="71" t="s">
        <v>680</v>
      </c>
      <c r="S43" s="71"/>
      <c r="T43" s="71" t="s">
        <v>436</v>
      </c>
      <c r="U43" s="71" t="s">
        <v>691</v>
      </c>
      <c r="V43" s="71"/>
      <c r="W43" s="71" t="s">
        <v>436</v>
      </c>
      <c r="X43" s="71" t="s">
        <v>669</v>
      </c>
      <c r="Y43" s="71"/>
      <c r="Z43" s="71" t="s">
        <v>436</v>
      </c>
      <c r="AA43" s="160" t="s">
        <v>498</v>
      </c>
      <c r="AB43" s="71" t="s">
        <v>734</v>
      </c>
      <c r="AC43" s="71"/>
      <c r="AD43" s="71"/>
      <c r="AE43" s="71"/>
      <c r="AF43" s="71"/>
      <c r="AG43" s="71"/>
      <c r="AH43" s="71"/>
      <c r="AI43" s="71" t="s">
        <v>734</v>
      </c>
      <c r="AJ43" s="178" t="str">
        <f t="shared" si="7"/>
        <v>IM CR - MIP Pregnant women attending routine ANC</v>
      </c>
      <c r="AK43" s="178" t="str">
        <f t="shared" si="8"/>
        <v>jNJNr4i82le</v>
      </c>
      <c r="AL43" s="71" t="s">
        <v>274</v>
      </c>
      <c r="AM43" s="178" t="str">
        <f t="shared" si="9"/>
        <v>default</v>
      </c>
      <c r="AN43" s="71"/>
      <c r="AO43" s="71"/>
      <c r="AP43" s="71"/>
      <c r="AQ43" s="71"/>
      <c r="AR43" s="71" t="s">
        <v>539</v>
      </c>
      <c r="AS43" s="71"/>
      <c r="AT43" s="71" t="s">
        <v>500</v>
      </c>
      <c r="AU43" s="71" t="s">
        <v>499</v>
      </c>
      <c r="AV43" s="71"/>
      <c r="AW43" s="71" t="s">
        <v>500</v>
      </c>
      <c r="AX43" s="71" t="s">
        <v>577</v>
      </c>
      <c r="AY43" s="71"/>
      <c r="AZ43" s="71" t="s">
        <v>500</v>
      </c>
      <c r="BA43" s="151"/>
      <c r="BB43" s="71" t="s">
        <v>274</v>
      </c>
      <c r="BC43" s="71" t="s">
        <v>281</v>
      </c>
      <c r="BD43" s="71" t="s">
        <v>273</v>
      </c>
      <c r="BE43" s="87"/>
      <c r="BF43" s="71" t="s">
        <v>42</v>
      </c>
      <c r="BG43" s="71" t="s">
        <v>42</v>
      </c>
      <c r="BH43" s="87"/>
      <c r="BI43" s="87"/>
      <c r="BJ43" s="87"/>
      <c r="BK43" s="87"/>
      <c r="BL43" s="87"/>
    </row>
    <row r="44" spans="1:64" ht="165">
      <c r="A44" s="71">
        <v>26</v>
      </c>
      <c r="B44" s="71" t="s">
        <v>755</v>
      </c>
      <c r="C44" s="127" t="s">
        <v>278</v>
      </c>
      <c r="D44" s="71"/>
      <c r="E44" s="177" t="str">
        <f t="shared" si="0"/>
        <v>IM Case Reporting</v>
      </c>
      <c r="F44" s="127"/>
      <c r="G44" s="90" t="s">
        <v>282</v>
      </c>
      <c r="H44" s="71" t="s">
        <v>708</v>
      </c>
      <c r="I44" s="71" t="s">
        <v>708</v>
      </c>
      <c r="J44" s="119" t="str">
        <f t="shared" si="4"/>
        <v>IM CR - MIP Pregnant women who received three or more doses of IPTp (IPT3)</v>
      </c>
      <c r="K44" s="119" t="str">
        <f t="shared" si="5"/>
        <v>IGhCODoV6YY</v>
      </c>
      <c r="L44" s="71" t="s">
        <v>275</v>
      </c>
      <c r="M44" s="178" t="str">
        <f t="shared" si="6"/>
        <v>default</v>
      </c>
      <c r="N44" s="71"/>
      <c r="O44" s="71" t="s">
        <v>433</v>
      </c>
      <c r="P44" s="71" t="s">
        <v>433</v>
      </c>
      <c r="Q44" s="71" t="s">
        <v>433</v>
      </c>
      <c r="R44" s="71" t="s">
        <v>681</v>
      </c>
      <c r="S44" s="71"/>
      <c r="T44" s="71" t="s">
        <v>436</v>
      </c>
      <c r="U44" s="71" t="s">
        <v>692</v>
      </c>
      <c r="V44" s="71"/>
      <c r="W44" s="71" t="s">
        <v>436</v>
      </c>
      <c r="X44" s="71" t="s">
        <v>670</v>
      </c>
      <c r="Y44" s="71"/>
      <c r="Z44" s="71" t="s">
        <v>436</v>
      </c>
      <c r="AA44" s="160" t="s">
        <v>498</v>
      </c>
      <c r="AB44" s="71" t="s">
        <v>734</v>
      </c>
      <c r="AC44" s="71"/>
      <c r="AD44" s="71"/>
      <c r="AE44" s="71"/>
      <c r="AF44" s="71"/>
      <c r="AG44" s="71"/>
      <c r="AH44" s="71"/>
      <c r="AI44" s="71" t="s">
        <v>734</v>
      </c>
      <c r="AJ44" s="178" t="str">
        <f t="shared" si="7"/>
        <v>IM CR - MIP Pregnant women attending routine ANC</v>
      </c>
      <c r="AK44" s="178" t="str">
        <f t="shared" si="8"/>
        <v>jNJNr4i82le</v>
      </c>
      <c r="AL44" s="71" t="s">
        <v>275</v>
      </c>
      <c r="AM44" s="178" t="str">
        <f t="shared" si="9"/>
        <v>default</v>
      </c>
      <c r="AN44" s="71"/>
      <c r="AO44" s="71"/>
      <c r="AP44" s="71"/>
      <c r="AQ44" s="71"/>
      <c r="AR44" s="71" t="s">
        <v>539</v>
      </c>
      <c r="AS44" s="71"/>
      <c r="AT44" s="71" t="s">
        <v>500</v>
      </c>
      <c r="AU44" s="71" t="s">
        <v>499</v>
      </c>
      <c r="AV44" s="71"/>
      <c r="AW44" s="71" t="s">
        <v>436</v>
      </c>
      <c r="AX44" s="71" t="s">
        <v>577</v>
      </c>
      <c r="AY44" s="71"/>
      <c r="AZ44" s="71" t="s">
        <v>500</v>
      </c>
      <c r="BA44" s="151"/>
      <c r="BB44" s="71" t="s">
        <v>275</v>
      </c>
      <c r="BC44" s="71" t="s">
        <v>281</v>
      </c>
      <c r="BD44" s="71" t="s">
        <v>273</v>
      </c>
      <c r="BE44" s="87"/>
      <c r="BF44" s="71" t="s">
        <v>42</v>
      </c>
      <c r="BG44" s="71" t="s">
        <v>42</v>
      </c>
      <c r="BH44" s="87"/>
      <c r="BI44" s="87"/>
      <c r="BJ44" s="87"/>
      <c r="BK44" s="96"/>
      <c r="BL44" s="87"/>
    </row>
    <row r="45" spans="1:64" ht="150">
      <c r="A45" s="71">
        <v>27</v>
      </c>
      <c r="B45" s="71" t="s">
        <v>1060</v>
      </c>
      <c r="C45" s="127" t="s">
        <v>31</v>
      </c>
      <c r="D45" s="71"/>
      <c r="E45" s="177" t="str">
        <f t="shared" ref="E45:E64" si="10">VLOOKUP(I45,im_des2,5,FALSE)</f>
        <v>IM Case Reporting</v>
      </c>
      <c r="F45" s="127"/>
      <c r="G45" s="90" t="s">
        <v>283</v>
      </c>
      <c r="H45" s="71" t="s">
        <v>709</v>
      </c>
      <c r="I45" s="71" t="s">
        <v>709</v>
      </c>
      <c r="J45" s="119" t="str">
        <f t="shared" si="4"/>
        <v>IM CR - MIP Pregnant women who received two doses of IPTp (IPT2)</v>
      </c>
      <c r="K45" s="119" t="str">
        <f t="shared" si="5"/>
        <v>Y73pLgWXfTh</v>
      </c>
      <c r="L45" s="71" t="s">
        <v>276</v>
      </c>
      <c r="M45" s="178" t="str">
        <f t="shared" si="6"/>
        <v>default</v>
      </c>
      <c r="N45" s="71"/>
      <c r="O45" s="71" t="s">
        <v>433</v>
      </c>
      <c r="P45" s="71" t="s">
        <v>433</v>
      </c>
      <c r="Q45" s="71" t="s">
        <v>433</v>
      </c>
      <c r="R45" s="71" t="s">
        <v>682</v>
      </c>
      <c r="S45" s="71"/>
      <c r="T45" s="71" t="s">
        <v>436</v>
      </c>
      <c r="U45" s="71" t="s">
        <v>693</v>
      </c>
      <c r="V45" s="71"/>
      <c r="W45" s="71" t="s">
        <v>436</v>
      </c>
      <c r="X45" s="71" t="s">
        <v>671</v>
      </c>
      <c r="Y45" s="71"/>
      <c r="Z45" s="71" t="s">
        <v>436</v>
      </c>
      <c r="AA45" s="160" t="s">
        <v>498</v>
      </c>
      <c r="AB45" s="71" t="s">
        <v>734</v>
      </c>
      <c r="AC45" s="71"/>
      <c r="AD45" s="71"/>
      <c r="AE45" s="71"/>
      <c r="AF45" s="71"/>
      <c r="AG45" s="71"/>
      <c r="AH45" s="71"/>
      <c r="AI45" s="71" t="s">
        <v>734</v>
      </c>
      <c r="AJ45" s="178" t="str">
        <f t="shared" si="7"/>
        <v>IM CR - MIP Pregnant women attending routine ANC</v>
      </c>
      <c r="AK45" s="178" t="str">
        <f t="shared" si="8"/>
        <v>jNJNr4i82le</v>
      </c>
      <c r="AL45" s="71" t="s">
        <v>276</v>
      </c>
      <c r="AM45" s="178" t="str">
        <f t="shared" si="9"/>
        <v>default</v>
      </c>
      <c r="AN45" s="71"/>
      <c r="AO45" s="71"/>
      <c r="AP45" s="71"/>
      <c r="AQ45" s="71"/>
      <c r="AR45" s="71" t="s">
        <v>539</v>
      </c>
      <c r="AS45" s="71"/>
      <c r="AT45" s="71" t="s">
        <v>500</v>
      </c>
      <c r="AU45" s="71" t="s">
        <v>499</v>
      </c>
      <c r="AV45" s="71"/>
      <c r="AW45" s="71" t="s">
        <v>436</v>
      </c>
      <c r="AX45" s="71" t="s">
        <v>577</v>
      </c>
      <c r="AY45" s="71"/>
      <c r="AZ45" s="71" t="s">
        <v>500</v>
      </c>
      <c r="BA45" s="151"/>
      <c r="BB45" s="71" t="s">
        <v>276</v>
      </c>
      <c r="BC45" s="71" t="s">
        <v>281</v>
      </c>
      <c r="BD45" s="71" t="s">
        <v>273</v>
      </c>
      <c r="BE45" s="87"/>
      <c r="BF45" s="71" t="s">
        <v>42</v>
      </c>
      <c r="BG45" s="71" t="s">
        <v>42</v>
      </c>
      <c r="BH45" s="87"/>
      <c r="BI45" s="87"/>
      <c r="BJ45" s="87"/>
      <c r="BK45" s="96"/>
      <c r="BL45" s="87"/>
    </row>
    <row r="46" spans="1:64" ht="150">
      <c r="A46" s="71">
        <v>28</v>
      </c>
      <c r="B46" s="71" t="s">
        <v>1061</v>
      </c>
      <c r="C46" s="127" t="s">
        <v>32</v>
      </c>
      <c r="D46" s="71"/>
      <c r="E46" s="177" t="str">
        <f t="shared" si="10"/>
        <v>IM Case Reporting</v>
      </c>
      <c r="F46" s="127"/>
      <c r="G46" s="90" t="s">
        <v>284</v>
      </c>
      <c r="H46" s="71" t="s">
        <v>710</v>
      </c>
      <c r="I46" s="71" t="s">
        <v>710</v>
      </c>
      <c r="J46" s="119" t="str">
        <f t="shared" ref="J46:J77" si="11">VLOOKUP(I46,im_des2,1,FALSE)</f>
        <v>IM CR - MIP Pregnant women who received one dose of IPTp (IPT1)</v>
      </c>
      <c r="K46" s="119" t="str">
        <f t="shared" ref="K46:K64" si="12">VLOOKUP(I46,im_des2,2,FALSE)</f>
        <v>i5xgliv1YDl</v>
      </c>
      <c r="L46" s="71" t="s">
        <v>277</v>
      </c>
      <c r="M46" s="178" t="str">
        <f t="shared" ref="M46:M64" si="13">VLOOKUP(I46,im_des2,4,FALSE)</f>
        <v>default</v>
      </c>
      <c r="N46" s="71"/>
      <c r="O46" s="71" t="s">
        <v>433</v>
      </c>
      <c r="P46" s="71" t="s">
        <v>433</v>
      </c>
      <c r="Q46" s="71" t="s">
        <v>433</v>
      </c>
      <c r="R46" s="71" t="s">
        <v>683</v>
      </c>
      <c r="S46" s="71"/>
      <c r="T46" s="71" t="s">
        <v>436</v>
      </c>
      <c r="U46" s="71" t="s">
        <v>694</v>
      </c>
      <c r="V46" s="71"/>
      <c r="W46" s="71" t="s">
        <v>436</v>
      </c>
      <c r="X46" s="71" t="s">
        <v>672</v>
      </c>
      <c r="Y46" s="71"/>
      <c r="Z46" s="71" t="s">
        <v>436</v>
      </c>
      <c r="AA46" s="160" t="s">
        <v>498</v>
      </c>
      <c r="AB46" s="71" t="s">
        <v>734</v>
      </c>
      <c r="AC46" s="71"/>
      <c r="AD46" s="71"/>
      <c r="AE46" s="71"/>
      <c r="AF46" s="71"/>
      <c r="AG46" s="71"/>
      <c r="AH46" s="71"/>
      <c r="AI46" s="71" t="s">
        <v>734</v>
      </c>
      <c r="AJ46" s="178" t="str">
        <f t="shared" si="7"/>
        <v>IM CR - MIP Pregnant women attending routine ANC</v>
      </c>
      <c r="AK46" s="178" t="str">
        <f t="shared" si="8"/>
        <v>jNJNr4i82le</v>
      </c>
      <c r="AL46" s="71" t="s">
        <v>277</v>
      </c>
      <c r="AM46" s="178" t="str">
        <f t="shared" si="9"/>
        <v>default</v>
      </c>
      <c r="AN46" s="71"/>
      <c r="AO46" s="71"/>
      <c r="AP46" s="71"/>
      <c r="AQ46" s="71"/>
      <c r="AR46" s="71" t="s">
        <v>539</v>
      </c>
      <c r="AS46" s="71"/>
      <c r="AT46" s="71" t="s">
        <v>500</v>
      </c>
      <c r="AU46" s="71" t="s">
        <v>499</v>
      </c>
      <c r="AV46" s="71"/>
      <c r="AW46" s="71" t="s">
        <v>436</v>
      </c>
      <c r="AX46" s="71" t="s">
        <v>577</v>
      </c>
      <c r="AY46" s="71"/>
      <c r="AZ46" s="71" t="s">
        <v>500</v>
      </c>
      <c r="BA46" s="151"/>
      <c r="BB46" s="71" t="s">
        <v>277</v>
      </c>
      <c r="BC46" s="71" t="s">
        <v>281</v>
      </c>
      <c r="BD46" s="71" t="s">
        <v>273</v>
      </c>
      <c r="BE46" s="87"/>
      <c r="BF46" s="71" t="s">
        <v>42</v>
      </c>
      <c r="BG46" s="71" t="s">
        <v>42</v>
      </c>
      <c r="BH46" s="87"/>
      <c r="BI46" s="87"/>
      <c r="BJ46" s="87"/>
      <c r="BK46" s="96"/>
      <c r="BL46" s="87"/>
    </row>
    <row r="47" spans="1:64" ht="98">
      <c r="A47" s="71">
        <v>29</v>
      </c>
      <c r="B47" s="71" t="s">
        <v>1062</v>
      </c>
      <c r="C47" s="127" t="s">
        <v>34</v>
      </c>
      <c r="D47" s="71"/>
      <c r="E47" s="177" t="str">
        <f t="shared" si="10"/>
        <v>IM Supportive Supervision</v>
      </c>
      <c r="F47" s="127"/>
      <c r="G47" s="90" t="s">
        <v>285</v>
      </c>
      <c r="H47" s="109" t="s">
        <v>711</v>
      </c>
      <c r="I47" s="187" t="s">
        <v>881</v>
      </c>
      <c r="J47" s="119" t="str">
        <f t="shared" si="11"/>
        <v>IM SS - MIP Health workers who scored 90% or greater in measuring case management of MiP</v>
      </c>
      <c r="K47" s="119" t="str">
        <f t="shared" si="12"/>
        <v>vKOVZ3Jckex</v>
      </c>
      <c r="L47" s="82" t="s">
        <v>290</v>
      </c>
      <c r="M47" s="178" t="str">
        <f t="shared" si="13"/>
        <v>CORE - Type of health worker | Sex</v>
      </c>
      <c r="N47" s="146"/>
      <c r="O47" s="146"/>
      <c r="P47" s="146"/>
      <c r="Q47" s="146"/>
      <c r="R47" s="146"/>
      <c r="S47" s="146"/>
      <c r="T47" s="146"/>
      <c r="U47" s="146"/>
      <c r="V47" s="146"/>
      <c r="W47" s="146"/>
      <c r="X47" s="146"/>
      <c r="Y47" s="146"/>
      <c r="Z47" s="146"/>
      <c r="AA47" s="109" t="s">
        <v>24</v>
      </c>
      <c r="AB47" s="109" t="s">
        <v>735</v>
      </c>
      <c r="AC47" s="109"/>
      <c r="AD47" s="109"/>
      <c r="AE47" s="109"/>
      <c r="AF47" s="109"/>
      <c r="AG47" s="109"/>
      <c r="AH47" s="109"/>
      <c r="AI47" s="109" t="s">
        <v>735</v>
      </c>
      <c r="AJ47" s="178" t="str">
        <f t="shared" si="7"/>
        <v>IM SS - MIP Health workers assessed in measuring case management of MiP</v>
      </c>
      <c r="AK47" s="178" t="str">
        <f t="shared" si="8"/>
        <v>t7LA2WZducS</v>
      </c>
      <c r="AL47" s="82" t="s">
        <v>290</v>
      </c>
      <c r="AM47" s="178" t="str">
        <f t="shared" si="9"/>
        <v>CORE - Type of health worker | Sex</v>
      </c>
      <c r="AN47" s="146"/>
      <c r="AO47" s="146"/>
      <c r="AP47" s="146"/>
      <c r="AQ47" s="146"/>
      <c r="AR47" s="146"/>
      <c r="AS47" s="146"/>
      <c r="AT47" s="146"/>
      <c r="AU47" s="146"/>
      <c r="AV47" s="146"/>
      <c r="AW47" s="146"/>
      <c r="AX47" s="146"/>
      <c r="AY47" s="146"/>
      <c r="AZ47" s="146"/>
      <c r="BA47" s="156"/>
      <c r="BB47" s="82" t="s">
        <v>290</v>
      </c>
      <c r="BC47" s="109" t="s">
        <v>24</v>
      </c>
      <c r="BD47" s="86" t="s">
        <v>289</v>
      </c>
      <c r="BE47" s="87"/>
      <c r="BF47" s="71" t="s">
        <v>42</v>
      </c>
      <c r="BG47" s="71" t="s">
        <v>42</v>
      </c>
      <c r="BH47" s="87"/>
      <c r="BI47" s="87"/>
      <c r="BJ47" s="71" t="s">
        <v>42</v>
      </c>
      <c r="BK47" s="71"/>
      <c r="BL47" s="87"/>
    </row>
    <row r="48" spans="1:64" ht="98">
      <c r="A48" s="71">
        <v>30</v>
      </c>
      <c r="B48" s="71" t="s">
        <v>1063</v>
      </c>
      <c r="C48" s="127" t="s">
        <v>33</v>
      </c>
      <c r="D48" s="71"/>
      <c r="E48" s="177" t="str">
        <f t="shared" si="10"/>
        <v>IM Supportive Supervision</v>
      </c>
      <c r="F48" s="127"/>
      <c r="G48" s="90" t="s">
        <v>286</v>
      </c>
      <c r="H48" s="109" t="s">
        <v>712</v>
      </c>
      <c r="I48" s="187" t="s">
        <v>884</v>
      </c>
      <c r="J48" s="119" t="str">
        <f t="shared" si="11"/>
        <v>IM SS - MIP Health workers who scored 90% or greater in measuring IPTp and counselling for MiP</v>
      </c>
      <c r="K48" s="119" t="str">
        <f t="shared" si="12"/>
        <v>aOenVQmDtkc</v>
      </c>
      <c r="L48" s="82" t="s">
        <v>292</v>
      </c>
      <c r="M48" s="178" t="str">
        <f t="shared" si="13"/>
        <v>CORE - Type of health worker | Sex</v>
      </c>
      <c r="N48" s="146"/>
      <c r="O48" s="146"/>
      <c r="P48" s="146"/>
      <c r="Q48" s="146"/>
      <c r="R48" s="146"/>
      <c r="S48" s="146"/>
      <c r="T48" s="146"/>
      <c r="U48" s="146"/>
      <c r="V48" s="146"/>
      <c r="W48" s="146"/>
      <c r="X48" s="146"/>
      <c r="Y48" s="146"/>
      <c r="Z48" s="146"/>
      <c r="AA48" s="109" t="s">
        <v>24</v>
      </c>
      <c r="AB48" s="109" t="s">
        <v>736</v>
      </c>
      <c r="AC48" s="109"/>
      <c r="AD48" s="109"/>
      <c r="AE48" s="109"/>
      <c r="AF48" s="109"/>
      <c r="AG48" s="109"/>
      <c r="AH48" s="109"/>
      <c r="AI48" s="109" t="s">
        <v>736</v>
      </c>
      <c r="AJ48" s="178" t="str">
        <f t="shared" si="7"/>
        <v>IM SS - MIP Health workers assessed in measuring IPTp and counselling for MiP</v>
      </c>
      <c r="AK48" s="178" t="str">
        <f t="shared" si="8"/>
        <v>fpDelOtHjG4</v>
      </c>
      <c r="AL48" s="82" t="s">
        <v>292</v>
      </c>
      <c r="AM48" s="178" t="str">
        <f t="shared" si="9"/>
        <v>CORE - Type of health worker | Sex</v>
      </c>
      <c r="AN48" s="146"/>
      <c r="AO48" s="146"/>
      <c r="AP48" s="146"/>
      <c r="AQ48" s="146"/>
      <c r="AR48" s="146"/>
      <c r="AS48" s="146"/>
      <c r="AT48" s="146"/>
      <c r="AU48" s="146"/>
      <c r="AV48" s="146"/>
      <c r="AW48" s="146"/>
      <c r="AX48" s="146"/>
      <c r="AY48" s="146"/>
      <c r="AZ48" s="146"/>
      <c r="BA48" s="156"/>
      <c r="BB48" s="82" t="s">
        <v>292</v>
      </c>
      <c r="BC48" s="109" t="s">
        <v>24</v>
      </c>
      <c r="BD48" s="86" t="s">
        <v>291</v>
      </c>
      <c r="BE48" s="87"/>
      <c r="BF48" s="71" t="s">
        <v>42</v>
      </c>
      <c r="BG48" s="71" t="s">
        <v>42</v>
      </c>
      <c r="BH48" s="87"/>
      <c r="BI48" s="87"/>
      <c r="BJ48" s="71" t="s">
        <v>42</v>
      </c>
      <c r="BK48" s="71"/>
      <c r="BL48" s="87"/>
    </row>
    <row r="49" spans="1:65" ht="70">
      <c r="A49" s="71">
        <v>31</v>
      </c>
      <c r="B49" s="71" t="s">
        <v>1064</v>
      </c>
      <c r="C49" s="127" t="s">
        <v>149</v>
      </c>
      <c r="D49" s="71"/>
      <c r="E49" s="177" t="str">
        <f t="shared" si="10"/>
        <v>IM Training</v>
      </c>
      <c r="F49" s="127"/>
      <c r="G49" s="90" t="s">
        <v>293</v>
      </c>
      <c r="H49" s="109" t="s">
        <v>713</v>
      </c>
      <c r="I49" s="109" t="s">
        <v>974</v>
      </c>
      <c r="J49" s="119" t="str">
        <f t="shared" si="11"/>
        <v>IM TR - MIP Health workers who complete the training course in IPTp</v>
      </c>
      <c r="K49" s="119" t="str">
        <f t="shared" si="12"/>
        <v>yQ11Q5pQ2lx</v>
      </c>
      <c r="L49" s="82" t="s">
        <v>294</v>
      </c>
      <c r="M49" s="178" t="str">
        <f t="shared" si="13"/>
        <v>CORE - Type of health worker | Sex</v>
      </c>
      <c r="N49" s="146"/>
      <c r="O49" s="146"/>
      <c r="P49" s="146"/>
      <c r="Q49" s="146"/>
      <c r="R49" s="146"/>
      <c r="S49" s="146"/>
      <c r="T49" s="146"/>
      <c r="U49" s="146"/>
      <c r="V49" s="146"/>
      <c r="W49" s="146"/>
      <c r="X49" s="146"/>
      <c r="Y49" s="146"/>
      <c r="Z49" s="146"/>
      <c r="AA49" s="109" t="s">
        <v>17</v>
      </c>
      <c r="AB49" s="109" t="s">
        <v>737</v>
      </c>
      <c r="AC49" s="109"/>
      <c r="AD49" s="109"/>
      <c r="AE49" s="109"/>
      <c r="AF49" s="109"/>
      <c r="AG49" s="109"/>
      <c r="AH49" s="109"/>
      <c r="AI49" s="109" t="s">
        <v>971</v>
      </c>
      <c r="AJ49" s="178" t="str">
        <f t="shared" si="7"/>
        <v>IM TR - MIP Health workers targeted for training in IPTp</v>
      </c>
      <c r="AK49" s="178" t="str">
        <f t="shared" si="8"/>
        <v>yoNR9Ct37gT</v>
      </c>
      <c r="AL49" s="82" t="s">
        <v>294</v>
      </c>
      <c r="AM49" s="178" t="str">
        <f t="shared" si="9"/>
        <v>CORE - Type of health worker | Sex</v>
      </c>
      <c r="AN49" s="146"/>
      <c r="AO49" s="146"/>
      <c r="AP49" s="146"/>
      <c r="AQ49" s="146"/>
      <c r="AR49" s="146"/>
      <c r="AS49" s="146"/>
      <c r="AT49" s="146"/>
      <c r="AU49" s="146"/>
      <c r="AV49" s="146"/>
      <c r="AW49" s="146"/>
      <c r="AX49" s="146"/>
      <c r="AY49" s="146"/>
      <c r="AZ49" s="146"/>
      <c r="BA49" s="156"/>
      <c r="BB49" s="82" t="s">
        <v>294</v>
      </c>
      <c r="BC49" s="109" t="s">
        <v>17</v>
      </c>
      <c r="BD49" s="86" t="s">
        <v>295</v>
      </c>
      <c r="BE49" s="87"/>
      <c r="BF49" s="71" t="s">
        <v>42</v>
      </c>
      <c r="BG49" s="71" t="s">
        <v>42</v>
      </c>
      <c r="BH49" s="87"/>
      <c r="BI49" s="87"/>
      <c r="BJ49" s="71" t="s">
        <v>42</v>
      </c>
      <c r="BK49" s="71" t="s">
        <v>42</v>
      </c>
      <c r="BL49" s="87"/>
    </row>
    <row r="50" spans="1:65" ht="105">
      <c r="A50" s="71">
        <v>32</v>
      </c>
      <c r="B50" s="71" t="s">
        <v>1065</v>
      </c>
      <c r="C50" s="151" t="s">
        <v>296</v>
      </c>
      <c r="D50" s="71"/>
      <c r="E50" s="177" t="str">
        <f t="shared" si="10"/>
        <v>IM Technical Leadership</v>
      </c>
      <c r="F50" s="127"/>
      <c r="G50" s="71" t="s">
        <v>299</v>
      </c>
      <c r="H50" s="71" t="s">
        <v>714</v>
      </c>
      <c r="I50" s="71" t="s">
        <v>714</v>
      </c>
      <c r="J50" s="119" t="str">
        <f t="shared" si="11"/>
        <v>IM TL - Has national guidelines for prevention and treatment of MiP that meet global standards?</v>
      </c>
      <c r="K50" s="119" t="str">
        <f t="shared" si="12"/>
        <v>C0UniRKgGAG</v>
      </c>
      <c r="L50" s="71" t="s">
        <v>301</v>
      </c>
      <c r="M50" s="178" t="str">
        <f t="shared" si="13"/>
        <v>default</v>
      </c>
      <c r="N50" s="71"/>
      <c r="O50" s="71" t="s">
        <v>433</v>
      </c>
      <c r="P50" s="71" t="s">
        <v>433</v>
      </c>
      <c r="Q50" s="71" t="s">
        <v>433</v>
      </c>
      <c r="R50" s="71"/>
      <c r="S50" s="71"/>
      <c r="T50" s="71"/>
      <c r="U50" s="71"/>
      <c r="V50" s="71"/>
      <c r="W50" s="71"/>
      <c r="X50" s="71"/>
      <c r="Y50" s="71"/>
      <c r="Z50" s="71" t="s">
        <v>436</v>
      </c>
      <c r="AA50" s="71" t="s">
        <v>221</v>
      </c>
      <c r="AB50" s="71"/>
      <c r="AC50" s="71"/>
      <c r="AD50" s="71"/>
      <c r="AE50" s="71"/>
      <c r="AF50" s="71"/>
      <c r="AG50" s="71"/>
      <c r="AH50" s="71"/>
      <c r="AI50" s="71"/>
      <c r="AJ50" s="178" t="e">
        <f t="shared" si="7"/>
        <v>#N/A</v>
      </c>
      <c r="AK50" s="178" t="e">
        <f t="shared" si="8"/>
        <v>#N/A</v>
      </c>
      <c r="AL50" s="71" t="s">
        <v>301</v>
      </c>
      <c r="AM50" s="178" t="e">
        <f t="shared" si="9"/>
        <v>#N/A</v>
      </c>
      <c r="AN50" s="71"/>
      <c r="AR50" s="71"/>
      <c r="AS50" s="71"/>
      <c r="AT50" s="71"/>
      <c r="AU50" s="71"/>
      <c r="AV50" s="71"/>
      <c r="AW50" s="71"/>
      <c r="AX50" s="71"/>
      <c r="AY50" s="71"/>
      <c r="AZ50" s="71"/>
      <c r="BA50" s="151"/>
      <c r="BB50" s="71" t="s">
        <v>301</v>
      </c>
      <c r="BC50" s="71" t="s">
        <v>221</v>
      </c>
      <c r="BD50" s="95" t="s">
        <v>228</v>
      </c>
      <c r="BE50" s="87"/>
      <c r="BF50" s="87"/>
      <c r="BG50" s="87"/>
      <c r="BH50" s="87"/>
      <c r="BI50" s="87"/>
      <c r="BJ50" s="87"/>
      <c r="BK50" s="96"/>
      <c r="BL50" s="87"/>
    </row>
    <row r="51" spans="1:65" ht="150">
      <c r="A51" s="71">
        <v>33</v>
      </c>
      <c r="B51" s="71" t="s">
        <v>1066</v>
      </c>
      <c r="C51" s="151" t="s">
        <v>297</v>
      </c>
      <c r="D51" s="71"/>
      <c r="E51" s="177" t="str">
        <f t="shared" si="10"/>
        <v>IM Technical Leadership</v>
      </c>
      <c r="F51" s="127"/>
      <c r="G51" s="71" t="s">
        <v>298</v>
      </c>
      <c r="H51" s="71" t="s">
        <v>715</v>
      </c>
      <c r="I51" s="71" t="s">
        <v>715</v>
      </c>
      <c r="J51" s="119" t="str">
        <f t="shared" si="11"/>
        <v>IM TL - Has functional/active malaria/MiP/ANC/community health or RMNCH Working Group with a MiP lens that meets periodically?</v>
      </c>
      <c r="K51" s="119" t="str">
        <f t="shared" si="12"/>
        <v>wHtxPnCGqBV</v>
      </c>
      <c r="L51" s="71" t="s">
        <v>302</v>
      </c>
      <c r="M51" s="178" t="str">
        <f t="shared" si="13"/>
        <v>default</v>
      </c>
      <c r="N51" s="71"/>
      <c r="O51" s="71" t="s">
        <v>433</v>
      </c>
      <c r="P51" s="71" t="s">
        <v>433</v>
      </c>
      <c r="Q51" s="71" t="s">
        <v>433</v>
      </c>
      <c r="R51" s="71"/>
      <c r="S51" s="71"/>
      <c r="T51" s="71"/>
      <c r="U51" s="71" t="s">
        <v>501</v>
      </c>
      <c r="V51" s="71"/>
      <c r="W51" s="71" t="s">
        <v>436</v>
      </c>
      <c r="X51" s="71"/>
      <c r="Y51" s="71"/>
      <c r="Z51" s="71"/>
      <c r="AA51" s="71" t="s">
        <v>298</v>
      </c>
      <c r="AB51" s="71"/>
      <c r="AC51" s="71"/>
      <c r="AD51" s="71"/>
      <c r="AE51" s="71"/>
      <c r="AF51" s="71"/>
      <c r="AG51" s="71"/>
      <c r="AH51" s="71"/>
      <c r="AI51" s="71"/>
      <c r="AJ51" s="178" t="e">
        <f t="shared" si="7"/>
        <v>#N/A</v>
      </c>
      <c r="AK51" s="178" t="e">
        <f t="shared" si="8"/>
        <v>#N/A</v>
      </c>
      <c r="AL51" s="71" t="s">
        <v>302</v>
      </c>
      <c r="AM51" s="178" t="e">
        <f t="shared" si="9"/>
        <v>#N/A</v>
      </c>
      <c r="AN51" s="71"/>
      <c r="AR51" s="71"/>
      <c r="AS51" s="71"/>
      <c r="AT51" s="71"/>
      <c r="AU51" s="71" t="s">
        <v>502</v>
      </c>
      <c r="AV51" s="71"/>
      <c r="AW51" s="71" t="s">
        <v>436</v>
      </c>
      <c r="AX51" s="71"/>
      <c r="AY51" s="71"/>
      <c r="AZ51" s="71"/>
      <c r="BA51" s="151"/>
      <c r="BB51" s="71" t="s">
        <v>302</v>
      </c>
      <c r="BC51" s="71" t="s">
        <v>35</v>
      </c>
      <c r="BD51" s="71" t="s">
        <v>35</v>
      </c>
      <c r="BE51" s="87"/>
      <c r="BF51" s="87"/>
      <c r="BG51" s="87"/>
      <c r="BH51" s="87"/>
      <c r="BI51" s="87"/>
      <c r="BJ51" s="87"/>
      <c r="BK51" s="87"/>
      <c r="BL51" s="87"/>
    </row>
    <row r="52" spans="1:65" ht="15.75" customHeight="1">
      <c r="A52" s="105" t="s">
        <v>36</v>
      </c>
      <c r="B52" s="105"/>
      <c r="C52" s="105"/>
      <c r="D52" s="105"/>
      <c r="E52" s="177" t="e">
        <f t="shared" si="10"/>
        <v>#N/A</v>
      </c>
      <c r="F52" s="105"/>
      <c r="G52" s="105"/>
      <c r="H52" s="105"/>
      <c r="I52" s="105"/>
      <c r="J52" s="119" t="e">
        <f t="shared" si="11"/>
        <v>#N/A</v>
      </c>
      <c r="K52" s="119" t="e">
        <f t="shared" si="12"/>
        <v>#N/A</v>
      </c>
      <c r="L52" s="105"/>
      <c r="M52" s="178" t="e">
        <f t="shared" si="13"/>
        <v>#N/A</v>
      </c>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78" t="e">
        <f t="shared" si="7"/>
        <v>#N/A</v>
      </c>
      <c r="AK52" s="178" t="e">
        <f t="shared" si="8"/>
        <v>#N/A</v>
      </c>
      <c r="AL52" s="105"/>
      <c r="AM52" s="178" t="e">
        <f t="shared" si="9"/>
        <v>#N/A</v>
      </c>
      <c r="AN52" s="105"/>
      <c r="AO52" s="105"/>
      <c r="AP52" s="105"/>
      <c r="AQ52" s="105"/>
      <c r="AR52" s="105"/>
      <c r="AS52" s="105"/>
      <c r="AT52" s="105"/>
      <c r="AU52" s="105"/>
      <c r="AV52" s="105"/>
      <c r="AW52" s="105"/>
      <c r="AX52" s="105"/>
      <c r="AY52" s="105"/>
      <c r="AZ52" s="105"/>
      <c r="BA52" s="155"/>
      <c r="BB52" s="105"/>
      <c r="BC52" s="105"/>
      <c r="BD52" s="105"/>
      <c r="BE52" s="106"/>
      <c r="BF52" s="106"/>
      <c r="BG52" s="106"/>
      <c r="BH52" s="106"/>
      <c r="BI52" s="106"/>
      <c r="BJ52" s="106"/>
      <c r="BK52" s="106"/>
      <c r="BL52" s="108"/>
    </row>
    <row r="53" spans="1:65" ht="180">
      <c r="A53" s="71">
        <v>34</v>
      </c>
      <c r="B53" s="71" t="s">
        <v>757</v>
      </c>
      <c r="C53" s="71" t="s">
        <v>37</v>
      </c>
      <c r="D53" s="71"/>
      <c r="E53" s="177" t="str">
        <f t="shared" si="10"/>
        <v>IM Seasonal Malaria Chemoprevention</v>
      </c>
      <c r="F53" s="71"/>
      <c r="G53" s="71" t="s">
        <v>312</v>
      </c>
      <c r="H53" s="71" t="s">
        <v>744</v>
      </c>
      <c r="I53" s="71" t="s">
        <v>744</v>
      </c>
      <c r="J53" s="119" t="str">
        <f t="shared" si="11"/>
        <v>IM SMC - Children who received SMC in all waves</v>
      </c>
      <c r="K53" s="119" t="str">
        <f t="shared" si="12"/>
        <v>ioU1w8yCIWv</v>
      </c>
      <c r="L53" s="71" t="s">
        <v>305</v>
      </c>
      <c r="M53" s="178" t="str">
        <f t="shared" si="13"/>
        <v>CORE - Sex | Age-group (CU5)</v>
      </c>
      <c r="N53" s="71"/>
      <c r="O53" s="71" t="s">
        <v>433</v>
      </c>
      <c r="P53" s="71" t="s">
        <v>433</v>
      </c>
      <c r="Q53" s="71" t="s">
        <v>433</v>
      </c>
      <c r="R53" s="71" t="s">
        <v>433</v>
      </c>
      <c r="S53" s="71" t="s">
        <v>433</v>
      </c>
      <c r="T53" s="71" t="s">
        <v>433</v>
      </c>
      <c r="U53" s="71" t="s">
        <v>433</v>
      </c>
      <c r="V53" s="71" t="s">
        <v>433</v>
      </c>
      <c r="W53" s="71" t="s">
        <v>433</v>
      </c>
      <c r="X53" s="71"/>
      <c r="Y53" s="71"/>
      <c r="Z53" s="71" t="s">
        <v>578</v>
      </c>
      <c r="AA53" s="159" t="s">
        <v>311</v>
      </c>
      <c r="AB53" s="71" t="s">
        <v>745</v>
      </c>
      <c r="AC53" s="71"/>
      <c r="AD53" s="71"/>
      <c r="AE53" s="71"/>
      <c r="AF53" s="71"/>
      <c r="AG53" s="71"/>
      <c r="AH53" s="71"/>
      <c r="AI53" s="71" t="s">
        <v>745</v>
      </c>
      <c r="AJ53" s="178" t="str">
        <f t="shared" si="7"/>
        <v>IM SMC - Children in target age range</v>
      </c>
      <c r="AK53" s="178" t="str">
        <f t="shared" si="8"/>
        <v>jAD6Dh7z1d1</v>
      </c>
      <c r="AL53" s="71" t="s">
        <v>305</v>
      </c>
      <c r="AM53" s="178" t="str">
        <f t="shared" si="9"/>
        <v>CORE - Sex | Age-group (CU5)</v>
      </c>
      <c r="AN53" s="71"/>
      <c r="AO53" s="71"/>
      <c r="AP53" s="71"/>
      <c r="AQ53" s="71"/>
      <c r="AR53" s="71" t="s">
        <v>433</v>
      </c>
      <c r="AS53" s="71" t="s">
        <v>433</v>
      </c>
      <c r="AT53" s="71" t="s">
        <v>433</v>
      </c>
      <c r="AU53" s="71" t="s">
        <v>433</v>
      </c>
      <c r="AV53" s="71" t="s">
        <v>433</v>
      </c>
      <c r="AW53" s="71" t="s">
        <v>433</v>
      </c>
      <c r="AX53" s="71" t="s">
        <v>581</v>
      </c>
      <c r="AY53" s="71"/>
      <c r="AZ53" s="71" t="s">
        <v>476</v>
      </c>
      <c r="BA53" s="151"/>
      <c r="BB53" s="71" t="s">
        <v>305</v>
      </c>
      <c r="BC53" s="71" t="s">
        <v>311</v>
      </c>
      <c r="BD53" s="71" t="s">
        <v>304</v>
      </c>
      <c r="BE53" s="87"/>
      <c r="BF53" s="87"/>
      <c r="BG53" s="87"/>
      <c r="BH53" s="87"/>
      <c r="BI53" s="87"/>
      <c r="BJ53" s="87"/>
      <c r="BK53" s="71" t="s">
        <v>42</v>
      </c>
      <c r="BL53" s="87"/>
    </row>
    <row r="54" spans="1:65" s="73" customFormat="1" ht="180">
      <c r="A54" s="71">
        <v>35</v>
      </c>
      <c r="B54" s="71" t="s">
        <v>758</v>
      </c>
      <c r="C54" s="72" t="s">
        <v>315</v>
      </c>
      <c r="D54" s="71"/>
      <c r="E54" s="177" t="str">
        <f t="shared" si="10"/>
        <v>IM Seasonal Malaria Chemoprevention</v>
      </c>
      <c r="F54" s="72"/>
      <c r="G54" s="72" t="s">
        <v>314</v>
      </c>
      <c r="H54" s="71" t="s">
        <v>743</v>
      </c>
      <c r="I54" s="71" t="s">
        <v>743</v>
      </c>
      <c r="J54" s="119" t="str">
        <f t="shared" si="11"/>
        <v>IM SMC - Children who received SMC in any wave</v>
      </c>
      <c r="K54" s="119" t="str">
        <f t="shared" si="12"/>
        <v>cOBjDRbvsyW</v>
      </c>
      <c r="L54" s="71" t="s">
        <v>306</v>
      </c>
      <c r="M54" s="178" t="str">
        <f t="shared" si="13"/>
        <v>CORE - Sex | Age-group (CU5)</v>
      </c>
      <c r="N54" s="71"/>
      <c r="O54" s="71" t="s">
        <v>433</v>
      </c>
      <c r="P54" s="71" t="s">
        <v>433</v>
      </c>
      <c r="Q54" s="71" t="s">
        <v>433</v>
      </c>
      <c r="R54" s="71" t="s">
        <v>433</v>
      </c>
      <c r="S54" s="71" t="s">
        <v>433</v>
      </c>
      <c r="T54" s="71" t="s">
        <v>433</v>
      </c>
      <c r="U54" s="71" t="s">
        <v>433</v>
      </c>
      <c r="V54" s="71" t="s">
        <v>433</v>
      </c>
      <c r="W54" s="71" t="s">
        <v>433</v>
      </c>
      <c r="X54" s="71"/>
      <c r="Y54" s="71"/>
      <c r="Z54" s="71" t="s">
        <v>578</v>
      </c>
      <c r="AA54" s="159" t="s">
        <v>311</v>
      </c>
      <c r="AB54" s="71" t="s">
        <v>745</v>
      </c>
      <c r="AC54" s="71"/>
      <c r="AD54" s="71"/>
      <c r="AE54" s="71"/>
      <c r="AF54" s="71"/>
      <c r="AG54" s="71"/>
      <c r="AH54" s="71"/>
      <c r="AI54" s="71" t="s">
        <v>745</v>
      </c>
      <c r="AJ54" s="178" t="str">
        <f t="shared" si="7"/>
        <v>IM SMC - Children in target age range</v>
      </c>
      <c r="AK54" s="178" t="str">
        <f t="shared" si="8"/>
        <v>jAD6Dh7z1d1</v>
      </c>
      <c r="AL54" s="71" t="s">
        <v>306</v>
      </c>
      <c r="AM54" s="178" t="str">
        <f t="shared" si="9"/>
        <v>CORE - Sex | Age-group (CU5)</v>
      </c>
      <c r="AN54" s="71"/>
      <c r="AO54" s="71"/>
      <c r="AP54" s="71"/>
      <c r="AQ54" s="71"/>
      <c r="AR54" s="71" t="s">
        <v>433</v>
      </c>
      <c r="AS54" s="71" t="s">
        <v>433</v>
      </c>
      <c r="AT54" s="71" t="s">
        <v>433</v>
      </c>
      <c r="AU54" s="71" t="s">
        <v>433</v>
      </c>
      <c r="AV54" s="71" t="s">
        <v>433</v>
      </c>
      <c r="AW54" s="71" t="s">
        <v>433</v>
      </c>
      <c r="AX54" s="71" t="s">
        <v>581</v>
      </c>
      <c r="AY54" s="71"/>
      <c r="AZ54" s="71" t="s">
        <v>476</v>
      </c>
      <c r="BA54" s="151"/>
      <c r="BB54" s="71" t="s">
        <v>306</v>
      </c>
      <c r="BC54" s="71" t="s">
        <v>311</v>
      </c>
      <c r="BD54" s="72" t="s">
        <v>304</v>
      </c>
      <c r="BE54" s="89"/>
      <c r="BF54" s="93"/>
      <c r="BG54" s="89"/>
      <c r="BH54" s="89"/>
      <c r="BI54" s="89"/>
      <c r="BJ54" s="89"/>
      <c r="BK54" s="72" t="s">
        <v>42</v>
      </c>
      <c r="BL54" s="89"/>
      <c r="BM54" s="111"/>
    </row>
    <row r="55" spans="1:65" s="73" customFormat="1" ht="180">
      <c r="A55" s="71">
        <v>36</v>
      </c>
      <c r="B55" s="71" t="s">
        <v>1067</v>
      </c>
      <c r="C55" s="72" t="s">
        <v>316</v>
      </c>
      <c r="D55" s="71"/>
      <c r="E55" s="177" t="str">
        <f t="shared" si="10"/>
        <v>IM Seasonal Malaria Chemoprevention</v>
      </c>
      <c r="F55" s="72"/>
      <c r="G55" s="72" t="s">
        <v>317</v>
      </c>
      <c r="H55" s="71" t="s">
        <v>738</v>
      </c>
      <c r="I55" s="71" t="s">
        <v>738</v>
      </c>
      <c r="J55" s="119" t="str">
        <f t="shared" si="11"/>
        <v>IM SMC - Children who received SMC - 1st wave</v>
      </c>
      <c r="K55" s="119" t="str">
        <f t="shared" si="12"/>
        <v>HaSIpoMB2ub</v>
      </c>
      <c r="L55" s="71" t="s">
        <v>307</v>
      </c>
      <c r="M55" s="178" t="str">
        <f t="shared" si="13"/>
        <v>CORE - Sex | Age-group (CU5)</v>
      </c>
      <c r="N55" s="71"/>
      <c r="O55" s="71" t="s">
        <v>433</v>
      </c>
      <c r="P55" s="71" t="s">
        <v>433</v>
      </c>
      <c r="Q55" s="71" t="s">
        <v>433</v>
      </c>
      <c r="R55" s="71" t="s">
        <v>433</v>
      </c>
      <c r="S55" s="71" t="s">
        <v>433</v>
      </c>
      <c r="T55" s="71" t="s">
        <v>433</v>
      </c>
      <c r="U55" s="71" t="s">
        <v>433</v>
      </c>
      <c r="V55" s="71" t="s">
        <v>433</v>
      </c>
      <c r="W55" s="71" t="s">
        <v>433</v>
      </c>
      <c r="X55" s="71" t="s">
        <v>583</v>
      </c>
      <c r="Y55" s="71"/>
      <c r="Z55" s="71" t="s">
        <v>578</v>
      </c>
      <c r="AA55" s="159" t="s">
        <v>311</v>
      </c>
      <c r="AB55" s="71" t="s">
        <v>745</v>
      </c>
      <c r="AC55" s="71"/>
      <c r="AD55" s="71"/>
      <c r="AE55" s="71"/>
      <c r="AF55" s="71"/>
      <c r="AG55" s="71"/>
      <c r="AH55" s="71"/>
      <c r="AI55" s="71" t="s">
        <v>745</v>
      </c>
      <c r="AJ55" s="178" t="str">
        <f t="shared" si="7"/>
        <v>IM SMC - Children in target age range</v>
      </c>
      <c r="AK55" s="178" t="str">
        <f t="shared" si="8"/>
        <v>jAD6Dh7z1d1</v>
      </c>
      <c r="AL55" s="71" t="s">
        <v>307</v>
      </c>
      <c r="AM55" s="178" t="str">
        <f t="shared" si="9"/>
        <v>CORE - Sex | Age-group (CU5)</v>
      </c>
      <c r="AN55" s="71"/>
      <c r="AO55" s="71"/>
      <c r="AP55" s="71"/>
      <c r="AQ55" s="71"/>
      <c r="AR55" s="71" t="s">
        <v>433</v>
      </c>
      <c r="AS55" s="71" t="s">
        <v>433</v>
      </c>
      <c r="AT55" s="71" t="s">
        <v>433</v>
      </c>
      <c r="AU55" s="71" t="s">
        <v>433</v>
      </c>
      <c r="AV55" s="71" t="s">
        <v>433</v>
      </c>
      <c r="AW55" s="71" t="s">
        <v>433</v>
      </c>
      <c r="AX55" s="71" t="s">
        <v>581</v>
      </c>
      <c r="AY55" s="71"/>
      <c r="AZ55" s="71" t="s">
        <v>476</v>
      </c>
      <c r="BA55" s="151"/>
      <c r="BB55" s="71" t="s">
        <v>307</v>
      </c>
      <c r="BC55" s="71" t="s">
        <v>311</v>
      </c>
      <c r="BD55" s="72" t="s">
        <v>304</v>
      </c>
      <c r="BE55" s="89"/>
      <c r="BF55" s="93"/>
      <c r="BG55" s="89"/>
      <c r="BH55" s="89"/>
      <c r="BI55" s="89"/>
      <c r="BJ55" s="89"/>
      <c r="BK55" s="72" t="s">
        <v>42</v>
      </c>
      <c r="BL55" s="89"/>
      <c r="BM55" s="111"/>
    </row>
    <row r="56" spans="1:65" s="73" customFormat="1" ht="180">
      <c r="A56" s="71">
        <v>37</v>
      </c>
      <c r="B56" s="71" t="s">
        <v>1068</v>
      </c>
      <c r="C56" s="72" t="s">
        <v>318</v>
      </c>
      <c r="D56" s="71"/>
      <c r="E56" s="177" t="str">
        <f t="shared" si="10"/>
        <v>IM Seasonal Malaria Chemoprevention</v>
      </c>
      <c r="F56" s="72"/>
      <c r="G56" s="72" t="s">
        <v>321</v>
      </c>
      <c r="H56" s="71" t="s">
        <v>739</v>
      </c>
      <c r="I56" s="71" t="s">
        <v>739</v>
      </c>
      <c r="J56" s="119" t="str">
        <f t="shared" si="11"/>
        <v>IM SMC - Children who received SMC - 2nd wave</v>
      </c>
      <c r="K56" s="119" t="str">
        <f t="shared" si="12"/>
        <v>wot02J4aRZm</v>
      </c>
      <c r="L56" s="71" t="s">
        <v>308</v>
      </c>
      <c r="M56" s="178" t="str">
        <f t="shared" si="13"/>
        <v>CORE - Sex | Age-group (CU5)</v>
      </c>
      <c r="N56" s="71"/>
      <c r="O56" s="71" t="s">
        <v>433</v>
      </c>
      <c r="P56" s="71" t="s">
        <v>433</v>
      </c>
      <c r="Q56" s="71" t="s">
        <v>433</v>
      </c>
      <c r="R56" s="71" t="s">
        <v>433</v>
      </c>
      <c r="S56" s="71" t="s">
        <v>433</v>
      </c>
      <c r="T56" s="71" t="s">
        <v>433</v>
      </c>
      <c r="U56" s="71" t="s">
        <v>433</v>
      </c>
      <c r="V56" s="71" t="s">
        <v>433</v>
      </c>
      <c r="W56" s="71" t="s">
        <v>433</v>
      </c>
      <c r="X56" s="71" t="s">
        <v>584</v>
      </c>
      <c r="Y56" s="71"/>
      <c r="Z56" s="71" t="s">
        <v>578</v>
      </c>
      <c r="AA56" s="159" t="s">
        <v>311</v>
      </c>
      <c r="AB56" s="71" t="s">
        <v>745</v>
      </c>
      <c r="AC56" s="71"/>
      <c r="AD56" s="71"/>
      <c r="AE56" s="71"/>
      <c r="AF56" s="71"/>
      <c r="AG56" s="71"/>
      <c r="AH56" s="71"/>
      <c r="AI56" s="71" t="s">
        <v>745</v>
      </c>
      <c r="AJ56" s="178" t="str">
        <f t="shared" si="7"/>
        <v>IM SMC - Children in target age range</v>
      </c>
      <c r="AK56" s="178" t="str">
        <f t="shared" si="8"/>
        <v>jAD6Dh7z1d1</v>
      </c>
      <c r="AL56" s="71" t="s">
        <v>308</v>
      </c>
      <c r="AM56" s="178" t="str">
        <f t="shared" si="9"/>
        <v>CORE - Sex | Age-group (CU5)</v>
      </c>
      <c r="AN56" s="71"/>
      <c r="AO56" s="71"/>
      <c r="AP56" s="71"/>
      <c r="AQ56" s="71"/>
      <c r="AR56" s="71" t="s">
        <v>433</v>
      </c>
      <c r="AS56" s="71" t="s">
        <v>433</v>
      </c>
      <c r="AT56" s="71" t="s">
        <v>433</v>
      </c>
      <c r="AU56" s="71" t="s">
        <v>433</v>
      </c>
      <c r="AV56" s="71" t="s">
        <v>433</v>
      </c>
      <c r="AW56" s="71" t="s">
        <v>433</v>
      </c>
      <c r="AX56" s="71" t="s">
        <v>581</v>
      </c>
      <c r="AY56" s="71"/>
      <c r="AZ56" s="71" t="s">
        <v>476</v>
      </c>
      <c r="BA56" s="151"/>
      <c r="BB56" s="71" t="s">
        <v>308</v>
      </c>
      <c r="BC56" s="71" t="s">
        <v>311</v>
      </c>
      <c r="BD56" s="72" t="s">
        <v>304</v>
      </c>
      <c r="BE56" s="89"/>
      <c r="BF56" s="93"/>
      <c r="BG56" s="89"/>
      <c r="BH56" s="89"/>
      <c r="BI56" s="89"/>
      <c r="BJ56" s="89"/>
      <c r="BK56" s="72" t="s">
        <v>42</v>
      </c>
      <c r="BL56" s="89"/>
      <c r="BM56" s="111"/>
    </row>
    <row r="57" spans="1:65" s="73" customFormat="1" ht="180">
      <c r="A57" s="71">
        <v>38</v>
      </c>
      <c r="B57" s="71" t="s">
        <v>1069</v>
      </c>
      <c r="C57" s="72" t="s">
        <v>319</v>
      </c>
      <c r="D57" s="71"/>
      <c r="E57" s="177" t="str">
        <f t="shared" si="10"/>
        <v>IM Seasonal Malaria Chemoprevention</v>
      </c>
      <c r="F57" s="72"/>
      <c r="G57" s="72" t="s">
        <v>322</v>
      </c>
      <c r="H57" s="71" t="s">
        <v>740</v>
      </c>
      <c r="I57" s="71" t="s">
        <v>740</v>
      </c>
      <c r="J57" s="119" t="str">
        <f t="shared" si="11"/>
        <v>IM SMC - Children who received SMC - 3rd wave</v>
      </c>
      <c r="K57" s="119" t="str">
        <f t="shared" si="12"/>
        <v>ZCibgANrNQq</v>
      </c>
      <c r="L57" s="71" t="s">
        <v>309</v>
      </c>
      <c r="M57" s="178" t="str">
        <f t="shared" si="13"/>
        <v>CORE - Sex | Age-group (CU5)</v>
      </c>
      <c r="N57" s="71"/>
      <c r="O57" s="71" t="s">
        <v>433</v>
      </c>
      <c r="P57" s="71" t="s">
        <v>433</v>
      </c>
      <c r="Q57" s="71" t="s">
        <v>433</v>
      </c>
      <c r="R57" s="71" t="s">
        <v>433</v>
      </c>
      <c r="S57" s="71" t="s">
        <v>433</v>
      </c>
      <c r="T57" s="71" t="s">
        <v>433</v>
      </c>
      <c r="U57" s="71" t="s">
        <v>433</v>
      </c>
      <c r="V57" s="71" t="s">
        <v>433</v>
      </c>
      <c r="W57" s="71" t="s">
        <v>433</v>
      </c>
      <c r="X57" s="71" t="s">
        <v>585</v>
      </c>
      <c r="Y57" s="71"/>
      <c r="Z57" s="71" t="s">
        <v>578</v>
      </c>
      <c r="AA57" s="159" t="s">
        <v>311</v>
      </c>
      <c r="AB57" s="71" t="s">
        <v>745</v>
      </c>
      <c r="AC57" s="71"/>
      <c r="AD57" s="71"/>
      <c r="AE57" s="71"/>
      <c r="AF57" s="71"/>
      <c r="AG57" s="71"/>
      <c r="AH57" s="71"/>
      <c r="AI57" s="71" t="s">
        <v>745</v>
      </c>
      <c r="AJ57" s="178" t="str">
        <f t="shared" si="7"/>
        <v>IM SMC - Children in target age range</v>
      </c>
      <c r="AK57" s="178" t="str">
        <f t="shared" si="8"/>
        <v>jAD6Dh7z1d1</v>
      </c>
      <c r="AL57" s="71" t="s">
        <v>309</v>
      </c>
      <c r="AM57" s="178" t="str">
        <f t="shared" si="9"/>
        <v>CORE - Sex | Age-group (CU5)</v>
      </c>
      <c r="AN57" s="71"/>
      <c r="AO57" s="71"/>
      <c r="AP57" s="71"/>
      <c r="AQ57" s="71"/>
      <c r="AR57" s="71" t="s">
        <v>433</v>
      </c>
      <c r="AS57" s="71" t="s">
        <v>433</v>
      </c>
      <c r="AT57" s="71" t="s">
        <v>433</v>
      </c>
      <c r="AU57" s="71" t="s">
        <v>433</v>
      </c>
      <c r="AV57" s="71" t="s">
        <v>433</v>
      </c>
      <c r="AW57" s="71" t="s">
        <v>433</v>
      </c>
      <c r="AX57" s="71" t="s">
        <v>581</v>
      </c>
      <c r="AY57" s="71"/>
      <c r="AZ57" s="71" t="s">
        <v>476</v>
      </c>
      <c r="BA57" s="151"/>
      <c r="BB57" s="71" t="s">
        <v>309</v>
      </c>
      <c r="BC57" s="71" t="s">
        <v>311</v>
      </c>
      <c r="BD57" s="72" t="s">
        <v>304</v>
      </c>
      <c r="BE57" s="89"/>
      <c r="BF57" s="93"/>
      <c r="BG57" s="89"/>
      <c r="BH57" s="89"/>
      <c r="BI57" s="89"/>
      <c r="BJ57" s="89"/>
      <c r="BK57" s="72" t="s">
        <v>42</v>
      </c>
      <c r="BL57" s="89"/>
      <c r="BM57" s="111"/>
    </row>
    <row r="58" spans="1:65" s="73" customFormat="1" ht="180">
      <c r="A58" s="71">
        <v>39</v>
      </c>
      <c r="B58" s="71" t="s">
        <v>1070</v>
      </c>
      <c r="C58" s="72" t="s">
        <v>320</v>
      </c>
      <c r="D58" s="71"/>
      <c r="E58" s="177" t="str">
        <f t="shared" si="10"/>
        <v>IM Seasonal Malaria Chemoprevention</v>
      </c>
      <c r="F58" s="72"/>
      <c r="G58" s="72" t="s">
        <v>323</v>
      </c>
      <c r="H58" s="71" t="s">
        <v>741</v>
      </c>
      <c r="I58" s="71" t="s">
        <v>741</v>
      </c>
      <c r="J58" s="119" t="str">
        <f t="shared" si="11"/>
        <v>IM SMC - Children who received SMC - 4th wave</v>
      </c>
      <c r="K58" s="119" t="str">
        <f t="shared" si="12"/>
        <v>Q71hAveCSGo</v>
      </c>
      <c r="L58" s="71" t="s">
        <v>310</v>
      </c>
      <c r="M58" s="178" t="str">
        <f t="shared" si="13"/>
        <v>CORE - Sex | Age-group (CU5)</v>
      </c>
      <c r="N58" s="71"/>
      <c r="O58" s="71" t="s">
        <v>433</v>
      </c>
      <c r="P58" s="71" t="s">
        <v>433</v>
      </c>
      <c r="Q58" s="71" t="s">
        <v>433</v>
      </c>
      <c r="R58" s="71" t="s">
        <v>433</v>
      </c>
      <c r="S58" s="71" t="s">
        <v>433</v>
      </c>
      <c r="T58" s="71" t="s">
        <v>433</v>
      </c>
      <c r="U58" s="71" t="s">
        <v>433</v>
      </c>
      <c r="V58" s="71" t="s">
        <v>433</v>
      </c>
      <c r="W58" s="71" t="s">
        <v>433</v>
      </c>
      <c r="X58" s="71" t="s">
        <v>586</v>
      </c>
      <c r="Y58" s="71"/>
      <c r="Z58" s="71" t="s">
        <v>578</v>
      </c>
      <c r="AA58" s="159" t="s">
        <v>311</v>
      </c>
      <c r="AB58" s="71" t="s">
        <v>745</v>
      </c>
      <c r="AC58" s="71"/>
      <c r="AD58" s="71"/>
      <c r="AE58" s="71"/>
      <c r="AF58" s="71"/>
      <c r="AG58" s="71"/>
      <c r="AH58" s="71"/>
      <c r="AI58" s="71" t="s">
        <v>745</v>
      </c>
      <c r="AJ58" s="178" t="str">
        <f t="shared" si="7"/>
        <v>IM SMC - Children in target age range</v>
      </c>
      <c r="AK58" s="178" t="str">
        <f t="shared" si="8"/>
        <v>jAD6Dh7z1d1</v>
      </c>
      <c r="AL58" s="71" t="s">
        <v>310</v>
      </c>
      <c r="AM58" s="178" t="str">
        <f t="shared" si="9"/>
        <v>CORE - Sex | Age-group (CU5)</v>
      </c>
      <c r="AN58" s="71"/>
      <c r="AO58" s="71"/>
      <c r="AP58" s="71"/>
      <c r="AQ58" s="71"/>
      <c r="AR58" s="71" t="s">
        <v>433</v>
      </c>
      <c r="AS58" s="71" t="s">
        <v>433</v>
      </c>
      <c r="AT58" s="71" t="s">
        <v>433</v>
      </c>
      <c r="AU58" s="71" t="s">
        <v>433</v>
      </c>
      <c r="AV58" s="71" t="s">
        <v>433</v>
      </c>
      <c r="AW58" s="71" t="s">
        <v>433</v>
      </c>
      <c r="AX58" s="71" t="s">
        <v>581</v>
      </c>
      <c r="AY58" s="71"/>
      <c r="AZ58" s="71" t="s">
        <v>476</v>
      </c>
      <c r="BA58" s="151"/>
      <c r="BB58" s="71" t="s">
        <v>310</v>
      </c>
      <c r="BC58" s="71" t="s">
        <v>311</v>
      </c>
      <c r="BD58" s="72" t="s">
        <v>304</v>
      </c>
      <c r="BE58" s="89"/>
      <c r="BF58" s="93"/>
      <c r="BG58" s="89"/>
      <c r="BH58" s="89"/>
      <c r="BI58" s="89"/>
      <c r="BJ58" s="89"/>
      <c r="BK58" s="72" t="s">
        <v>42</v>
      </c>
      <c r="BL58" s="89"/>
      <c r="BM58" s="111"/>
    </row>
    <row r="59" spans="1:65" ht="314">
      <c r="A59" s="71">
        <v>40</v>
      </c>
      <c r="B59" s="71" t="s">
        <v>1071</v>
      </c>
      <c r="C59" s="71" t="s">
        <v>326</v>
      </c>
      <c r="D59" s="71"/>
      <c r="E59" s="177" t="str">
        <f t="shared" si="10"/>
        <v>IM Seasonal Malaria Chemoprevention</v>
      </c>
      <c r="F59" s="71"/>
      <c r="G59" s="71" t="s">
        <v>327</v>
      </c>
      <c r="H59" s="71" t="s">
        <v>742</v>
      </c>
      <c r="I59" s="71" t="s">
        <v>742</v>
      </c>
      <c r="J59" s="119" t="str">
        <f t="shared" si="11"/>
        <v>IM SMC - Health workers who completed the training course on delivering SMC</v>
      </c>
      <c r="K59" s="119" t="str">
        <f t="shared" si="12"/>
        <v>y6qGAzE5DRa</v>
      </c>
      <c r="L59" s="71" t="s">
        <v>324</v>
      </c>
      <c r="M59" s="178" t="str">
        <f t="shared" si="13"/>
        <v>CORE - Type of health worker | Sex</v>
      </c>
      <c r="N59" s="71"/>
      <c r="O59" s="71" t="s">
        <v>433</v>
      </c>
      <c r="P59" s="71" t="s">
        <v>433</v>
      </c>
      <c r="Q59" s="71" t="s">
        <v>433</v>
      </c>
      <c r="R59" s="71" t="s">
        <v>433</v>
      </c>
      <c r="S59" s="71" t="s">
        <v>433</v>
      </c>
      <c r="T59" s="71" t="s">
        <v>433</v>
      </c>
      <c r="U59" s="71" t="s">
        <v>433</v>
      </c>
      <c r="V59" s="71" t="s">
        <v>433</v>
      </c>
      <c r="W59" s="71" t="s">
        <v>433</v>
      </c>
      <c r="X59" s="71" t="s">
        <v>587</v>
      </c>
      <c r="Y59" s="71"/>
      <c r="Z59" s="71" t="s">
        <v>579</v>
      </c>
      <c r="AA59" s="159" t="s">
        <v>17</v>
      </c>
      <c r="AB59" s="71" t="s">
        <v>746</v>
      </c>
      <c r="AC59" s="71"/>
      <c r="AD59" s="71"/>
      <c r="AE59" s="71"/>
      <c r="AF59" s="71"/>
      <c r="AG59" s="71"/>
      <c r="AH59" s="71"/>
      <c r="AI59" s="71" t="s">
        <v>746</v>
      </c>
      <c r="AJ59" s="178" t="str">
        <f t="shared" si="7"/>
        <v>IM SMC - Health workers targeted for training course on delivering SMC</v>
      </c>
      <c r="AK59" s="178" t="str">
        <f t="shared" si="8"/>
        <v>nE14FEYzkVX</v>
      </c>
      <c r="AL59" s="71" t="s">
        <v>324</v>
      </c>
      <c r="AM59" s="178" t="str">
        <f t="shared" si="9"/>
        <v>CORE - Type of health worker | Sex</v>
      </c>
      <c r="AN59" s="71"/>
      <c r="AO59" s="71"/>
      <c r="AP59" s="71"/>
      <c r="AQ59" s="71"/>
      <c r="AR59" s="71" t="s">
        <v>433</v>
      </c>
      <c r="AS59" s="71" t="s">
        <v>433</v>
      </c>
      <c r="AT59" s="71" t="s">
        <v>433</v>
      </c>
      <c r="AU59" s="71" t="s">
        <v>433</v>
      </c>
      <c r="AV59" s="71" t="s">
        <v>433</v>
      </c>
      <c r="AW59" s="71" t="s">
        <v>433</v>
      </c>
      <c r="AX59" s="71" t="s">
        <v>582</v>
      </c>
      <c r="AY59" s="71"/>
      <c r="AZ59" s="71" t="s">
        <v>579</v>
      </c>
      <c r="BA59" s="151"/>
      <c r="BB59" s="71" t="s">
        <v>324</v>
      </c>
      <c r="BC59" s="71" t="s">
        <v>17</v>
      </c>
      <c r="BD59" s="71" t="s">
        <v>325</v>
      </c>
      <c r="BE59" s="87"/>
      <c r="BF59" s="87"/>
      <c r="BG59" s="87"/>
      <c r="BH59" s="87"/>
      <c r="BI59" s="87"/>
      <c r="BJ59" s="71" t="s">
        <v>42</v>
      </c>
      <c r="BK59" s="71" t="s">
        <v>42</v>
      </c>
      <c r="BL59" s="87"/>
    </row>
    <row r="60" spans="1:65" s="111" customFormat="1" ht="90">
      <c r="A60" s="71">
        <v>41</v>
      </c>
      <c r="B60" s="71" t="s">
        <v>1072</v>
      </c>
      <c r="C60" s="151" t="s">
        <v>328</v>
      </c>
      <c r="D60" s="71"/>
      <c r="E60" s="177" t="str">
        <f t="shared" si="10"/>
        <v>IM Technical Leadership</v>
      </c>
      <c r="F60" s="72"/>
      <c r="G60" s="71" t="s">
        <v>330</v>
      </c>
      <c r="H60" s="71" t="s">
        <v>716</v>
      </c>
      <c r="I60" s="71" t="s">
        <v>716</v>
      </c>
      <c r="J60" s="119" t="str">
        <f t="shared" si="11"/>
        <v>IM TL - Does country have annual operational SMC implementation plans?</v>
      </c>
      <c r="K60" s="119" t="str">
        <f t="shared" si="12"/>
        <v>hBYYaPLEFFf</v>
      </c>
      <c r="L60" s="71" t="s">
        <v>332</v>
      </c>
      <c r="M60" s="178" t="str">
        <f t="shared" si="13"/>
        <v>default</v>
      </c>
      <c r="N60" s="71"/>
      <c r="O60" s="71" t="s">
        <v>433</v>
      </c>
      <c r="P60" s="71" t="s">
        <v>433</v>
      </c>
      <c r="Q60" s="71" t="s">
        <v>433</v>
      </c>
      <c r="R60" s="71" t="s">
        <v>433</v>
      </c>
      <c r="S60" s="71" t="s">
        <v>433</v>
      </c>
      <c r="T60" s="71" t="s">
        <v>433</v>
      </c>
      <c r="U60" s="71" t="s">
        <v>433</v>
      </c>
      <c r="V60" s="71" t="s">
        <v>433</v>
      </c>
      <c r="W60" s="71" t="s">
        <v>433</v>
      </c>
      <c r="X60" s="71"/>
      <c r="Y60" s="71"/>
      <c r="Z60" s="71" t="s">
        <v>436</v>
      </c>
      <c r="AA60" s="159" t="s">
        <v>580</v>
      </c>
      <c r="AB60" s="71" t="s">
        <v>747</v>
      </c>
      <c r="AC60" s="71"/>
      <c r="AD60" s="71"/>
      <c r="AE60" s="71"/>
      <c r="AF60" s="71"/>
      <c r="AG60" s="71"/>
      <c r="AH60" s="71"/>
      <c r="AI60" s="71" t="s">
        <v>747</v>
      </c>
      <c r="AJ60" s="178" t="str">
        <f t="shared" si="7"/>
        <v>IM TL - Is country anticipated to have annual SMC implementation plans?</v>
      </c>
      <c r="AK60" s="178" t="str">
        <f t="shared" si="8"/>
        <v>gN3w6Jx7q5h</v>
      </c>
      <c r="AL60" s="71" t="s">
        <v>332</v>
      </c>
      <c r="AM60" s="178" t="str">
        <f t="shared" si="9"/>
        <v>default</v>
      </c>
      <c r="AN60" s="71"/>
      <c r="AO60" s="71"/>
      <c r="AP60" s="71"/>
      <c r="AQ60" s="71"/>
      <c r="AR60" s="71" t="s">
        <v>433</v>
      </c>
      <c r="AS60" s="71" t="s">
        <v>433</v>
      </c>
      <c r="AT60" s="71" t="s">
        <v>433</v>
      </c>
      <c r="AU60" s="71" t="s">
        <v>433</v>
      </c>
      <c r="AV60" s="71" t="s">
        <v>433</v>
      </c>
      <c r="AW60" s="71" t="s">
        <v>433</v>
      </c>
      <c r="AX60" s="71"/>
      <c r="AY60" s="71"/>
      <c r="AZ60" s="71" t="s">
        <v>500</v>
      </c>
      <c r="BA60" s="151"/>
      <c r="BB60" s="71" t="s">
        <v>332</v>
      </c>
      <c r="BC60" s="71" t="s">
        <v>329</v>
      </c>
      <c r="BD60" s="71" t="s">
        <v>331</v>
      </c>
      <c r="BE60" s="87"/>
      <c r="BF60" s="87"/>
      <c r="BG60" s="87"/>
      <c r="BH60" s="87"/>
      <c r="BI60" s="87"/>
      <c r="BJ60" s="87"/>
      <c r="BK60" s="87"/>
      <c r="BL60" s="87"/>
    </row>
    <row r="61" spans="1:65" s="111" customFormat="1" ht="15.75" customHeight="1">
      <c r="A61" s="104" t="s">
        <v>38</v>
      </c>
      <c r="B61" s="104"/>
      <c r="C61" s="104"/>
      <c r="D61" s="104"/>
      <c r="E61" s="177" t="e">
        <f t="shared" si="10"/>
        <v>#N/A</v>
      </c>
      <c r="F61" s="104"/>
      <c r="G61" s="104"/>
      <c r="H61" s="104"/>
      <c r="I61" s="104"/>
      <c r="J61" s="119" t="e">
        <f t="shared" si="11"/>
        <v>#N/A</v>
      </c>
      <c r="K61" s="119" t="e">
        <f t="shared" si="12"/>
        <v>#N/A</v>
      </c>
      <c r="L61" s="104"/>
      <c r="M61" s="178" t="e">
        <f t="shared" si="13"/>
        <v>#N/A</v>
      </c>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78" t="e">
        <f t="shared" si="7"/>
        <v>#N/A</v>
      </c>
      <c r="AK61" s="178" t="e">
        <f t="shared" si="8"/>
        <v>#N/A</v>
      </c>
      <c r="AL61" s="104"/>
      <c r="AM61" s="178" t="e">
        <f t="shared" si="9"/>
        <v>#N/A</v>
      </c>
      <c r="AN61" s="104"/>
      <c r="AO61" s="104"/>
      <c r="AP61" s="104"/>
      <c r="AQ61" s="104"/>
      <c r="AR61" s="104"/>
      <c r="AS61" s="104"/>
      <c r="AT61" s="104"/>
      <c r="AU61" s="104"/>
      <c r="AV61" s="104"/>
      <c r="AW61" s="104"/>
      <c r="AX61" s="104"/>
      <c r="AY61" s="104"/>
      <c r="AZ61" s="104"/>
      <c r="BA61" s="155"/>
      <c r="BB61" s="104"/>
      <c r="BC61" s="104"/>
      <c r="BD61" s="105"/>
      <c r="BE61" s="106"/>
      <c r="BF61" s="106"/>
      <c r="BG61" s="106"/>
      <c r="BH61" s="106"/>
      <c r="BI61" s="106"/>
      <c r="BJ61" s="106"/>
      <c r="BK61" s="106"/>
      <c r="BL61" s="107"/>
    </row>
    <row r="62" spans="1:65" s="111" customFormat="1" ht="285">
      <c r="A62" s="71">
        <v>42</v>
      </c>
      <c r="B62" s="71" t="s">
        <v>759</v>
      </c>
      <c r="C62" s="127" t="s">
        <v>335</v>
      </c>
      <c r="D62" s="71"/>
      <c r="E62" s="177" t="str">
        <f t="shared" si="10"/>
        <v>IM Technical Leadership</v>
      </c>
      <c r="F62" s="127"/>
      <c r="G62" s="71" t="s">
        <v>336</v>
      </c>
      <c r="H62" s="71" t="s">
        <v>717</v>
      </c>
      <c r="I62" s="71" t="s">
        <v>717</v>
      </c>
      <c r="J62" s="119" t="str">
        <f t="shared" si="11"/>
        <v>IM TL - Contribution to national, regional guidance/policy documents or related to malaria (including RH)</v>
      </c>
      <c r="K62" s="119" t="str">
        <f t="shared" si="12"/>
        <v>tJXmW64MUxf</v>
      </c>
      <c r="L62" s="71" t="s">
        <v>340</v>
      </c>
      <c r="M62" s="178" t="str">
        <f t="shared" si="13"/>
        <v>default</v>
      </c>
      <c r="N62" s="71"/>
      <c r="O62" s="71"/>
      <c r="P62" s="71"/>
      <c r="Q62" s="71"/>
      <c r="R62" s="71"/>
      <c r="S62" s="71"/>
      <c r="T62" s="71"/>
      <c r="U62" s="71" t="s">
        <v>503</v>
      </c>
      <c r="V62" s="71"/>
      <c r="W62" s="71" t="s">
        <v>500</v>
      </c>
      <c r="X62" s="71" t="s">
        <v>588</v>
      </c>
      <c r="Y62" s="71"/>
      <c r="Z62" s="71" t="s">
        <v>436</v>
      </c>
      <c r="AA62" s="71" t="s">
        <v>336</v>
      </c>
      <c r="AB62" s="71" t="s">
        <v>35</v>
      </c>
      <c r="AC62" s="71"/>
      <c r="AD62" s="71"/>
      <c r="AE62" s="71"/>
      <c r="AF62" s="71"/>
      <c r="AG62" s="71"/>
      <c r="AH62" s="71"/>
      <c r="AI62" s="71" t="s">
        <v>35</v>
      </c>
      <c r="AJ62" s="178" t="e">
        <f t="shared" si="7"/>
        <v>#N/A</v>
      </c>
      <c r="AK62" s="178" t="e">
        <f t="shared" si="8"/>
        <v>#N/A</v>
      </c>
      <c r="AL62" s="71" t="s">
        <v>340</v>
      </c>
      <c r="AM62" s="178" t="e">
        <f t="shared" si="9"/>
        <v>#N/A</v>
      </c>
      <c r="AN62" s="71"/>
      <c r="AR62" s="71"/>
      <c r="AS62" s="71"/>
      <c r="AT62" s="71"/>
      <c r="AU62" s="71" t="s">
        <v>654</v>
      </c>
      <c r="AV62" s="71"/>
      <c r="AW62" s="71" t="s">
        <v>500</v>
      </c>
      <c r="AX62" s="71" t="s">
        <v>588</v>
      </c>
      <c r="AY62" s="71"/>
      <c r="AZ62" s="71" t="s">
        <v>436</v>
      </c>
      <c r="BA62" s="151"/>
      <c r="BB62" s="71" t="s">
        <v>340</v>
      </c>
      <c r="BC62" s="71" t="s">
        <v>35</v>
      </c>
      <c r="BD62" s="71" t="s">
        <v>35</v>
      </c>
      <c r="BE62" s="87"/>
      <c r="BF62" s="87"/>
      <c r="BG62" s="87"/>
      <c r="BH62" s="87"/>
      <c r="BI62" s="87"/>
      <c r="BJ62" s="87"/>
      <c r="BK62" s="87"/>
      <c r="BL62" s="87"/>
    </row>
    <row r="63" spans="1:65" s="111" customFormat="1" ht="195">
      <c r="A63" s="71">
        <v>43</v>
      </c>
      <c r="B63" s="71" t="s">
        <v>760</v>
      </c>
      <c r="C63" s="127" t="s">
        <v>404</v>
      </c>
      <c r="D63" s="71"/>
      <c r="E63" s="177" t="str">
        <f t="shared" si="10"/>
        <v>IM Technical Leadership</v>
      </c>
      <c r="F63" s="127"/>
      <c r="G63" s="71" t="s">
        <v>405</v>
      </c>
      <c r="H63" s="71" t="s">
        <v>718</v>
      </c>
      <c r="I63" s="71" t="s">
        <v>718</v>
      </c>
      <c r="J63" s="119" t="str">
        <f t="shared" si="11"/>
        <v>IM TL - Number of program activity outputs disseminated to the global health community</v>
      </c>
      <c r="K63" s="119" t="str">
        <f t="shared" si="12"/>
        <v>P4YDP2FNh3X</v>
      </c>
      <c r="L63" s="71" t="s">
        <v>341</v>
      </c>
      <c r="M63" s="178" t="str">
        <f t="shared" si="13"/>
        <v>default</v>
      </c>
      <c r="N63" s="71"/>
      <c r="O63" s="71"/>
      <c r="P63" s="71"/>
      <c r="Q63" s="71"/>
      <c r="R63" s="71"/>
      <c r="S63" s="71"/>
      <c r="T63" s="71"/>
      <c r="U63" s="127" t="s">
        <v>504</v>
      </c>
      <c r="V63" s="71"/>
      <c r="W63" s="71" t="s">
        <v>500</v>
      </c>
      <c r="X63" s="71" t="s">
        <v>589</v>
      </c>
      <c r="Y63" s="71"/>
      <c r="Z63" s="71" t="s">
        <v>500</v>
      </c>
      <c r="AA63" s="71" t="s">
        <v>405</v>
      </c>
      <c r="AB63" s="71" t="s">
        <v>35</v>
      </c>
      <c r="AC63" s="71"/>
      <c r="AD63" s="71"/>
      <c r="AE63" s="71"/>
      <c r="AF63" s="71"/>
      <c r="AG63" s="71"/>
      <c r="AH63" s="71"/>
      <c r="AI63" s="71" t="s">
        <v>35</v>
      </c>
      <c r="AJ63" s="178" t="e">
        <f t="shared" si="7"/>
        <v>#N/A</v>
      </c>
      <c r="AK63" s="178" t="e">
        <f t="shared" si="8"/>
        <v>#N/A</v>
      </c>
      <c r="AL63" s="71" t="s">
        <v>341</v>
      </c>
      <c r="AM63" s="178" t="e">
        <f t="shared" si="9"/>
        <v>#N/A</v>
      </c>
      <c r="AN63" s="71"/>
      <c r="AR63" s="71"/>
      <c r="AS63" s="71"/>
      <c r="AT63" s="71"/>
      <c r="AU63" s="127" t="s">
        <v>655</v>
      </c>
      <c r="AV63" s="71"/>
      <c r="AW63" s="71" t="s">
        <v>500</v>
      </c>
      <c r="AX63" s="71" t="s">
        <v>589</v>
      </c>
      <c r="AY63" s="71"/>
      <c r="AZ63" s="71" t="s">
        <v>500</v>
      </c>
      <c r="BA63" s="151"/>
      <c r="BB63" s="71" t="s">
        <v>341</v>
      </c>
      <c r="BC63" s="84" t="s">
        <v>35</v>
      </c>
      <c r="BD63" s="84" t="s">
        <v>35</v>
      </c>
      <c r="BE63" s="87"/>
      <c r="BF63" s="87"/>
      <c r="BG63" s="87"/>
      <c r="BH63" s="87"/>
      <c r="BI63" s="87"/>
      <c r="BJ63" s="87"/>
      <c r="BK63" s="96"/>
      <c r="BL63" s="87"/>
    </row>
    <row r="64" spans="1:65" s="111" customFormat="1" ht="270">
      <c r="A64" s="71">
        <v>44</v>
      </c>
      <c r="B64" s="71" t="s">
        <v>1073</v>
      </c>
      <c r="C64" s="127" t="s">
        <v>337</v>
      </c>
      <c r="D64" s="71"/>
      <c r="E64" s="177" t="str">
        <f t="shared" si="10"/>
        <v>IM Technical Leadership</v>
      </c>
      <c r="F64" s="127"/>
      <c r="G64" s="71" t="s">
        <v>338</v>
      </c>
      <c r="H64" s="71" t="s">
        <v>719</v>
      </c>
      <c r="I64" s="71" t="s">
        <v>939</v>
      </c>
      <c r="J64" s="119" t="str">
        <f t="shared" si="11"/>
        <v>IM TL - Participation in targeted national, regional or global level Working group(s) and/or taskforce(s)</v>
      </c>
      <c r="K64" s="119" t="str">
        <f t="shared" si="12"/>
        <v>XxfoDreiw9Z</v>
      </c>
      <c r="L64" s="71" t="s">
        <v>342</v>
      </c>
      <c r="M64" s="178" t="str">
        <f t="shared" si="13"/>
        <v>default</v>
      </c>
      <c r="N64" s="71"/>
      <c r="O64" s="71"/>
      <c r="P64" s="71"/>
      <c r="Q64" s="71"/>
      <c r="R64" s="71"/>
      <c r="S64" s="71"/>
      <c r="T64" s="71"/>
      <c r="U64" s="71" t="s">
        <v>505</v>
      </c>
      <c r="V64" s="71"/>
      <c r="W64" s="71" t="s">
        <v>500</v>
      </c>
      <c r="X64" s="71" t="s">
        <v>590</v>
      </c>
      <c r="Y64" s="71"/>
      <c r="Z64" s="71" t="s">
        <v>500</v>
      </c>
      <c r="AA64" s="71" t="s">
        <v>338</v>
      </c>
      <c r="AB64" s="71" t="s">
        <v>35</v>
      </c>
      <c r="AC64" s="71"/>
      <c r="AD64" s="71"/>
      <c r="AE64" s="71"/>
      <c r="AF64" s="71"/>
      <c r="AG64" s="71"/>
      <c r="AH64" s="71"/>
      <c r="AI64" s="71" t="s">
        <v>35</v>
      </c>
      <c r="AJ64" s="178" t="e">
        <f t="shared" si="7"/>
        <v>#N/A</v>
      </c>
      <c r="AK64" s="178" t="e">
        <f t="shared" si="8"/>
        <v>#N/A</v>
      </c>
      <c r="AL64" s="71" t="s">
        <v>342</v>
      </c>
      <c r="AM64" s="178" t="e">
        <f t="shared" si="9"/>
        <v>#N/A</v>
      </c>
      <c r="AN64" s="71"/>
      <c r="AR64" s="71"/>
      <c r="AS64" s="71"/>
      <c r="AT64" s="71"/>
      <c r="AU64" s="71" t="s">
        <v>656</v>
      </c>
      <c r="AV64" s="71"/>
      <c r="AW64" s="71" t="s">
        <v>500</v>
      </c>
      <c r="AX64" s="71" t="s">
        <v>590</v>
      </c>
      <c r="AY64" s="71"/>
      <c r="AZ64" s="71" t="s">
        <v>500</v>
      </c>
      <c r="BA64" s="151"/>
      <c r="BB64" s="71" t="s">
        <v>342</v>
      </c>
      <c r="BC64" s="84" t="s">
        <v>35</v>
      </c>
      <c r="BD64" s="84" t="s">
        <v>35</v>
      </c>
      <c r="BE64" s="87"/>
      <c r="BF64" s="87"/>
      <c r="BG64" s="87"/>
      <c r="BH64" s="87"/>
      <c r="BI64" s="87"/>
      <c r="BJ64" s="87"/>
      <c r="BK64" s="96"/>
      <c r="BL64" s="87"/>
    </row>
    <row r="65" spans="3:56" s="111" customFormat="1">
      <c r="C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57"/>
      <c r="BB65" s="112"/>
      <c r="BC65" s="112"/>
      <c r="BD65" s="112"/>
    </row>
    <row r="66" spans="3:56" s="111" customFormat="1">
      <c r="C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57"/>
      <c r="BB66" s="112"/>
      <c r="BC66" s="112"/>
      <c r="BD66" s="112"/>
    </row>
  </sheetData>
  <mergeCells count="34">
    <mergeCell ref="H3:H4"/>
    <mergeCell ref="AB3:AB4"/>
    <mergeCell ref="M3:M4"/>
    <mergeCell ref="I3:I4"/>
    <mergeCell ref="F3:F4"/>
    <mergeCell ref="AU3:AW3"/>
    <mergeCell ref="AX3:AZ3"/>
    <mergeCell ref="AN3:AN4"/>
    <mergeCell ref="O3:Q3"/>
    <mergeCell ref="R3:T3"/>
    <mergeCell ref="U3:W3"/>
    <mergeCell ref="X3:Z3"/>
    <mergeCell ref="AO3:AQ3"/>
    <mergeCell ref="K3:K4"/>
    <mergeCell ref="AA3:AA4"/>
    <mergeCell ref="AI3:AI4"/>
    <mergeCell ref="AK3:AK4"/>
    <mergeCell ref="AR3:AT3"/>
    <mergeCell ref="AL3:AL4"/>
    <mergeCell ref="L3:L4"/>
    <mergeCell ref="A1:BK1"/>
    <mergeCell ref="A2:BK2"/>
    <mergeCell ref="A3:A4"/>
    <mergeCell ref="C3:C4"/>
    <mergeCell ref="BB3:BB4"/>
    <mergeCell ref="BC3:BC4"/>
    <mergeCell ref="BD3:BD4"/>
    <mergeCell ref="N3:N4"/>
    <mergeCell ref="AM3:AM4"/>
    <mergeCell ref="B3:B4"/>
    <mergeCell ref="D3:D4"/>
    <mergeCell ref="BE3:BL3"/>
    <mergeCell ref="E3:E4"/>
    <mergeCell ref="G3:G4"/>
  </mergeCells>
  <pageMargins left="0.7" right="0.7" top="0.75" bottom="0.75" header="0.3" footer="0.3"/>
  <pageSetup orientation="portrait" horizontalDpi="1200" verticalDpi="1200" r:id="rId1"/>
  <ignoredErrors>
    <ignoredError sqref="AJ29"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ED5-7CB1-F04A-907A-B918B1CC54AB}">
  <dimension ref="A1:E94"/>
  <sheetViews>
    <sheetView zoomScale="150" workbookViewId="0">
      <selection activeCell="A77" sqref="A77"/>
    </sheetView>
  </sheetViews>
  <sheetFormatPr baseColWidth="10" defaultRowHeight="15"/>
  <cols>
    <col min="1" max="1" width="102.33203125" customWidth="1"/>
    <col min="2" max="2" width="17.6640625" customWidth="1"/>
    <col min="3" max="3" width="48.5" customWidth="1"/>
    <col min="4" max="4" width="63.83203125" customWidth="1"/>
  </cols>
  <sheetData>
    <row r="1" spans="1:5">
      <c r="A1" t="s">
        <v>766</v>
      </c>
      <c r="B1" t="s">
        <v>767</v>
      </c>
      <c r="C1" t="s">
        <v>768</v>
      </c>
      <c r="D1" t="s">
        <v>769</v>
      </c>
      <c r="E1" t="s">
        <v>992</v>
      </c>
    </row>
    <row r="2" spans="1:5">
      <c r="A2" t="s">
        <v>423</v>
      </c>
      <c r="B2" t="s">
        <v>424</v>
      </c>
      <c r="C2" t="s">
        <v>361</v>
      </c>
      <c r="D2" t="s">
        <v>770</v>
      </c>
      <c r="E2" t="s">
        <v>242</v>
      </c>
    </row>
    <row r="3" spans="1:5">
      <c r="A3" t="s">
        <v>414</v>
      </c>
      <c r="B3" t="s">
        <v>415</v>
      </c>
      <c r="C3" t="s">
        <v>55</v>
      </c>
      <c r="D3" t="s">
        <v>770</v>
      </c>
      <c r="E3" t="s">
        <v>242</v>
      </c>
    </row>
    <row r="4" spans="1:5">
      <c r="A4" t="s">
        <v>421</v>
      </c>
      <c r="B4" t="s">
        <v>422</v>
      </c>
      <c r="C4" t="s">
        <v>771</v>
      </c>
      <c r="D4" t="s">
        <v>770</v>
      </c>
      <c r="E4" t="s">
        <v>242</v>
      </c>
    </row>
    <row r="5" spans="1:5">
      <c r="A5" t="s">
        <v>772</v>
      </c>
      <c r="B5" t="s">
        <v>773</v>
      </c>
      <c r="C5" t="s">
        <v>363</v>
      </c>
      <c r="D5" t="s">
        <v>774</v>
      </c>
      <c r="E5" t="s">
        <v>242</v>
      </c>
    </row>
    <row r="6" spans="1:5">
      <c r="A6" t="s">
        <v>775</v>
      </c>
      <c r="B6" t="s">
        <v>776</v>
      </c>
      <c r="C6" t="s">
        <v>364</v>
      </c>
      <c r="D6" t="s">
        <v>774</v>
      </c>
      <c r="E6" t="s">
        <v>242</v>
      </c>
    </row>
    <row r="7" spans="1:5">
      <c r="A7" t="s">
        <v>777</v>
      </c>
      <c r="B7" t="s">
        <v>778</v>
      </c>
      <c r="C7" t="s">
        <v>365</v>
      </c>
      <c r="D7" t="s">
        <v>774</v>
      </c>
      <c r="E7" t="s">
        <v>242</v>
      </c>
    </row>
    <row r="8" spans="1:5">
      <c r="A8" t="s">
        <v>779</v>
      </c>
      <c r="B8" t="s">
        <v>780</v>
      </c>
      <c r="C8" t="s">
        <v>781</v>
      </c>
      <c r="D8" t="s">
        <v>782</v>
      </c>
      <c r="E8" t="s">
        <v>242</v>
      </c>
    </row>
    <row r="9" spans="1:5">
      <c r="A9" t="s">
        <v>783</v>
      </c>
      <c r="B9" t="s">
        <v>784</v>
      </c>
      <c r="C9" t="s">
        <v>379</v>
      </c>
      <c r="D9" t="s">
        <v>770</v>
      </c>
      <c r="E9" t="s">
        <v>242</v>
      </c>
    </row>
    <row r="10" spans="1:5">
      <c r="A10" t="s">
        <v>785</v>
      </c>
      <c r="B10" t="s">
        <v>786</v>
      </c>
      <c r="C10" t="s">
        <v>380</v>
      </c>
      <c r="D10" t="s">
        <v>770</v>
      </c>
      <c r="E10" t="s">
        <v>242</v>
      </c>
    </row>
    <row r="11" spans="1:5">
      <c r="A11" t="s">
        <v>787</v>
      </c>
      <c r="B11" t="s">
        <v>788</v>
      </c>
      <c r="C11" t="s">
        <v>378</v>
      </c>
      <c r="D11" t="s">
        <v>770</v>
      </c>
      <c r="E11" t="s">
        <v>242</v>
      </c>
    </row>
    <row r="12" spans="1:5">
      <c r="A12" t="s">
        <v>789</v>
      </c>
      <c r="B12" t="s">
        <v>629</v>
      </c>
      <c r="C12" t="s">
        <v>355</v>
      </c>
      <c r="D12" t="s">
        <v>774</v>
      </c>
      <c r="E12" t="s">
        <v>242</v>
      </c>
    </row>
    <row r="13" spans="1:5">
      <c r="A13" t="s">
        <v>634</v>
      </c>
      <c r="B13" t="s">
        <v>635</v>
      </c>
      <c r="C13" t="s">
        <v>109</v>
      </c>
      <c r="D13" t="s">
        <v>774</v>
      </c>
      <c r="E13" t="s">
        <v>242</v>
      </c>
    </row>
    <row r="14" spans="1:5">
      <c r="A14" t="s">
        <v>637</v>
      </c>
      <c r="B14" t="s">
        <v>638</v>
      </c>
      <c r="C14" t="s">
        <v>790</v>
      </c>
      <c r="D14" t="s">
        <v>774</v>
      </c>
      <c r="E14" t="s">
        <v>242</v>
      </c>
    </row>
    <row r="15" spans="1:5">
      <c r="A15" t="s">
        <v>425</v>
      </c>
      <c r="B15" t="s">
        <v>426</v>
      </c>
      <c r="C15" t="s">
        <v>791</v>
      </c>
      <c r="D15" t="s">
        <v>770</v>
      </c>
      <c r="E15" t="s">
        <v>242</v>
      </c>
    </row>
    <row r="16" spans="1:5">
      <c r="A16" t="s">
        <v>417</v>
      </c>
      <c r="B16" t="s">
        <v>418</v>
      </c>
      <c r="C16" t="s">
        <v>792</v>
      </c>
      <c r="D16" t="s">
        <v>770</v>
      </c>
      <c r="E16" t="s">
        <v>242</v>
      </c>
    </row>
    <row r="17" spans="1:5">
      <c r="A17" t="s">
        <v>419</v>
      </c>
      <c r="B17" t="s">
        <v>420</v>
      </c>
      <c r="C17" t="s">
        <v>793</v>
      </c>
      <c r="D17" t="s">
        <v>770</v>
      </c>
      <c r="E17" t="s">
        <v>242</v>
      </c>
    </row>
    <row r="18" spans="1:5">
      <c r="A18" t="s">
        <v>794</v>
      </c>
      <c r="B18" t="s">
        <v>795</v>
      </c>
      <c r="C18" t="s">
        <v>376</v>
      </c>
      <c r="D18" t="s">
        <v>770</v>
      </c>
      <c r="E18" t="s">
        <v>242</v>
      </c>
    </row>
    <row r="19" spans="1:5">
      <c r="A19" t="s">
        <v>796</v>
      </c>
      <c r="B19" t="s">
        <v>797</v>
      </c>
      <c r="C19" t="s">
        <v>798</v>
      </c>
      <c r="D19" t="s">
        <v>770</v>
      </c>
      <c r="E19" t="s">
        <v>242</v>
      </c>
    </row>
    <row r="20" spans="1:5">
      <c r="A20" t="s">
        <v>799</v>
      </c>
      <c r="B20" t="s">
        <v>800</v>
      </c>
      <c r="C20" t="s">
        <v>801</v>
      </c>
      <c r="D20" t="s">
        <v>770</v>
      </c>
      <c r="E20" t="s">
        <v>242</v>
      </c>
    </row>
    <row r="21" spans="1:5">
      <c r="A21" t="s">
        <v>734</v>
      </c>
      <c r="B21" t="s">
        <v>802</v>
      </c>
      <c r="C21" t="s">
        <v>734</v>
      </c>
      <c r="D21" t="s">
        <v>803</v>
      </c>
      <c r="E21" t="s">
        <v>242</v>
      </c>
    </row>
    <row r="22" spans="1:5">
      <c r="A22" t="s">
        <v>707</v>
      </c>
      <c r="B22" t="s">
        <v>804</v>
      </c>
      <c r="C22" t="s">
        <v>805</v>
      </c>
      <c r="D22" t="s">
        <v>803</v>
      </c>
      <c r="E22" t="s">
        <v>242</v>
      </c>
    </row>
    <row r="23" spans="1:5">
      <c r="A23" t="s">
        <v>710</v>
      </c>
      <c r="B23" t="s">
        <v>806</v>
      </c>
      <c r="C23" t="s">
        <v>807</v>
      </c>
      <c r="D23" t="s">
        <v>803</v>
      </c>
      <c r="E23" t="s">
        <v>242</v>
      </c>
    </row>
    <row r="24" spans="1:5">
      <c r="A24" t="s">
        <v>708</v>
      </c>
      <c r="B24" t="s">
        <v>808</v>
      </c>
      <c r="C24" t="s">
        <v>809</v>
      </c>
      <c r="D24" t="s">
        <v>803</v>
      </c>
      <c r="E24" t="s">
        <v>242</v>
      </c>
    </row>
    <row r="25" spans="1:5">
      <c r="A25" t="s">
        <v>709</v>
      </c>
      <c r="B25" t="s">
        <v>810</v>
      </c>
      <c r="C25" t="s">
        <v>811</v>
      </c>
      <c r="D25" t="s">
        <v>803</v>
      </c>
      <c r="E25" t="s">
        <v>242</v>
      </c>
    </row>
    <row r="26" spans="1:5">
      <c r="A26" t="s">
        <v>812</v>
      </c>
      <c r="B26" t="s">
        <v>813</v>
      </c>
      <c r="C26" t="s">
        <v>814</v>
      </c>
      <c r="D26" t="s">
        <v>815</v>
      </c>
      <c r="E26" t="s">
        <v>242</v>
      </c>
    </row>
    <row r="27" spans="1:5">
      <c r="A27" t="s">
        <v>720</v>
      </c>
      <c r="B27" t="s">
        <v>816</v>
      </c>
      <c r="C27" t="s">
        <v>817</v>
      </c>
      <c r="D27" t="s">
        <v>815</v>
      </c>
      <c r="E27" t="s">
        <v>242</v>
      </c>
    </row>
    <row r="28" spans="1:5">
      <c r="A28" t="s">
        <v>818</v>
      </c>
      <c r="B28" t="s">
        <v>819</v>
      </c>
      <c r="C28" t="s">
        <v>820</v>
      </c>
      <c r="D28" t="s">
        <v>782</v>
      </c>
      <c r="E28" t="s">
        <v>242</v>
      </c>
    </row>
    <row r="29" spans="1:5">
      <c r="A29" t="s">
        <v>821</v>
      </c>
      <c r="B29" t="s">
        <v>822</v>
      </c>
      <c r="C29" t="s">
        <v>823</v>
      </c>
      <c r="D29" t="s">
        <v>774</v>
      </c>
      <c r="E29" t="s">
        <v>242</v>
      </c>
    </row>
    <row r="30" spans="1:5">
      <c r="A30" t="s">
        <v>824</v>
      </c>
      <c r="B30" t="s">
        <v>825</v>
      </c>
      <c r="C30" t="s">
        <v>826</v>
      </c>
      <c r="D30" t="s">
        <v>774</v>
      </c>
      <c r="E30" t="s">
        <v>242</v>
      </c>
    </row>
    <row r="31" spans="1:5">
      <c r="A31" t="s">
        <v>827</v>
      </c>
      <c r="B31" t="s">
        <v>828</v>
      </c>
      <c r="C31" t="s">
        <v>829</v>
      </c>
      <c r="D31" t="s">
        <v>774</v>
      </c>
      <c r="E31" t="s">
        <v>242</v>
      </c>
    </row>
    <row r="32" spans="1:5">
      <c r="A32" t="s">
        <v>830</v>
      </c>
      <c r="B32" t="s">
        <v>831</v>
      </c>
      <c r="C32" t="s">
        <v>832</v>
      </c>
      <c r="D32" t="s">
        <v>774</v>
      </c>
      <c r="E32" t="s">
        <v>242</v>
      </c>
    </row>
    <row r="33" spans="1:5">
      <c r="A33" t="s">
        <v>833</v>
      </c>
      <c r="B33" t="s">
        <v>834</v>
      </c>
      <c r="C33" t="s">
        <v>835</v>
      </c>
      <c r="D33" t="s">
        <v>774</v>
      </c>
      <c r="E33" t="s">
        <v>242</v>
      </c>
    </row>
    <row r="34" spans="1:5">
      <c r="A34" t="s">
        <v>836</v>
      </c>
      <c r="B34" t="s">
        <v>837</v>
      </c>
      <c r="C34" t="s">
        <v>838</v>
      </c>
      <c r="D34" t="s">
        <v>774</v>
      </c>
      <c r="E34" t="s">
        <v>242</v>
      </c>
    </row>
    <row r="35" spans="1:5">
      <c r="A35" t="s">
        <v>839</v>
      </c>
      <c r="B35" t="s">
        <v>840</v>
      </c>
      <c r="C35" t="s">
        <v>841</v>
      </c>
      <c r="D35" t="s">
        <v>842</v>
      </c>
      <c r="E35" t="s">
        <v>242</v>
      </c>
    </row>
    <row r="36" spans="1:5">
      <c r="A36" t="s">
        <v>843</v>
      </c>
      <c r="B36" t="s">
        <v>844</v>
      </c>
      <c r="C36" t="s">
        <v>845</v>
      </c>
      <c r="D36" t="s">
        <v>846</v>
      </c>
      <c r="E36" t="s">
        <v>242</v>
      </c>
    </row>
    <row r="37" spans="1:5">
      <c r="A37" t="s">
        <v>847</v>
      </c>
      <c r="B37" t="s">
        <v>848</v>
      </c>
      <c r="C37" t="s">
        <v>849</v>
      </c>
      <c r="D37" t="s">
        <v>803</v>
      </c>
      <c r="E37" t="s">
        <v>242</v>
      </c>
    </row>
    <row r="38" spans="1:5">
      <c r="A38" t="s">
        <v>745</v>
      </c>
      <c r="B38" t="s">
        <v>850</v>
      </c>
      <c r="C38" t="s">
        <v>745</v>
      </c>
      <c r="D38" t="s">
        <v>851</v>
      </c>
      <c r="E38" t="s">
        <v>993</v>
      </c>
    </row>
    <row r="39" spans="1:5">
      <c r="A39" t="s">
        <v>738</v>
      </c>
      <c r="B39" t="s">
        <v>852</v>
      </c>
      <c r="C39" t="s">
        <v>738</v>
      </c>
      <c r="D39" t="s">
        <v>851</v>
      </c>
      <c r="E39" t="s">
        <v>993</v>
      </c>
    </row>
    <row r="40" spans="1:5">
      <c r="A40" t="s">
        <v>739</v>
      </c>
      <c r="B40" t="s">
        <v>853</v>
      </c>
      <c r="C40" t="s">
        <v>739</v>
      </c>
      <c r="D40" t="s">
        <v>851</v>
      </c>
      <c r="E40" t="s">
        <v>993</v>
      </c>
    </row>
    <row r="41" spans="1:5">
      <c r="A41" t="s">
        <v>740</v>
      </c>
      <c r="B41" t="s">
        <v>854</v>
      </c>
      <c r="C41" t="s">
        <v>740</v>
      </c>
      <c r="D41" t="s">
        <v>851</v>
      </c>
      <c r="E41" t="s">
        <v>993</v>
      </c>
    </row>
    <row r="42" spans="1:5">
      <c r="A42" t="s">
        <v>741</v>
      </c>
      <c r="B42" t="s">
        <v>855</v>
      </c>
      <c r="C42" t="s">
        <v>741</v>
      </c>
      <c r="D42" t="s">
        <v>851</v>
      </c>
      <c r="E42" t="s">
        <v>993</v>
      </c>
    </row>
    <row r="43" spans="1:5">
      <c r="A43" t="s">
        <v>744</v>
      </c>
      <c r="B43" t="s">
        <v>856</v>
      </c>
      <c r="C43" t="s">
        <v>744</v>
      </c>
      <c r="D43" t="s">
        <v>851</v>
      </c>
      <c r="E43" t="s">
        <v>993</v>
      </c>
    </row>
    <row r="44" spans="1:5">
      <c r="A44" t="s">
        <v>743</v>
      </c>
      <c r="B44" t="s">
        <v>857</v>
      </c>
      <c r="C44" t="s">
        <v>743</v>
      </c>
      <c r="D44" t="s">
        <v>851</v>
      </c>
      <c r="E44" t="s">
        <v>993</v>
      </c>
    </row>
    <row r="45" spans="1:5">
      <c r="A45" t="s">
        <v>746</v>
      </c>
      <c r="B45" t="s">
        <v>858</v>
      </c>
      <c r="C45" t="s">
        <v>859</v>
      </c>
      <c r="D45" t="s">
        <v>860</v>
      </c>
      <c r="E45" t="s">
        <v>993</v>
      </c>
    </row>
    <row r="46" spans="1:5">
      <c r="A46" t="s">
        <v>742</v>
      </c>
      <c r="B46" t="s">
        <v>861</v>
      </c>
      <c r="C46" t="s">
        <v>862</v>
      </c>
      <c r="D46" t="s">
        <v>860</v>
      </c>
      <c r="E46" t="s">
        <v>993</v>
      </c>
    </row>
    <row r="47" spans="1:5">
      <c r="A47" t="s">
        <v>863</v>
      </c>
      <c r="B47" t="s">
        <v>864</v>
      </c>
      <c r="C47" t="s">
        <v>865</v>
      </c>
      <c r="D47" t="s">
        <v>815</v>
      </c>
      <c r="E47" t="s">
        <v>187</v>
      </c>
    </row>
    <row r="48" spans="1:5">
      <c r="A48" t="s">
        <v>866</v>
      </c>
      <c r="B48" t="s">
        <v>867</v>
      </c>
      <c r="C48" t="s">
        <v>868</v>
      </c>
      <c r="D48" t="s">
        <v>815</v>
      </c>
      <c r="E48" t="s">
        <v>187</v>
      </c>
    </row>
    <row r="49" spans="1:5">
      <c r="A49" t="s">
        <v>869</v>
      </c>
      <c r="B49" t="s">
        <v>870</v>
      </c>
      <c r="C49" t="s">
        <v>871</v>
      </c>
      <c r="D49" t="s">
        <v>815</v>
      </c>
      <c r="E49" t="s">
        <v>187</v>
      </c>
    </row>
    <row r="50" spans="1:5">
      <c r="A50" t="s">
        <v>872</v>
      </c>
      <c r="B50" t="s">
        <v>873</v>
      </c>
      <c r="C50" t="s">
        <v>874</v>
      </c>
      <c r="D50" t="s">
        <v>815</v>
      </c>
      <c r="E50" t="s">
        <v>187</v>
      </c>
    </row>
    <row r="51" spans="1:5">
      <c r="A51" t="s">
        <v>643</v>
      </c>
      <c r="B51" t="s">
        <v>644</v>
      </c>
      <c r="C51" t="s">
        <v>875</v>
      </c>
      <c r="D51" t="s">
        <v>860</v>
      </c>
      <c r="E51" t="s">
        <v>187</v>
      </c>
    </row>
    <row r="52" spans="1:5">
      <c r="A52" t="s">
        <v>641</v>
      </c>
      <c r="B52" t="s">
        <v>640</v>
      </c>
      <c r="C52" t="s">
        <v>876</v>
      </c>
      <c r="D52" t="s">
        <v>860</v>
      </c>
      <c r="E52" t="s">
        <v>187</v>
      </c>
    </row>
    <row r="53" spans="1:5">
      <c r="A53" t="s">
        <v>735</v>
      </c>
      <c r="B53" t="s">
        <v>877</v>
      </c>
      <c r="C53" t="s">
        <v>878</v>
      </c>
      <c r="D53" t="s">
        <v>860</v>
      </c>
      <c r="E53" t="s">
        <v>187</v>
      </c>
    </row>
    <row r="54" spans="1:5">
      <c r="A54" t="s">
        <v>736</v>
      </c>
      <c r="B54" t="s">
        <v>879</v>
      </c>
      <c r="C54" t="s">
        <v>880</v>
      </c>
      <c r="D54" t="s">
        <v>860</v>
      </c>
      <c r="E54" t="s">
        <v>187</v>
      </c>
    </row>
    <row r="55" spans="1:5">
      <c r="A55" t="s">
        <v>881</v>
      </c>
      <c r="B55" t="s">
        <v>882</v>
      </c>
      <c r="C55" t="s">
        <v>883</v>
      </c>
      <c r="D55" t="s">
        <v>860</v>
      </c>
      <c r="E55" t="s">
        <v>187</v>
      </c>
    </row>
    <row r="56" spans="1:5">
      <c r="A56" t="s">
        <v>884</v>
      </c>
      <c r="B56" t="s">
        <v>885</v>
      </c>
      <c r="C56" t="s">
        <v>886</v>
      </c>
      <c r="D56" t="s">
        <v>860</v>
      </c>
      <c r="E56" t="s">
        <v>187</v>
      </c>
    </row>
    <row r="57" spans="1:5">
      <c r="A57" t="s">
        <v>887</v>
      </c>
      <c r="B57" t="s">
        <v>888</v>
      </c>
      <c r="C57" t="s">
        <v>92</v>
      </c>
      <c r="D57" t="s">
        <v>815</v>
      </c>
      <c r="E57" t="s">
        <v>187</v>
      </c>
    </row>
    <row r="58" spans="1:5">
      <c r="A58" t="s">
        <v>889</v>
      </c>
      <c r="B58" t="s">
        <v>890</v>
      </c>
      <c r="C58" t="s">
        <v>891</v>
      </c>
      <c r="D58" t="s">
        <v>815</v>
      </c>
      <c r="E58" t="s">
        <v>187</v>
      </c>
    </row>
    <row r="59" spans="1:5">
      <c r="A59" t="s">
        <v>892</v>
      </c>
      <c r="B59" t="s">
        <v>893</v>
      </c>
      <c r="C59" t="s">
        <v>894</v>
      </c>
      <c r="D59" t="s">
        <v>815</v>
      </c>
      <c r="E59" t="s">
        <v>187</v>
      </c>
    </row>
    <row r="60" spans="1:5">
      <c r="A60" t="s">
        <v>895</v>
      </c>
      <c r="B60" t="s">
        <v>896</v>
      </c>
      <c r="C60" t="s">
        <v>897</v>
      </c>
      <c r="D60" t="s">
        <v>860</v>
      </c>
      <c r="E60" t="s">
        <v>187</v>
      </c>
    </row>
    <row r="61" spans="1:5">
      <c r="A61" t="s">
        <v>898</v>
      </c>
      <c r="B61" t="s">
        <v>899</v>
      </c>
      <c r="C61" t="s">
        <v>900</v>
      </c>
      <c r="D61" t="s">
        <v>860</v>
      </c>
      <c r="E61" t="s">
        <v>187</v>
      </c>
    </row>
    <row r="62" spans="1:5">
      <c r="A62" t="s">
        <v>901</v>
      </c>
      <c r="B62" t="s">
        <v>902</v>
      </c>
      <c r="C62" t="s">
        <v>903</v>
      </c>
      <c r="D62" t="s">
        <v>860</v>
      </c>
      <c r="E62" t="s">
        <v>187</v>
      </c>
    </row>
    <row r="63" spans="1:5">
      <c r="A63" t="s">
        <v>904</v>
      </c>
      <c r="B63" t="s">
        <v>905</v>
      </c>
      <c r="C63" t="s">
        <v>906</v>
      </c>
      <c r="D63" t="s">
        <v>860</v>
      </c>
      <c r="E63" t="s">
        <v>187</v>
      </c>
    </row>
    <row r="64" spans="1:5">
      <c r="A64" t="s">
        <v>907</v>
      </c>
      <c r="B64" t="s">
        <v>908</v>
      </c>
      <c r="C64" t="s">
        <v>909</v>
      </c>
      <c r="D64" t="s">
        <v>860</v>
      </c>
      <c r="E64" t="s">
        <v>187</v>
      </c>
    </row>
    <row r="65" spans="1:5">
      <c r="A65" t="s">
        <v>910</v>
      </c>
      <c r="B65" t="s">
        <v>911</v>
      </c>
      <c r="C65" t="s">
        <v>912</v>
      </c>
      <c r="D65" t="s">
        <v>860</v>
      </c>
      <c r="E65" t="s">
        <v>187</v>
      </c>
    </row>
    <row r="66" spans="1:5">
      <c r="A66" t="s">
        <v>913</v>
      </c>
      <c r="B66" t="s">
        <v>914</v>
      </c>
      <c r="C66" t="s">
        <v>915</v>
      </c>
      <c r="D66" t="s">
        <v>860</v>
      </c>
      <c r="E66" t="s">
        <v>187</v>
      </c>
    </row>
    <row r="67" spans="1:5">
      <c r="A67" t="s">
        <v>916</v>
      </c>
      <c r="B67" t="s">
        <v>917</v>
      </c>
      <c r="C67" t="s">
        <v>918</v>
      </c>
      <c r="D67" t="s">
        <v>860</v>
      </c>
      <c r="E67" t="s">
        <v>187</v>
      </c>
    </row>
    <row r="68" spans="1:5">
      <c r="A68" t="s">
        <v>717</v>
      </c>
      <c r="B68" t="s">
        <v>919</v>
      </c>
      <c r="C68" t="s">
        <v>920</v>
      </c>
      <c r="D68" t="s">
        <v>803</v>
      </c>
      <c r="E68" t="s">
        <v>994</v>
      </c>
    </row>
    <row r="69" spans="1:5">
      <c r="A69" t="s">
        <v>716</v>
      </c>
      <c r="B69" t="s">
        <v>921</v>
      </c>
      <c r="C69" t="s">
        <v>922</v>
      </c>
      <c r="D69" t="s">
        <v>803</v>
      </c>
      <c r="E69" t="s">
        <v>994</v>
      </c>
    </row>
    <row r="70" spans="1:5">
      <c r="A70" t="s">
        <v>715</v>
      </c>
      <c r="B70" t="s">
        <v>923</v>
      </c>
      <c r="C70" t="s">
        <v>924</v>
      </c>
      <c r="D70" t="s">
        <v>803</v>
      </c>
      <c r="E70" t="s">
        <v>994</v>
      </c>
    </row>
    <row r="71" spans="1:5">
      <c r="A71" t="s">
        <v>695</v>
      </c>
      <c r="B71" t="s">
        <v>925</v>
      </c>
      <c r="C71" t="s">
        <v>926</v>
      </c>
      <c r="D71" t="s">
        <v>803</v>
      </c>
      <c r="E71" t="s">
        <v>994</v>
      </c>
    </row>
    <row r="72" spans="1:5">
      <c r="A72" t="s">
        <v>927</v>
      </c>
      <c r="B72" t="s">
        <v>928</v>
      </c>
      <c r="C72" t="s">
        <v>929</v>
      </c>
      <c r="D72" t="s">
        <v>803</v>
      </c>
      <c r="E72" t="s">
        <v>994</v>
      </c>
    </row>
    <row r="73" spans="1:5">
      <c r="A73" t="s">
        <v>714</v>
      </c>
      <c r="B73" t="s">
        <v>930</v>
      </c>
      <c r="C73" t="s">
        <v>931</v>
      </c>
      <c r="D73" t="s">
        <v>803</v>
      </c>
      <c r="E73" t="s">
        <v>994</v>
      </c>
    </row>
    <row r="74" spans="1:5">
      <c r="A74" t="s">
        <v>932</v>
      </c>
      <c r="B74" t="s">
        <v>933</v>
      </c>
      <c r="C74" t="s">
        <v>934</v>
      </c>
      <c r="D74" t="s">
        <v>803</v>
      </c>
      <c r="E74" t="s">
        <v>994</v>
      </c>
    </row>
    <row r="75" spans="1:5">
      <c r="A75" t="s">
        <v>747</v>
      </c>
      <c r="B75" t="s">
        <v>935</v>
      </c>
      <c r="C75" t="s">
        <v>936</v>
      </c>
      <c r="D75" t="s">
        <v>803</v>
      </c>
      <c r="E75" t="s">
        <v>994</v>
      </c>
    </row>
    <row r="76" spans="1:5">
      <c r="A76" t="s">
        <v>718</v>
      </c>
      <c r="B76" t="s">
        <v>937</v>
      </c>
      <c r="C76" t="s">
        <v>938</v>
      </c>
      <c r="D76" t="s">
        <v>803</v>
      </c>
      <c r="E76" t="s">
        <v>994</v>
      </c>
    </row>
    <row r="77" spans="1:5">
      <c r="A77" t="s">
        <v>939</v>
      </c>
      <c r="B77" t="s">
        <v>940</v>
      </c>
      <c r="C77" t="s">
        <v>941</v>
      </c>
      <c r="D77" t="s">
        <v>803</v>
      </c>
      <c r="E77" t="s">
        <v>994</v>
      </c>
    </row>
    <row r="78" spans="1:5">
      <c r="A78" t="s">
        <v>942</v>
      </c>
      <c r="B78" t="s">
        <v>943</v>
      </c>
      <c r="C78" t="s">
        <v>102</v>
      </c>
      <c r="D78" t="s">
        <v>815</v>
      </c>
      <c r="E78" t="s">
        <v>194</v>
      </c>
    </row>
    <row r="79" spans="1:5">
      <c r="A79" t="s">
        <v>944</v>
      </c>
      <c r="B79" t="s">
        <v>945</v>
      </c>
      <c r="C79" t="s">
        <v>946</v>
      </c>
      <c r="D79" t="s">
        <v>815</v>
      </c>
      <c r="E79" t="s">
        <v>194</v>
      </c>
    </row>
    <row r="80" spans="1:5">
      <c r="A80" t="s">
        <v>947</v>
      </c>
      <c r="B80" t="s">
        <v>948</v>
      </c>
      <c r="C80" t="s">
        <v>949</v>
      </c>
      <c r="D80" t="s">
        <v>815</v>
      </c>
      <c r="E80" t="s">
        <v>194</v>
      </c>
    </row>
    <row r="81" spans="1:5">
      <c r="A81" t="s">
        <v>950</v>
      </c>
      <c r="B81" t="s">
        <v>951</v>
      </c>
      <c r="C81" t="s">
        <v>952</v>
      </c>
      <c r="D81" t="s">
        <v>860</v>
      </c>
      <c r="E81" t="s">
        <v>194</v>
      </c>
    </row>
    <row r="82" spans="1:5">
      <c r="A82" t="s">
        <v>953</v>
      </c>
      <c r="B82" t="s">
        <v>954</v>
      </c>
      <c r="C82" t="s">
        <v>955</v>
      </c>
      <c r="D82" t="s">
        <v>860</v>
      </c>
      <c r="E82" t="s">
        <v>194</v>
      </c>
    </row>
    <row r="83" spans="1:5">
      <c r="A83" t="s">
        <v>956</v>
      </c>
      <c r="B83" t="s">
        <v>764</v>
      </c>
      <c r="C83" t="s">
        <v>957</v>
      </c>
      <c r="D83" t="s">
        <v>860</v>
      </c>
      <c r="E83" t="s">
        <v>194</v>
      </c>
    </row>
    <row r="84" spans="1:5">
      <c r="A84" t="s">
        <v>762</v>
      </c>
      <c r="B84" t="s">
        <v>763</v>
      </c>
      <c r="C84" t="s">
        <v>958</v>
      </c>
      <c r="D84" t="s">
        <v>860</v>
      </c>
      <c r="E84" t="s">
        <v>194</v>
      </c>
    </row>
    <row r="85" spans="1:5">
      <c r="A85" t="s">
        <v>959</v>
      </c>
      <c r="B85" t="s">
        <v>960</v>
      </c>
      <c r="C85" t="s">
        <v>961</v>
      </c>
      <c r="D85" t="s">
        <v>860</v>
      </c>
      <c r="E85" t="s">
        <v>194</v>
      </c>
    </row>
    <row r="86" spans="1:5">
      <c r="A86" t="s">
        <v>962</v>
      </c>
      <c r="B86" t="s">
        <v>963</v>
      </c>
      <c r="C86" t="s">
        <v>964</v>
      </c>
      <c r="D86" t="s">
        <v>860</v>
      </c>
      <c r="E86" t="s">
        <v>194</v>
      </c>
    </row>
    <row r="87" spans="1:5">
      <c r="A87" t="s">
        <v>965</v>
      </c>
      <c r="B87" t="s">
        <v>966</v>
      </c>
      <c r="C87" t="s">
        <v>967</v>
      </c>
      <c r="D87" t="s">
        <v>860</v>
      </c>
      <c r="E87" t="s">
        <v>194</v>
      </c>
    </row>
    <row r="88" spans="1:5">
      <c r="A88" t="s">
        <v>968</v>
      </c>
      <c r="B88" t="s">
        <v>969</v>
      </c>
      <c r="C88" t="s">
        <v>970</v>
      </c>
      <c r="D88" t="s">
        <v>860</v>
      </c>
      <c r="E88" t="s">
        <v>194</v>
      </c>
    </row>
    <row r="89" spans="1:5">
      <c r="A89" t="s">
        <v>971</v>
      </c>
      <c r="B89" t="s">
        <v>972</v>
      </c>
      <c r="C89" t="s">
        <v>973</v>
      </c>
      <c r="D89" t="s">
        <v>860</v>
      </c>
      <c r="E89" t="s">
        <v>194</v>
      </c>
    </row>
    <row r="90" spans="1:5">
      <c r="A90" t="s">
        <v>974</v>
      </c>
      <c r="B90" t="s">
        <v>975</v>
      </c>
      <c r="C90" t="s">
        <v>976</v>
      </c>
      <c r="D90" t="s">
        <v>860</v>
      </c>
      <c r="E90" t="s">
        <v>194</v>
      </c>
    </row>
    <row r="91" spans="1:5">
      <c r="A91" t="s">
        <v>977</v>
      </c>
      <c r="B91" t="s">
        <v>978</v>
      </c>
      <c r="C91" t="s">
        <v>979</v>
      </c>
      <c r="D91" t="s">
        <v>860</v>
      </c>
      <c r="E91" t="s">
        <v>194</v>
      </c>
    </row>
    <row r="92" spans="1:5">
      <c r="A92" t="s">
        <v>980</v>
      </c>
      <c r="B92" t="s">
        <v>981</v>
      </c>
      <c r="C92" t="s">
        <v>982</v>
      </c>
      <c r="D92" t="s">
        <v>860</v>
      </c>
      <c r="E92" t="s">
        <v>194</v>
      </c>
    </row>
    <row r="93" spans="1:5">
      <c r="A93" t="s">
        <v>983</v>
      </c>
      <c r="B93" t="s">
        <v>984</v>
      </c>
      <c r="C93" t="s">
        <v>985</v>
      </c>
      <c r="D93" t="s">
        <v>860</v>
      </c>
      <c r="E93" t="s">
        <v>194</v>
      </c>
    </row>
    <row r="94" spans="1:5">
      <c r="A94" t="s">
        <v>986</v>
      </c>
      <c r="B94" t="s">
        <v>987</v>
      </c>
      <c r="C94" t="s">
        <v>988</v>
      </c>
      <c r="D94" t="s">
        <v>860</v>
      </c>
      <c r="E94" t="s">
        <v>194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D3BA-D7B8-9A4C-828E-FEDBA29CC39F}">
  <dimension ref="A1:O253"/>
  <sheetViews>
    <sheetView topLeftCell="A13" workbookViewId="0">
      <selection activeCell="D13" sqref="D13"/>
    </sheetView>
  </sheetViews>
  <sheetFormatPr baseColWidth="10" defaultRowHeight="15"/>
  <cols>
    <col min="1" max="2" width="14.1640625" style="190" customWidth="1"/>
    <col min="3" max="3" width="19.6640625" style="190" customWidth="1"/>
    <col min="4" max="4" width="33.83203125" style="190" customWidth="1"/>
    <col min="5" max="5" width="35.6640625" style="192" customWidth="1"/>
    <col min="6" max="7" width="25.83203125" style="190" customWidth="1"/>
    <col min="8" max="8" width="33.33203125" style="190" customWidth="1"/>
    <col min="9" max="9" width="15.6640625" style="190" customWidth="1"/>
    <col min="10" max="10" width="24.83203125" style="190" customWidth="1"/>
    <col min="11" max="11" width="37.6640625" style="190" customWidth="1"/>
    <col min="12" max="12" width="17.1640625" style="190" customWidth="1"/>
    <col min="13" max="13" width="27.6640625" style="190" customWidth="1"/>
    <col min="14" max="14" width="16.83203125" style="190" customWidth="1"/>
    <col min="15" max="15" width="15.83203125" style="190" customWidth="1"/>
    <col min="16" max="16384" width="10.83203125" style="190"/>
  </cols>
  <sheetData>
    <row r="1" spans="1:15" s="191" customFormat="1" ht="32">
      <c r="A1" s="188" t="s">
        <v>1074</v>
      </c>
      <c r="B1" s="188" t="s">
        <v>1139</v>
      </c>
      <c r="C1" s="188" t="s">
        <v>767</v>
      </c>
      <c r="D1" s="188" t="s">
        <v>1081</v>
      </c>
      <c r="E1" s="194" t="s">
        <v>766</v>
      </c>
      <c r="F1" s="188" t="s">
        <v>768</v>
      </c>
      <c r="G1" s="188" t="s">
        <v>1083</v>
      </c>
      <c r="H1" s="188" t="s">
        <v>1075</v>
      </c>
      <c r="I1" s="188" t="s">
        <v>1076</v>
      </c>
      <c r="J1" s="188" t="s">
        <v>1077</v>
      </c>
      <c r="K1" s="189" t="s">
        <v>1078</v>
      </c>
      <c r="L1" s="189" t="s">
        <v>1079</v>
      </c>
      <c r="M1" s="189" t="s">
        <v>1080</v>
      </c>
      <c r="N1" s="189" t="s">
        <v>1154</v>
      </c>
      <c r="O1" s="198" t="s">
        <v>1156</v>
      </c>
    </row>
    <row r="2" spans="1:15" s="191" customFormat="1" ht="49">
      <c r="A2" s="184" t="s">
        <v>1140</v>
      </c>
      <c r="B2" s="184" t="str">
        <f>'Crosswalk (CL)'!B6</f>
        <v>PMP DX 1</v>
      </c>
      <c r="C2" s="192" t="str">
        <f>'Crosswalk (CL)'!D6</f>
        <v>hGD6TLdafhQ</v>
      </c>
      <c r="D2" s="184" t="str">
        <f>'Crosswalk (CL)'!C6</f>
        <v>Percentage of confirmed malaria cases (NP)</v>
      </c>
      <c r="E2" s="184" t="str">
        <f>_xlfn.CONCAT("IM", " ", B2, " ", " - ", D2)</f>
        <v>IM PMP DX 1  - Percentage of confirmed malaria cases (NP)</v>
      </c>
      <c r="F2" s="190" t="s">
        <v>1095</v>
      </c>
      <c r="G2" s="190" t="str">
        <f>IF(LEN(F2) &lt;= 50, "Correct","Too Long")</f>
        <v>Correct</v>
      </c>
      <c r="H2" s="190" t="str">
        <f>D2</f>
        <v>Percentage of confirmed malaria cases (NP)</v>
      </c>
      <c r="I2" s="190"/>
      <c r="J2" s="193" t="s">
        <v>1082</v>
      </c>
      <c r="K2" s="190" t="str">
        <f>'Crosswalk (CL)'!G6</f>
        <v>Number of cases confirmed as malaria by a parasitological test (RDT or microscopy)</v>
      </c>
      <c r="L2" s="190" t="str">
        <f>'Crosswalk (CL)'!K6</f>
        <v>sZoMIJ8KFiw</v>
      </c>
      <c r="M2" s="190" t="str">
        <f>'Crosswalk (CL)'!AA6</f>
        <v>Total number of suspected malaria cases who received a parasitological test</v>
      </c>
      <c r="N2" s="190" t="str">
        <f>'Crosswalk (CL)'!AK6</f>
        <v>uZWRcBbXVO5</v>
      </c>
      <c r="O2" s="190" t="s">
        <v>418</v>
      </c>
    </row>
    <row r="3" spans="1:15" s="191" customFormat="1" ht="49">
      <c r="A3" s="184" t="s">
        <v>1141</v>
      </c>
      <c r="B3" s="184" t="str">
        <f>'Crosswalk (CL)'!B7</f>
        <v>PMP DX 1</v>
      </c>
      <c r="C3" s="192" t="str">
        <f>'Crosswalk (CL)'!D7</f>
        <v>hwj9EBz8xwO</v>
      </c>
      <c r="D3" s="184" t="str">
        <f>'Crosswalk (CL)'!C7</f>
        <v>Percentage of confirmed malaria cases (P)</v>
      </c>
      <c r="E3" s="184" t="str">
        <f t="shared" ref="E3:E56" si="0">_xlfn.CONCAT("IM", " ", B3, " ", " - ", D3)</f>
        <v>IM PMP DX 1  - Percentage of confirmed malaria cases (P)</v>
      </c>
      <c r="F3" s="190" t="s">
        <v>1094</v>
      </c>
      <c r="G3" s="190" t="str">
        <f t="shared" ref="G3:G56" si="1">IF(LEN(F3) &lt;= 50, "Correct","Too Long")</f>
        <v>Correct</v>
      </c>
      <c r="H3" s="190" t="str">
        <f t="shared" ref="H3:H56" si="2">D3</f>
        <v>Percentage of confirmed malaria cases (P)</v>
      </c>
      <c r="I3" s="190"/>
      <c r="J3" s="193" t="s">
        <v>1082</v>
      </c>
      <c r="K3" s="190" t="str">
        <f>'Crosswalk (CL)'!G7</f>
        <v>Number of cases confirmed as malaria by a parasitological test (RDT or microscopy)</v>
      </c>
      <c r="L3" s="190" t="str">
        <f>'Crosswalk (CL)'!K7</f>
        <v>CrV5hkFVvdH</v>
      </c>
      <c r="M3" s="190" t="str">
        <f>'Crosswalk (CL)'!AA7</f>
        <v>Total number of suspected malaria cases who received a parasitological test</v>
      </c>
      <c r="N3" s="190" t="str">
        <f>'Crosswalk (CL)'!AK7</f>
        <v>hoGKdACnBUs</v>
      </c>
      <c r="O3" s="190" t="s">
        <v>420</v>
      </c>
    </row>
    <row r="4" spans="1:15" s="191" customFormat="1" ht="49">
      <c r="A4" s="184" t="s">
        <v>647</v>
      </c>
      <c r="B4" s="184" t="str">
        <f>'Crosswalk (CL)'!B8</f>
        <v>PMP DX 1</v>
      </c>
      <c r="C4" s="192" t="str">
        <f>'Crosswalk (CL)'!D8</f>
        <v>F1Y5k65KjL0</v>
      </c>
      <c r="D4" s="184" t="str">
        <f>'Crosswalk (CL)'!C8</f>
        <v>Percentage of confirmed malaria cases</v>
      </c>
      <c r="E4" s="184" t="str">
        <f t="shared" si="0"/>
        <v>IM PMP DX 1  - Percentage of confirmed malaria cases</v>
      </c>
      <c r="F4" s="190" t="s">
        <v>1093</v>
      </c>
      <c r="G4" s="190" t="str">
        <f t="shared" si="1"/>
        <v>Correct</v>
      </c>
      <c r="H4" s="190" t="str">
        <f t="shared" si="2"/>
        <v>Percentage of confirmed malaria cases</v>
      </c>
      <c r="I4" s="190"/>
      <c r="J4" s="193" t="s">
        <v>1082</v>
      </c>
      <c r="K4" s="190" t="str">
        <f>'Crosswalk (CL)'!G8</f>
        <v>Number of cases confirmed as malaria by a parasitological test (RDT or microscopy)</v>
      </c>
      <c r="L4" s="190" t="str">
        <f>'Crosswalk (CL)'!K8</f>
        <v>UFGPsP6p9mm</v>
      </c>
      <c r="M4" s="190" t="str">
        <f>'Crosswalk (CL)'!AA8</f>
        <v>Total number of suspected malaria cases who received a parasitological test</v>
      </c>
      <c r="N4" s="190" t="str">
        <f>'Crosswalk (CL)'!AK8</f>
        <v>N6j1f9LZiLf</v>
      </c>
      <c r="O4" s="190" t="s">
        <v>426</v>
      </c>
    </row>
    <row r="5" spans="1:15" s="191" customFormat="1" ht="49">
      <c r="A5" s="184" t="s">
        <v>648</v>
      </c>
      <c r="B5" s="184" t="str">
        <f>'Crosswalk (CL)'!B9</f>
        <v>PMP DX 2</v>
      </c>
      <c r="C5" s="192" t="str">
        <f>'Crosswalk (CL)'!D9</f>
        <v>uoxQrM9gmMV</v>
      </c>
      <c r="D5" s="184" t="str">
        <f>'Crosswalk (CL)'!C9</f>
        <v>Percentage of patients with suspected malaria who received a parasitological test</v>
      </c>
      <c r="E5" s="184" t="str">
        <f t="shared" si="0"/>
        <v>IM PMP DX 2  - Percentage of patients with suspected malaria who received a parasitological test</v>
      </c>
      <c r="F5" s="190" t="s">
        <v>1092</v>
      </c>
      <c r="G5" s="190" t="str">
        <f t="shared" si="1"/>
        <v>Correct</v>
      </c>
      <c r="H5" s="190" t="str">
        <f t="shared" si="2"/>
        <v>Percentage of patients with suspected malaria who received a parasitological test</v>
      </c>
      <c r="I5" s="190"/>
      <c r="J5" s="193" t="s">
        <v>1082</v>
      </c>
      <c r="K5" s="190" t="str">
        <f>'Crosswalk (CL)'!G9</f>
        <v>Number of suspected malaria cases who received a parasitological test</v>
      </c>
      <c r="L5" s="190" t="str">
        <f>'Crosswalk (CL)'!K9</f>
        <v>N6j1f9LZiLf</v>
      </c>
      <c r="M5" s="190" t="str">
        <f>'Crosswalk (CL)'!AA9</f>
        <v>Total number of suspected cases of malaria</v>
      </c>
      <c r="N5" s="190" t="str">
        <f>'Crosswalk (CL)'!AK9</f>
        <v>eHWYhy8vO8q</v>
      </c>
      <c r="O5" s="190" t="s">
        <v>629</v>
      </c>
    </row>
    <row r="6" spans="1:15" s="191" customFormat="1" ht="49">
      <c r="A6" s="184" t="s">
        <v>1142</v>
      </c>
      <c r="B6" s="184" t="str">
        <f>'Crosswalk (CL)'!B10</f>
        <v>PMP DX 2</v>
      </c>
      <c r="C6" s="192" t="str">
        <f>'Crosswalk (CL)'!D10</f>
        <v>L94ARMuvOKD</v>
      </c>
      <c r="D6" s="184" t="str">
        <f>'Crosswalk (CL)'!C10</f>
        <v>Percentage of patients with suspected malaria who received a parasitological test (NP)</v>
      </c>
      <c r="E6" s="184" t="str">
        <f t="shared" si="0"/>
        <v>IM PMP DX 2  - Percentage of patients with suspected malaria who received a parasitological test (NP)</v>
      </c>
      <c r="F6" s="190" t="s">
        <v>1091</v>
      </c>
      <c r="G6" s="190" t="str">
        <f t="shared" si="1"/>
        <v>Correct</v>
      </c>
      <c r="H6" s="190" t="str">
        <f t="shared" si="2"/>
        <v>Percentage of patients with suspected malaria who received a parasitological test (NP)</v>
      </c>
      <c r="I6" s="190"/>
      <c r="J6" s="193" t="s">
        <v>1082</v>
      </c>
      <c r="K6" s="190" t="str">
        <f>'Crosswalk (CL)'!G10</f>
        <v>Number of suspected malaria cases who received a parasitological test</v>
      </c>
      <c r="L6" s="190" t="str">
        <f>'Crosswalk (CL)'!K10</f>
        <v>uZWRcBbXVO5</v>
      </c>
      <c r="M6" s="190" t="str">
        <f>'Crosswalk (CL)'!AA10</f>
        <v>Total number of suspected cases of malaria</v>
      </c>
      <c r="N6" s="190" t="str">
        <f>'Crosswalk (CL)'!AK10</f>
        <v>DGZDsRtmqL7</v>
      </c>
      <c r="O6" s="190" t="s">
        <v>635</v>
      </c>
    </row>
    <row r="7" spans="1:15" s="191" customFormat="1" ht="49">
      <c r="A7" s="184" t="s">
        <v>1143</v>
      </c>
      <c r="B7" s="184" t="str">
        <f>'Crosswalk (CL)'!B11</f>
        <v>PMP DX 2</v>
      </c>
      <c r="C7" s="192" t="str">
        <f>'Crosswalk (CL)'!D11</f>
        <v>j8sLx5I3wAj</v>
      </c>
      <c r="D7" s="184" t="str">
        <f>'Crosswalk (CL)'!C11</f>
        <v>Percentage of patients with suspected malaria who received a parasitological test (P)</v>
      </c>
      <c r="E7" s="184" t="str">
        <f t="shared" si="0"/>
        <v>IM PMP DX 2  - Percentage of patients with suspected malaria who received a parasitological test (P)</v>
      </c>
      <c r="F7" s="190" t="s">
        <v>1090</v>
      </c>
      <c r="G7" s="190" t="str">
        <f t="shared" si="1"/>
        <v>Correct</v>
      </c>
      <c r="H7" s="190" t="str">
        <f t="shared" si="2"/>
        <v>Percentage of patients with suspected malaria who received a parasitological test (P)</v>
      </c>
      <c r="I7" s="190"/>
      <c r="J7" s="193" t="s">
        <v>1082</v>
      </c>
      <c r="K7" s="190" t="str">
        <f>'Crosswalk (CL)'!G11</f>
        <v>Number of suspected malaria cases who received a parasitological test</v>
      </c>
      <c r="L7" s="190" t="str">
        <f>'Crosswalk (CL)'!K11</f>
        <v>hoGKdACnBUs</v>
      </c>
      <c r="M7" s="190" t="str">
        <f>'Crosswalk (CL)'!AA11</f>
        <v>Total number of suspected cases of malaria</v>
      </c>
      <c r="N7" s="190" t="str">
        <f>'Crosswalk (CL)'!AK11</f>
        <v>erW9vdRJVSE</v>
      </c>
      <c r="O7" s="190" t="s">
        <v>638</v>
      </c>
    </row>
    <row r="8" spans="1:15" s="191" customFormat="1" ht="81">
      <c r="A8" s="184" t="s">
        <v>645</v>
      </c>
      <c r="B8" s="184" t="str">
        <f>'Crosswalk (CL)'!B12</f>
        <v>PMP DX 3</v>
      </c>
      <c r="C8" s="192" t="str">
        <f>'Crosswalk (CL)'!D12</f>
        <v>AwWfGDKfnvZ</v>
      </c>
      <c r="D8" s="184" t="str">
        <f>'Crosswalk (CL)'!C12</f>
        <v>Percentage of health workers demonstrating competence in correctly classifying cases as not malaria, uncomplicated malaria, and severe malaria</v>
      </c>
      <c r="E8" s="184" t="str">
        <f t="shared" si="0"/>
        <v>IM PMP DX 3  - Percentage of health workers demonstrating competence in correctly classifying cases as not malaria, uncomplicated malaria, and severe malaria</v>
      </c>
      <c r="F8" s="190" t="s">
        <v>1089</v>
      </c>
      <c r="G8" s="190" t="str">
        <f t="shared" si="1"/>
        <v>Correct</v>
      </c>
      <c r="H8" s="190" t="str">
        <f t="shared" si="2"/>
        <v>Percentage of health workers demonstrating competence in correctly classifying cases as not malaria, uncomplicated malaria, and severe malaria</v>
      </c>
      <c r="I8" s="190"/>
      <c r="J8" s="193" t="s">
        <v>1082</v>
      </c>
      <c r="K8" s="190" t="str">
        <f>'Crosswalk (CL)'!G12</f>
        <v>Number of health workers who demonstrate correct procedures for correctly classifying cases according to global standards</v>
      </c>
      <c r="L8" s="190" t="str">
        <f>'Crosswalk (CL)'!K12</f>
        <v>Grnm6jdzAJI</v>
      </c>
      <c r="M8" s="190" t="str">
        <f>'Crosswalk (CL)'!AA12</f>
        <v>Total number of health workers targeted during the reporting period</v>
      </c>
      <c r="N8" s="190" t="str">
        <f>'Crosswalk (CL)'!AK12</f>
        <v>SZKdCBFJd96</v>
      </c>
      <c r="O8" s="190" t="s">
        <v>644</v>
      </c>
    </row>
    <row r="9" spans="1:15" s="191" customFormat="1" ht="49">
      <c r="A9" s="184" t="s">
        <v>761</v>
      </c>
      <c r="B9" s="184" t="str">
        <f>'Crosswalk (CL)'!B13</f>
        <v>PMP DX 4</v>
      </c>
      <c r="C9" s="192"/>
      <c r="D9" s="184" t="str">
        <f>'Crosswalk (CL)'!C13</f>
        <v>Percentage of health workers demonstrating competence in malaria RDTs</v>
      </c>
      <c r="E9" s="184" t="str">
        <f t="shared" si="0"/>
        <v>IM PMP DX 4  - Percentage of health workers demonstrating competence in malaria RDTs</v>
      </c>
      <c r="F9" s="190" t="s">
        <v>1088</v>
      </c>
      <c r="G9" s="190" t="str">
        <f t="shared" si="1"/>
        <v>Correct</v>
      </c>
      <c r="H9" s="190" t="str">
        <f t="shared" si="2"/>
        <v>Percentage of health workers demonstrating competence in malaria RDTs</v>
      </c>
      <c r="I9" s="190"/>
      <c r="J9" s="193" t="s">
        <v>1082</v>
      </c>
      <c r="K9" s="190" t="str">
        <f>'Crosswalk (CL)'!G13</f>
        <v>Number of health workers who score 90% or greater in preparation and reading of RDTs during the training post-test</v>
      </c>
      <c r="L9" s="190" t="str">
        <f>'Crosswalk (CL)'!K13</f>
        <v>Mfkn1qCEQEL</v>
      </c>
      <c r="M9" s="190" t="str">
        <f>'Crosswalk (CL)'!AA13</f>
        <v>Total number of health workers who completed a post-test during a training</v>
      </c>
      <c r="N9" s="190" t="str">
        <f>'Crosswalk (CL)'!AK13</f>
        <v>bWQoETmKYEh</v>
      </c>
      <c r="O9" s="190" t="s">
        <v>764</v>
      </c>
    </row>
    <row r="10" spans="1:15" s="191" customFormat="1" ht="49">
      <c r="A10" s="184" t="s">
        <v>991</v>
      </c>
      <c r="B10" s="184" t="str">
        <f>'Crosswalk (CL)'!B14</f>
        <v>PMP DX 5</v>
      </c>
      <c r="C10" s="192"/>
      <c r="D10" s="184" t="str">
        <f>'Crosswalk (CL)'!C14</f>
        <v xml:space="preserve">Percentage of health workers demonstrating competence in malaria microscopy </v>
      </c>
      <c r="E10" s="184" t="str">
        <f t="shared" si="0"/>
        <v xml:space="preserve">IM PMP DX 5  - Percentage of health workers demonstrating competence in malaria microscopy </v>
      </c>
      <c r="F10" s="190" t="s">
        <v>1087</v>
      </c>
      <c r="G10" s="190" t="str">
        <f t="shared" si="1"/>
        <v>Correct</v>
      </c>
      <c r="H10" s="190" t="str">
        <f t="shared" si="2"/>
        <v xml:space="preserve">Percentage of health workers demonstrating competence in malaria microscopy </v>
      </c>
      <c r="I10" s="190"/>
      <c r="J10" s="193" t="s">
        <v>1082</v>
      </c>
      <c r="K10" s="190" t="str">
        <f>'Crosswalk (CL)'!G14</f>
        <v>Number of health workers who score 90% or greater in slide preparation and parasite detection during the training post-test</v>
      </c>
      <c r="L10" s="190" t="str">
        <f>'Crosswalk (CL)'!K14</f>
        <v>mYlff5bXuZB</v>
      </c>
      <c r="M10" s="190" t="str">
        <f>'Crosswalk (CL)'!AA14</f>
        <v>Total number of health workers who completed a post-test during a training</v>
      </c>
      <c r="N10" s="190" t="str">
        <f>'Crosswalk (CL)'!AK14</f>
        <v>f959MLmYSiX</v>
      </c>
      <c r="O10" s="190" t="s">
        <v>954</v>
      </c>
    </row>
    <row r="11" spans="1:15" s="191" customFormat="1" ht="75">
      <c r="A11" s="184" t="s">
        <v>1016</v>
      </c>
      <c r="B11" s="184" t="str">
        <f>'Crosswalk (CL)'!B15</f>
        <v>PMP DX 6</v>
      </c>
      <c r="C11" s="192"/>
      <c r="D11" s="184" t="str">
        <f>'Crosswalk (CL)'!C15</f>
        <v xml:space="preserve">Percentage of targeted facilities that meet standards (including appropriate materials, documentation, and qualified staff) for quality diagnosis of malaria </v>
      </c>
      <c r="E11" s="184" t="str">
        <f t="shared" si="0"/>
        <v xml:space="preserve">IM PMP DX 6  - Percentage of targeted facilities that meet standards (including appropriate materials, documentation, and qualified staff) for quality diagnosis of malaria </v>
      </c>
      <c r="F11" s="190" t="s">
        <v>1086</v>
      </c>
      <c r="G11" s="190" t="str">
        <f t="shared" si="1"/>
        <v>Correct</v>
      </c>
      <c r="H11" s="190" t="str">
        <f t="shared" si="2"/>
        <v xml:space="preserve">Percentage of targeted facilities that meet standards (including appropriate materials, documentation, and qualified staff) for quality diagnosis of malaria </v>
      </c>
      <c r="I11" s="190"/>
      <c r="J11" s="193" t="s">
        <v>1082</v>
      </c>
      <c r="K11" s="190" t="str">
        <f>'Crosswalk (CL)'!G15</f>
        <v>Number of targeted facilities that meet 90% of greater on facility checklists for diagnosis during supervisory visits</v>
      </c>
      <c r="L11" s="190" t="str">
        <f>'Crosswalk (CL)'!K15</f>
        <v>DTdMcXDeHFj</v>
      </c>
      <c r="M11" s="190" t="str">
        <f>'Crosswalk (CL)'!AA15</f>
        <v>Total number of targeted facilities who received a supervisory visit during the reporting period</v>
      </c>
      <c r="N11" s="190" t="str">
        <f>'Crosswalk (CL)'!AK15</f>
        <v>aRCKf2dnCpw</v>
      </c>
      <c r="O11" s="190" t="s">
        <v>873</v>
      </c>
    </row>
    <row r="12" spans="1:15" s="191" customFormat="1" ht="49">
      <c r="A12" s="184" t="s">
        <v>1144</v>
      </c>
      <c r="B12" s="184" t="str">
        <f>'Crosswalk (CL)'!B16</f>
        <v>PMP DX 7</v>
      </c>
      <c r="C12" s="192"/>
      <c r="D12" s="184" t="str">
        <f>'Crosswalk (CL)'!C16</f>
        <v>Percentage of targeted facilities with at least one provider trained in malaria diagnosis (RDT)</v>
      </c>
      <c r="E12" s="184" t="str">
        <f t="shared" si="0"/>
        <v>IM PMP DX 7  - Percentage of targeted facilities with at least one provider trained in malaria diagnosis (RDT)</v>
      </c>
      <c r="F12" s="190" t="s">
        <v>1085</v>
      </c>
      <c r="G12" s="190" t="str">
        <f t="shared" si="1"/>
        <v>Correct</v>
      </c>
      <c r="H12" s="190" t="str">
        <f t="shared" si="2"/>
        <v>Percentage of targeted facilities with at least one provider trained in malaria diagnosis (RDT)</v>
      </c>
      <c r="I12" s="190"/>
      <c r="J12" s="193" t="s">
        <v>1082</v>
      </c>
      <c r="K12" s="190" t="str">
        <f>'Crosswalk (CL)'!G16</f>
        <v>Number of targeted facilities with one or more health workers trained in malaria diagnosis</v>
      </c>
      <c r="L12" s="190" t="str">
        <f>'Crosswalk (CL)'!K16</f>
        <v>GFDsEzfZdjr</v>
      </c>
      <c r="M12" s="190" t="str">
        <f>'Crosswalk (CL)'!AA16</f>
        <v>Total number of targeted facilities</v>
      </c>
      <c r="N12" s="190" t="str">
        <f>'Crosswalk (CL)'!AK16</f>
        <v>VX2UY9s7UTQ</v>
      </c>
      <c r="O12" s="190" t="s">
        <v>943</v>
      </c>
    </row>
    <row r="13" spans="1:15" s="191" customFormat="1" ht="49">
      <c r="A13" s="184" t="s">
        <v>1145</v>
      </c>
      <c r="B13" s="184" t="str">
        <f>'Crosswalk (CL)'!B17</f>
        <v>PMP DX 7</v>
      </c>
      <c r="C13" s="192"/>
      <c r="D13" s="184" t="str">
        <f>'Crosswalk (CL)'!C17</f>
        <v>Percentage of targeted facilities with at least one provider trained in malaria diagnosis (microscopy)</v>
      </c>
      <c r="E13" s="184" t="str">
        <f t="shared" si="0"/>
        <v>IM PMP DX 7  - Percentage of targeted facilities with at least one provider trained in malaria diagnosis (microscopy)</v>
      </c>
      <c r="F13" s="190" t="s">
        <v>1084</v>
      </c>
      <c r="G13" s="190" t="str">
        <f t="shared" si="1"/>
        <v>Correct</v>
      </c>
      <c r="H13" s="190" t="str">
        <f t="shared" si="2"/>
        <v>Percentage of targeted facilities with at least one provider trained in malaria diagnosis (microscopy)</v>
      </c>
      <c r="I13" s="190"/>
      <c r="J13" s="193" t="s">
        <v>1082</v>
      </c>
      <c r="K13" s="190">
        <f>'Crosswalk (CL)'!G17</f>
        <v>0</v>
      </c>
      <c r="L13" s="190" t="str">
        <f>'Crosswalk (CL)'!K17</f>
        <v>JJ9yeyBfn5V</v>
      </c>
      <c r="M13" s="190">
        <f>'Crosswalk (CL)'!AA17</f>
        <v>0</v>
      </c>
      <c r="N13" s="190" t="str">
        <f>'Crosswalk (CL)'!AK17</f>
        <v>VX2UY9s7UTQ</v>
      </c>
      <c r="O13" s="190" t="s">
        <v>943</v>
      </c>
    </row>
    <row r="14" spans="1:15" s="191" customFormat="1" ht="49">
      <c r="A14" s="184" t="s">
        <v>1146</v>
      </c>
      <c r="B14" s="184" t="str">
        <f>'Crosswalk (CL)'!B18</f>
        <v>PMP DX 8</v>
      </c>
      <c r="C14" s="192"/>
      <c r="D14" s="184" t="str">
        <f>'Crosswalk (CL)'!C18</f>
        <v xml:space="preserve">Percentage of targeted health workers trained in malaria laboratory diagnostics (RDT) </v>
      </c>
      <c r="E14" s="184" t="str">
        <f t="shared" si="0"/>
        <v xml:space="preserve">IM PMP DX 8  - Percentage of targeted health workers trained in malaria laboratory diagnostics (RDT) </v>
      </c>
      <c r="F14" s="190" t="s">
        <v>1097</v>
      </c>
      <c r="G14" s="190" t="str">
        <f t="shared" si="1"/>
        <v>Correct</v>
      </c>
      <c r="H14" s="190" t="str">
        <f t="shared" si="2"/>
        <v xml:space="preserve">Percentage of targeted health workers trained in malaria laboratory diagnostics (RDT) </v>
      </c>
      <c r="I14" s="190"/>
      <c r="J14" s="193" t="s">
        <v>1082</v>
      </c>
      <c r="K14" s="190" t="str">
        <f>'Crosswalk (CL)'!G18</f>
        <v>Number of health workers who complete the training course in malaria laboratory diagnostics</v>
      </c>
      <c r="L14" s="190" t="str">
        <f>'Crosswalk (CL)'!K18</f>
        <v>bWQoETmKYEh</v>
      </c>
      <c r="M14" s="190" t="str">
        <f>'Crosswalk (CL)'!AA18</f>
        <v>Total number of targeted health workers</v>
      </c>
      <c r="N14" s="190" t="str">
        <f>'Crosswalk (CL)'!AK18</f>
        <v>opuW5lGx2Cc</v>
      </c>
      <c r="O14" s="190" t="s">
        <v>951</v>
      </c>
    </row>
    <row r="15" spans="1:15" s="191" customFormat="1" ht="49">
      <c r="A15" s="184" t="s">
        <v>1147</v>
      </c>
      <c r="B15" s="184" t="str">
        <f>'Crosswalk (CL)'!B19</f>
        <v>PMP DX 8</v>
      </c>
      <c r="C15" s="192"/>
      <c r="D15" s="184" t="str">
        <f>'Crosswalk (CL)'!C19</f>
        <v>Percentage of targeted health workers trained in malaria laboratory diagnostics (microscopy)</v>
      </c>
      <c r="E15" s="184" t="str">
        <f t="shared" si="0"/>
        <v>IM PMP DX 8  - Percentage of targeted health workers trained in malaria laboratory diagnostics (microscopy)</v>
      </c>
      <c r="F15" s="190" t="s">
        <v>1096</v>
      </c>
      <c r="G15" s="190" t="str">
        <f t="shared" si="1"/>
        <v>Correct</v>
      </c>
      <c r="H15" s="190" t="str">
        <f t="shared" si="2"/>
        <v>Percentage of targeted health workers trained in malaria laboratory diagnostics (microscopy)</v>
      </c>
      <c r="I15" s="190"/>
      <c r="J15" s="193" t="s">
        <v>1082</v>
      </c>
      <c r="K15" s="190" t="str">
        <f>'Crosswalk (CL)'!G19</f>
        <v>Number of health workers who complete the training course in malaria laboratory diagnostics (microscopy)</v>
      </c>
      <c r="L15" s="190" t="str">
        <f>'Crosswalk (CL)'!K19</f>
        <v>f959MLmYSiX</v>
      </c>
      <c r="M15" s="190" t="str">
        <f>'Crosswalk (CL)'!AA19</f>
        <v>Total number of targeted health workers</v>
      </c>
      <c r="N15" s="190" t="str">
        <f>'Crosswalk (CL)'!AK19</f>
        <v>opuW5lGx2Cc</v>
      </c>
      <c r="O15" s="190" t="s">
        <v>951</v>
      </c>
    </row>
    <row r="16" spans="1:15" s="191" customFormat="1" ht="49">
      <c r="A16" s="184" t="s">
        <v>1148</v>
      </c>
      <c r="B16" s="184" t="str">
        <f>'Crosswalk (CL)'!B20</f>
        <v>PMP DX 9</v>
      </c>
      <c r="C16" s="192"/>
      <c r="D16" s="184" t="str">
        <f>'Crosswalk (CL)'!C20</f>
        <v>Percentage of targeted supervisors trained in supervision of malaria diagnostics (microscopy)</v>
      </c>
      <c r="E16" s="184" t="str">
        <f t="shared" si="0"/>
        <v>IM PMP DX 9  - Percentage of targeted supervisors trained in supervision of malaria diagnostics (microscopy)</v>
      </c>
      <c r="F16" s="190" t="s">
        <v>1098</v>
      </c>
      <c r="G16" s="190" t="str">
        <f t="shared" si="1"/>
        <v>Correct</v>
      </c>
      <c r="H16" s="190" t="str">
        <f t="shared" si="2"/>
        <v>Percentage of targeted supervisors trained in supervision of malaria diagnostics (microscopy)</v>
      </c>
      <c r="I16" s="190"/>
      <c r="J16" s="193" t="s">
        <v>1082</v>
      </c>
      <c r="K16" s="190" t="str">
        <f>'Crosswalk (CL)'!G20</f>
        <v>Number of supervisors trained in supervision of malaria diagnostics</v>
      </c>
      <c r="L16" s="190" t="str">
        <f>'Crosswalk (CL)'!K20</f>
        <v>RnEg1HPF7IR</v>
      </c>
      <c r="M16" s="190" t="str">
        <f>'Crosswalk (CL)'!AA20</f>
        <v>Total number of targeted supervisors</v>
      </c>
      <c r="N16" s="190" t="str">
        <f>'Crosswalk (CL)'!AK20</f>
        <v>cGXuIzDaAEP</v>
      </c>
      <c r="O16" s="190" t="s">
        <v>963</v>
      </c>
    </row>
    <row r="17" spans="1:15" s="191" customFormat="1" ht="45">
      <c r="A17" s="184" t="s">
        <v>1149</v>
      </c>
      <c r="B17" s="184" t="str">
        <f>'Crosswalk (CL)'!B21</f>
        <v>PMP DX 9</v>
      </c>
      <c r="C17" s="192"/>
      <c r="D17" s="184" t="str">
        <f>'Crosswalk (CL)'!C21</f>
        <v>Percentage of targeted supervisors trained in supervision of malaria diagnostics (RDT)</v>
      </c>
      <c r="E17" s="184" t="str">
        <f t="shared" si="0"/>
        <v>IM PMP DX 9  - Percentage of targeted supervisors trained in supervision of malaria diagnostics (RDT)</v>
      </c>
      <c r="F17" s="190" t="s">
        <v>1099</v>
      </c>
      <c r="G17" s="190" t="str">
        <f t="shared" si="1"/>
        <v>Correct</v>
      </c>
      <c r="H17" s="190" t="str">
        <f t="shared" si="2"/>
        <v>Percentage of targeted supervisors trained in supervision of malaria diagnostics (RDT)</v>
      </c>
      <c r="I17" s="190"/>
      <c r="J17" s="193" t="s">
        <v>1082</v>
      </c>
      <c r="K17" s="190" t="str">
        <f>'Crosswalk (CL)'!G21</f>
        <v>Number of supervisors trained in supervision of malaria diagnostics</v>
      </c>
      <c r="L17" s="190" t="str">
        <f>'Crosswalk (CL)'!K21</f>
        <v>rvPl8m8kted</v>
      </c>
      <c r="M17" s="190" t="str">
        <f>'Crosswalk (CL)'!AA21</f>
        <v>Total number of targeted supervisors</v>
      </c>
      <c r="N17" s="190" t="str">
        <f>'Crosswalk (CL)'!AK21</f>
        <v>cGXuIzDaAEP</v>
      </c>
      <c r="O17" s="190" t="s">
        <v>963</v>
      </c>
    </row>
    <row r="18" spans="1:15" s="191" customFormat="1" ht="60">
      <c r="A18" s="184" t="s">
        <v>1019</v>
      </c>
      <c r="B18" s="184" t="str">
        <f>'Crosswalk (CL)'!B22</f>
        <v>PMP DX 10</v>
      </c>
      <c r="C18" s="192"/>
      <c r="D18" s="197" t="str">
        <f>'Crosswalk (CL)'!C22</f>
        <v>Percentage of targeted countries with national malaria diagnostic supervision tools that adhere to global standards</v>
      </c>
      <c r="E18" s="184" t="str">
        <f t="shared" si="0"/>
        <v>IM PMP DX 10  - Percentage of targeted countries with national malaria diagnostic supervision tools that adhere to global standards</v>
      </c>
      <c r="F18" s="190" t="s">
        <v>1100</v>
      </c>
      <c r="G18" s="190" t="str">
        <f t="shared" si="1"/>
        <v>Correct</v>
      </c>
      <c r="H18" s="190" t="str">
        <f t="shared" si="2"/>
        <v>Percentage of targeted countries with national malaria diagnostic supervision tools that adhere to global standards</v>
      </c>
      <c r="I18" s="190"/>
      <c r="J18" s="193" t="s">
        <v>1082</v>
      </c>
      <c r="K18" s="190" t="str">
        <f>'Crosswalk (CL)'!G22</f>
        <v>Number of targeted countries whose national malaria diagnostic supervision tools adhere to global standards</v>
      </c>
      <c r="L18" s="190" t="str">
        <f>'Crosswalk (CL)'!K22</f>
        <v>y2aPasQa1gl</v>
      </c>
      <c r="M18" s="190" t="str">
        <f>'Crosswalk (CL)'!AA22</f>
        <v>Total number of targeted countries</v>
      </c>
      <c r="N18" s="190" t="e">
        <f>'Crosswalk (CL)'!AK22</f>
        <v>#N/A</v>
      </c>
      <c r="O18" s="190">
        <v>1</v>
      </c>
    </row>
    <row r="19" spans="1:15" s="191" customFormat="1" ht="60">
      <c r="A19" s="184" t="s">
        <v>1020</v>
      </c>
      <c r="B19" s="184" t="str">
        <f>'Crosswalk (CL)'!B23</f>
        <v>PMP DX 11</v>
      </c>
      <c r="C19" s="192"/>
      <c r="D19" s="197" t="str">
        <f>'Crosswalk (CL)'!C23</f>
        <v>Percentage of targeted countries with national guidelines for malaria diagnosis that meet global standards</v>
      </c>
      <c r="E19" s="184" t="str">
        <f t="shared" si="0"/>
        <v>IM PMP DX 11  - Percentage of targeted countries with national guidelines for malaria diagnosis that meet global standards</v>
      </c>
      <c r="F19" s="190" t="s">
        <v>1101</v>
      </c>
      <c r="G19" s="190" t="str">
        <f t="shared" si="1"/>
        <v>Correct</v>
      </c>
      <c r="H19" s="190" t="str">
        <f t="shared" si="2"/>
        <v>Percentage of targeted countries with national guidelines for malaria diagnosis that meet global standards</v>
      </c>
      <c r="I19" s="190"/>
      <c r="J19" s="193" t="s">
        <v>1082</v>
      </c>
      <c r="K19" s="190" t="str">
        <f>'Crosswalk (CL)'!G23</f>
        <v>Number of targeted countries with national guidelines for malaria diagnosis that meet global standards/</v>
      </c>
      <c r="L19" s="190" t="str">
        <f>'Crosswalk (CL)'!K23</f>
        <v>MUKvaz7q2CD</v>
      </c>
      <c r="M19" s="190" t="str">
        <f>'Crosswalk (CL)'!AA23</f>
        <v>Total number of targeted countries</v>
      </c>
      <c r="N19" s="190" t="e">
        <f>'Crosswalk (CL)'!AK23</f>
        <v>#N/A</v>
      </c>
      <c r="O19" s="190">
        <v>1</v>
      </c>
    </row>
    <row r="20" spans="1:15" s="191" customFormat="1" ht="75">
      <c r="A20" s="184" t="s">
        <v>1021</v>
      </c>
      <c r="B20" s="184" t="str">
        <f>'Crosswalk (CL)'!B25</f>
        <v>PMP TX 12</v>
      </c>
      <c r="C20" s="192"/>
      <c r="D20" s="184" t="str">
        <f>'Crosswalk (CL)'!C25</f>
        <v>Percentage of children under 5 appropriately treated for fever according to iCCM or country algorithms by community health workers</v>
      </c>
      <c r="E20" s="184" t="str">
        <f t="shared" si="0"/>
        <v>IM PMP TX 12  - Percentage of children under 5 appropriately treated for fever according to iCCM or country algorithms by community health workers</v>
      </c>
      <c r="F20" s="190" t="s">
        <v>1102</v>
      </c>
      <c r="G20" s="190" t="str">
        <f t="shared" si="1"/>
        <v>Correct</v>
      </c>
      <c r="H20" s="190" t="str">
        <f t="shared" si="2"/>
        <v>Percentage of children under 5 appropriately treated for fever according to iCCM or country algorithms by community health workers</v>
      </c>
      <c r="I20" s="190"/>
      <c r="J20" s="193" t="s">
        <v>1082</v>
      </c>
      <c r="K20" s="190" t="str">
        <f>'Crosswalk (CL)'!G25</f>
        <v>Number of children under 5 correctly treated for malaria fever by community health worker</v>
      </c>
      <c r="L20" s="190" t="str">
        <f>'Crosswalk (CL)'!K25</f>
        <v>sYGiQi29bny</v>
      </c>
      <c r="M20" s="190" t="str">
        <f>'Crosswalk (CL)'!AA25</f>
        <v xml:space="preserve">Number of CU5 presented to CHWs with fever </v>
      </c>
      <c r="N20" s="190" t="str">
        <f>'Crosswalk (CL)'!AK25</f>
        <v>jQCXu21pwiA</v>
      </c>
      <c r="O20" s="190" t="s">
        <v>780</v>
      </c>
    </row>
    <row r="21" spans="1:15" s="191" customFormat="1" ht="60">
      <c r="A21" s="184" t="s">
        <v>754</v>
      </c>
      <c r="B21" s="184" t="str">
        <f>'Crosswalk (CL)'!B26</f>
        <v>PMP TX 13</v>
      </c>
      <c r="C21" s="192"/>
      <c r="D21" s="184" t="str">
        <f>'Crosswalk (CL)'!C26</f>
        <v>Percentage of confirmed severe malaria cases that were appropriately managed according to national guidelines</v>
      </c>
      <c r="E21" s="184" t="str">
        <f t="shared" si="0"/>
        <v>IM PMP TX 13  - Percentage of confirmed severe malaria cases that were appropriately managed according to national guidelines</v>
      </c>
      <c r="F21" s="190" t="s">
        <v>1108</v>
      </c>
      <c r="G21" s="190" t="str">
        <f t="shared" si="1"/>
        <v>Correct</v>
      </c>
      <c r="H21" s="190" t="str">
        <f t="shared" si="2"/>
        <v>Percentage of confirmed severe malaria cases that were appropriately managed according to national guidelines</v>
      </c>
      <c r="I21" s="190"/>
      <c r="J21" s="193" t="s">
        <v>1082</v>
      </c>
      <c r="K21" s="190" t="str">
        <f>'Crosswalk (CL)'!G26</f>
        <v>Number of confirmed severe malaria cases that were appropriately managed according to national guidelines</v>
      </c>
      <c r="L21" s="190" t="str">
        <f>'Crosswalk (CL)'!K26</f>
        <v>WY24SnaT4l7</v>
      </c>
      <c r="M21" s="190" t="str">
        <f>'Crosswalk (CL)'!AA26</f>
        <v xml:space="preserve">Number of severe malaria cases reviewed </v>
      </c>
      <c r="N21" s="190" t="str">
        <f>'Crosswalk (CL)'!AK26</f>
        <v>WY24SnaT4l7</v>
      </c>
      <c r="O21" s="190" t="s">
        <v>784</v>
      </c>
    </row>
    <row r="22" spans="1:15" s="191" customFormat="1" ht="60">
      <c r="A22" s="184" t="s">
        <v>1150</v>
      </c>
      <c r="B22" s="184" t="str">
        <f>'Crosswalk (CL)'!B27</f>
        <v>PMP TX 13</v>
      </c>
      <c r="C22" s="192"/>
      <c r="D22" s="184" t="str">
        <f>'Crosswalk (CL)'!C27</f>
        <v>Percentage of confirmed severe malaria cases that were appropriately managed according to national guidelines (NP)</v>
      </c>
      <c r="E22" s="184" t="str">
        <f t="shared" si="0"/>
        <v>IM PMP TX 13  - Percentage of confirmed severe malaria cases that were appropriately managed according to national guidelines (NP)</v>
      </c>
      <c r="F22" s="190" t="s">
        <v>1107</v>
      </c>
      <c r="G22" s="190" t="str">
        <f t="shared" si="1"/>
        <v>Correct</v>
      </c>
      <c r="H22" s="190" t="str">
        <f t="shared" si="2"/>
        <v>Percentage of confirmed severe malaria cases that were appropriately managed according to national guidelines (NP)</v>
      </c>
      <c r="I22" s="190"/>
      <c r="J22" s="193" t="s">
        <v>1082</v>
      </c>
      <c r="K22" s="190" t="str">
        <f>'Crosswalk (CL)'!G27</f>
        <v>Number of confirmed severe malaria cases that were appropriately managed according to national guidelines (NP)</v>
      </c>
      <c r="L22" s="190" t="str">
        <f>'Crosswalk (CL)'!K27</f>
        <v>W6NdGzWJurN</v>
      </c>
      <c r="M22" s="190" t="str">
        <f>'Crosswalk (CL)'!AA27</f>
        <v>Number of severe malaria cases reviewed (NP)</v>
      </c>
      <c r="N22" s="190" t="str">
        <f>'Crosswalk (CL)'!AK27</f>
        <v>W6NdGzWJurN</v>
      </c>
      <c r="O22" s="190" t="s">
        <v>786</v>
      </c>
    </row>
    <row r="23" spans="1:15" s="191" customFormat="1" ht="60">
      <c r="A23" s="184" t="s">
        <v>1151</v>
      </c>
      <c r="B23" s="184" t="str">
        <f>'Crosswalk (CL)'!B28</f>
        <v>PMP TX 13</v>
      </c>
      <c r="C23" s="192"/>
      <c r="D23" s="184" t="str">
        <f>'Crosswalk (CL)'!C28</f>
        <v>Percentage of confirmed severe malaria cases that were appropriately managed according to national guidelines (P)</v>
      </c>
      <c r="E23" s="184" t="str">
        <f t="shared" si="0"/>
        <v>IM PMP TX 13  - Percentage of confirmed severe malaria cases that were appropriately managed according to national guidelines (P)</v>
      </c>
      <c r="F23" s="190" t="s">
        <v>1106</v>
      </c>
      <c r="G23" s="190" t="str">
        <f t="shared" si="1"/>
        <v>Correct</v>
      </c>
      <c r="H23" s="190" t="str">
        <f t="shared" si="2"/>
        <v>Percentage of confirmed severe malaria cases that were appropriately managed according to national guidelines (P)</v>
      </c>
      <c r="I23" s="190"/>
      <c r="J23" s="193" t="s">
        <v>1082</v>
      </c>
      <c r="K23" s="190" t="str">
        <f>'Crosswalk (CL)'!G28</f>
        <v>Number of confirmed severe malaria cases that were appropriately managed according to national guidelines (P)</v>
      </c>
      <c r="L23" s="190" t="str">
        <f>'Crosswalk (CL)'!K28</f>
        <v>h5toMEwrcCi</v>
      </c>
      <c r="M23" s="190" t="str">
        <f>'Crosswalk (CL)'!AA28</f>
        <v>Number of severe malaria cases reviewed  (P)</v>
      </c>
      <c r="N23" s="190" t="str">
        <f>'Crosswalk (CL)'!AK28</f>
        <v>h5toMEwrcCi</v>
      </c>
      <c r="O23" s="190" t="s">
        <v>788</v>
      </c>
    </row>
    <row r="24" spans="1:15" s="191" customFormat="1" ht="97">
      <c r="A24" s="184" t="s">
        <v>1031</v>
      </c>
      <c r="B24" s="184" t="str">
        <f>'Crosswalk (CL)'!B29</f>
        <v>PMP TX 14</v>
      </c>
      <c r="C24" s="192"/>
      <c r="D24" s="184" t="str">
        <f>'Crosswalk (CL)'!C29</f>
        <v xml:space="preserve">Percentage of uncomplicated malaria cases that received first-line antimalarial treatment according to national guidelines </v>
      </c>
      <c r="E24" s="184" t="str">
        <f t="shared" si="0"/>
        <v xml:space="preserve">IM PMP TX 14  - Percentage of uncomplicated malaria cases that received first-line antimalarial treatment according to national guidelines </v>
      </c>
      <c r="F24" s="190" t="s">
        <v>1104</v>
      </c>
      <c r="G24" s="190" t="str">
        <f t="shared" si="1"/>
        <v>Correct</v>
      </c>
      <c r="H24" s="190" t="str">
        <f t="shared" si="2"/>
        <v xml:space="preserve">Percentage of uncomplicated malaria cases that received first-line antimalarial treatment according to national guidelines </v>
      </c>
      <c r="I24" s="190"/>
      <c r="J24" s="193" t="s">
        <v>1082</v>
      </c>
      <c r="K24" s="190" t="str">
        <f>'Crosswalk (CL)'!G29</f>
        <v>Number of reported uncomplicated malaria cases that receive the appropriate first-line antimalarial treatment</v>
      </c>
      <c r="L24" s="190" t="str">
        <f>'Crosswalk (CL)'!K29</f>
        <v>Aj2LczZnc35</v>
      </c>
      <c r="M24" s="190" t="str">
        <f>'Crosswalk (CL)'!AA29</f>
        <v>Total number of reported malaria cases during reporting period</v>
      </c>
      <c r="N24" s="190" t="str">
        <f>'Crosswalk (CL)'!AK29</f>
        <v>UFGPsP6p9mm + PoyoVEewRIq + sZoMIJ8KFiw + RnZK9U6WoAm + CrV5hkFVvdH + qXQ0d9NKQtI</v>
      </c>
      <c r="O24" s="190" t="s">
        <v>1155</v>
      </c>
    </row>
    <row r="25" spans="1:15" s="191" customFormat="1" ht="97">
      <c r="A25" s="184" t="s">
        <v>1152</v>
      </c>
      <c r="B25" s="184" t="str">
        <f>'Crosswalk (CL)'!B30</f>
        <v>PMP TX 14</v>
      </c>
      <c r="C25" s="192"/>
      <c r="D25" s="184" t="str">
        <f>'Crosswalk (CL)'!C30</f>
        <v>Percentage of uncomplicated malaria cases that received first-line antimalarial treatment according to national guidelines (NP)</v>
      </c>
      <c r="E25" s="184" t="str">
        <f t="shared" si="0"/>
        <v>IM PMP TX 14  - Percentage of uncomplicated malaria cases that received first-line antimalarial treatment according to national guidelines (NP)</v>
      </c>
      <c r="F25" s="190" t="s">
        <v>1103</v>
      </c>
      <c r="G25" s="190" t="str">
        <f t="shared" si="1"/>
        <v>Correct</v>
      </c>
      <c r="H25" s="190" t="str">
        <f t="shared" si="2"/>
        <v>Percentage of uncomplicated malaria cases that received first-line antimalarial treatment according to national guidelines (NP)</v>
      </c>
      <c r="I25" s="190"/>
      <c r="J25" s="193" t="s">
        <v>1082</v>
      </c>
      <c r="K25" s="190" t="str">
        <f>'Crosswalk (CL)'!G30</f>
        <v>Number of reported uncomplicated malaria cases that receive the appropriate first-line antimalarial treatment (NP)</v>
      </c>
      <c r="L25" s="190" t="str">
        <f>'Crosswalk (CL)'!K30</f>
        <v>RYl937S07k0</v>
      </c>
      <c r="M25" s="190" t="str">
        <f>'Crosswalk (CL)'!AA30</f>
        <v>Total number of reported malaria cases during reporting period</v>
      </c>
      <c r="N25" s="190" t="str">
        <f>'Crosswalk (CL)'!AK30</f>
        <v>UFGPsP6p9mm + PoyoVEewRIq + sZoMIJ8KFiw + RnZK9U6WoAm + CrV5hkFVvdH + qXQ0d9NKQtI</v>
      </c>
      <c r="O25" s="190" t="s">
        <v>1155</v>
      </c>
    </row>
    <row r="26" spans="1:15" s="191" customFormat="1" ht="97">
      <c r="A26" s="184" t="s">
        <v>1153</v>
      </c>
      <c r="B26" s="184" t="str">
        <f>'Crosswalk (CL)'!B31</f>
        <v>PMP TX 14</v>
      </c>
      <c r="C26" s="192"/>
      <c r="D26" s="184" t="str">
        <f>'Crosswalk (CL)'!C31</f>
        <v xml:space="preserve">Percentage of uncomplicated malaria cases that received first-line antimalarial treatment according to national guidelines (P) </v>
      </c>
      <c r="E26" s="184" t="str">
        <f t="shared" si="0"/>
        <v xml:space="preserve">IM PMP TX 14  - Percentage of uncomplicated malaria cases that received first-line antimalarial treatment according to national guidelines (P) </v>
      </c>
      <c r="F26" s="190" t="s">
        <v>1105</v>
      </c>
      <c r="G26" s="190" t="str">
        <f t="shared" si="1"/>
        <v>Correct</v>
      </c>
      <c r="H26" s="190" t="str">
        <f t="shared" si="2"/>
        <v xml:space="preserve">Percentage of uncomplicated malaria cases that received first-line antimalarial treatment according to national guidelines (P) </v>
      </c>
      <c r="I26" s="190"/>
      <c r="J26" s="193" t="s">
        <v>1082</v>
      </c>
      <c r="K26" s="190" t="str">
        <f>'Crosswalk (CL)'!G31</f>
        <v>Number of reported uncomplicated malaria cases that receive the appropriate first-line antimalarial treatment</v>
      </c>
      <c r="L26" s="190" t="str">
        <f>'Crosswalk (CL)'!K31</f>
        <v>Ldvf3MSggqO</v>
      </c>
      <c r="M26" s="190" t="str">
        <f>'Crosswalk (CL)'!AA31</f>
        <v>Total number of reported malaria cases during reporting period</v>
      </c>
      <c r="N26" s="190" t="str">
        <f>'Crosswalk (CL)'!AK31</f>
        <v>UFGPsP6p9mm + PoyoVEewRIq + sZoMIJ8KFiw + RnZK9U6WoAm + CrV5hkFVvdH + qXQ0d9NKQtI</v>
      </c>
      <c r="O26" s="190" t="s">
        <v>1155</v>
      </c>
    </row>
    <row r="27" spans="1:15" s="191" customFormat="1" ht="65">
      <c r="A27" s="184" t="s">
        <v>1046</v>
      </c>
      <c r="B27" s="184" t="str">
        <f>'Crosswalk (CL)'!B32</f>
        <v>PMP TX 15</v>
      </c>
      <c r="C27" s="192"/>
      <c r="D27" s="184" t="str">
        <f>'Crosswalk (CL)'!C32</f>
        <v>Percentage of targeted health workers demonstrating competence in management of severe malaria</v>
      </c>
      <c r="E27" s="184" t="str">
        <f t="shared" si="0"/>
        <v>IM PMP TX 15  - Percentage of targeted health workers demonstrating competence in management of severe malaria</v>
      </c>
      <c r="F27" s="190" t="s">
        <v>1109</v>
      </c>
      <c r="G27" s="190" t="str">
        <f t="shared" si="1"/>
        <v>Correct</v>
      </c>
      <c r="H27" s="190" t="str">
        <f t="shared" si="2"/>
        <v>Percentage of targeted health workers demonstrating competence in management of severe malaria</v>
      </c>
      <c r="I27" s="190"/>
      <c r="J27" s="193" t="s">
        <v>1082</v>
      </c>
      <c r="K27" s="190" t="str">
        <f>'Crosswalk (CL)'!G32</f>
        <v>Number of health workers who score a pass mark on supervisory or quality improvement checklists measuring the diagnosis and management of severe malaria</v>
      </c>
      <c r="L27" s="190" t="str">
        <f>'Crosswalk (CL)'!K32</f>
        <v>QYPXt95CyCY</v>
      </c>
      <c r="M27" s="190" t="str">
        <f>'Crosswalk (CL)'!AA32</f>
        <v>Health workers assessed on diagnosis and management of severe malaria</v>
      </c>
      <c r="N27" s="190" t="str">
        <f>'Crosswalk (CL)'!AK32</f>
        <v>W4wiC7ioFKS</v>
      </c>
      <c r="O27" s="190" t="s">
        <v>896</v>
      </c>
    </row>
    <row r="28" spans="1:15" s="191" customFormat="1" ht="65">
      <c r="A28" s="184" t="s">
        <v>1047</v>
      </c>
      <c r="B28" s="184" t="str">
        <f>'Crosswalk (CL)'!B33</f>
        <v>PMP TX 16</v>
      </c>
      <c r="C28" s="192"/>
      <c r="D28" s="184" t="str">
        <f>'Crosswalk (CL)'!C33</f>
        <v xml:space="preserve">Percentage of targeted health workers demonstrating competence in management of uncomplicated malaria  </v>
      </c>
      <c r="E28" s="184" t="str">
        <f t="shared" si="0"/>
        <v xml:space="preserve">IM PMP TX 16  - Percentage of targeted health workers demonstrating competence in management of uncomplicated malaria  </v>
      </c>
      <c r="F28" s="195" t="s">
        <v>1112</v>
      </c>
      <c r="G28" s="190" t="str">
        <f t="shared" si="1"/>
        <v>Correct</v>
      </c>
      <c r="H28" s="190" t="str">
        <f t="shared" si="2"/>
        <v xml:space="preserve">Percentage of targeted health workers demonstrating competence in management of uncomplicated malaria  </v>
      </c>
      <c r="I28" s="190"/>
      <c r="J28" s="193" t="s">
        <v>1082</v>
      </c>
      <c r="K28" s="190" t="str">
        <f>'Crosswalk (CL)'!G33</f>
        <v>Number of health workers who score a pass mark on supervisory or quality improvement checklists measuring the diagnosis and treatment of uncomplicated malaria</v>
      </c>
      <c r="L28" s="190" t="str">
        <f>'Crosswalk (CL)'!K33</f>
        <v>gmsvdmKMmP1</v>
      </c>
      <c r="M28" s="190" t="str">
        <f>'Crosswalk (CL)'!AA33</f>
        <v>Health workers assessed on diagnosis and management of uncomplicated malaria</v>
      </c>
      <c r="N28" s="190" t="str">
        <f>'Crosswalk (CL)'!AK33</f>
        <v>HcmlwDCmBSZ</v>
      </c>
      <c r="O28" s="190" t="s">
        <v>899</v>
      </c>
    </row>
    <row r="29" spans="1:15" s="191" customFormat="1" ht="97">
      <c r="A29" s="184" t="s">
        <v>1050</v>
      </c>
      <c r="B29" s="184" t="str">
        <f>'Crosswalk (CL)'!B34</f>
        <v>PMP TX 17</v>
      </c>
      <c r="C29" s="192"/>
      <c r="D29" s="184" t="str">
        <f>'Crosswalk (CL)'!C34</f>
        <v xml:space="preserve">Percentage of targeted health workers demonstrating compliance to treatment with WHO guidelines for cases with positive malaria test results </v>
      </c>
      <c r="E29" s="184" t="str">
        <f t="shared" si="0"/>
        <v xml:space="preserve">IM PMP TX 17  - Percentage of targeted health workers demonstrating compliance to treatment with WHO guidelines for cases with positive malaria test results </v>
      </c>
      <c r="F29" s="195" t="s">
        <v>1111</v>
      </c>
      <c r="G29" s="190" t="str">
        <f t="shared" si="1"/>
        <v>Correct</v>
      </c>
      <c r="H29" s="190" t="str">
        <f t="shared" si="2"/>
        <v xml:space="preserve">Percentage of targeted health workers demonstrating compliance to treatment with WHO guidelines for cases with positive malaria test results </v>
      </c>
      <c r="I29" s="190"/>
      <c r="J29" s="193" t="s">
        <v>1082</v>
      </c>
      <c r="K29" s="190" t="str">
        <f>'Crosswalk (CL)'!G34</f>
        <v>Number of health workers who comply to treatment with a WHO-recommended antimalarial for cases with positive malaria test results during clinical assessment visits measured through direct observation during supervision visits</v>
      </c>
      <c r="L29" s="190" t="str">
        <f>'Crosswalk (CL)'!K34</f>
        <v>Do9KBfS22qD</v>
      </c>
      <c r="M29" s="190" t="str">
        <f>'Crosswalk (CL)'!AA34</f>
        <v>Health workers assessed on management of positive malaria cases</v>
      </c>
      <c r="N29" s="190" t="str">
        <f>'Crosswalk (CL)'!AK34</f>
        <v>Bli6iNQMtP5</v>
      </c>
      <c r="O29" s="190" t="s">
        <v>905</v>
      </c>
    </row>
    <row r="30" spans="1:15" s="191" customFormat="1" ht="65">
      <c r="A30" s="184" t="s">
        <v>1051</v>
      </c>
      <c r="B30" s="184" t="str">
        <f>'Crosswalk (CL)'!B35</f>
        <v>PMP TX 18</v>
      </c>
      <c r="C30" s="192"/>
      <c r="D30" s="184" t="str">
        <f>'Crosswalk (CL)'!C35</f>
        <v>Percentage of health workers demonstrating adherence to negative test results according to global standards</v>
      </c>
      <c r="E30" s="184" t="str">
        <f t="shared" si="0"/>
        <v>IM PMP TX 18  - Percentage of health workers demonstrating adherence to negative test results according to global standards</v>
      </c>
      <c r="F30" s="195" t="s">
        <v>1110</v>
      </c>
      <c r="G30" s="190" t="str">
        <f t="shared" si="1"/>
        <v>Correct</v>
      </c>
      <c r="H30" s="190" t="str">
        <f t="shared" si="2"/>
        <v>Percentage of health workers demonstrating adherence to negative test results according to global standards</v>
      </c>
      <c r="I30" s="190"/>
      <c r="J30" s="193" t="s">
        <v>1082</v>
      </c>
      <c r="K30" s="190" t="str">
        <f>'Crosswalk (CL)'!G35</f>
        <v>Number of health workers demonstrating adherence to negative test results according to global standards measured through direct observation through supervision visits</v>
      </c>
      <c r="L30" s="190" t="str">
        <f>'Crosswalk (CL)'!K35</f>
        <v>jhcbf1Yfhr5</v>
      </c>
      <c r="M30" s="190" t="str">
        <f>'Crosswalk (CL)'!AA35</f>
        <v xml:space="preserve">Health workers assessed on management of negative malaria cases </v>
      </c>
      <c r="N30" s="190" t="str">
        <f>'Crosswalk (CL)'!AK35</f>
        <v>vskYxCrS9Hk</v>
      </c>
      <c r="O30" s="190" t="s">
        <v>902</v>
      </c>
    </row>
    <row r="31" spans="1:15" s="191" customFormat="1" ht="75">
      <c r="A31" s="184" t="s">
        <v>1052</v>
      </c>
      <c r="B31" s="184" t="str">
        <f>'Crosswalk (CL)'!B36</f>
        <v>PMP TX 19</v>
      </c>
      <c r="C31" s="192"/>
      <c r="D31" s="184" t="str">
        <f>'Crosswalk (CL)'!C36</f>
        <v xml:space="preserve">Percentage of targeted facilities that meet standards (including appropriate materials, documentation, and qualified staff) for quality malaria case management  </v>
      </c>
      <c r="E31" s="184" t="str">
        <f t="shared" si="0"/>
        <v xml:space="preserve">IM PMP TX 19  - Percentage of targeted facilities that meet standards (including appropriate materials, documentation, and qualified staff) for quality malaria case management  </v>
      </c>
      <c r="F31" s="196" t="s">
        <v>1113</v>
      </c>
      <c r="G31" s="190" t="str">
        <f t="shared" si="1"/>
        <v>Correct</v>
      </c>
      <c r="H31" s="190" t="str">
        <f t="shared" si="2"/>
        <v xml:space="preserve">Percentage of targeted facilities that meet standards (including appropriate materials, documentation, and qualified staff) for quality malaria case management  </v>
      </c>
      <c r="I31" s="190"/>
      <c r="J31" s="193" t="s">
        <v>1082</v>
      </c>
      <c r="K31" s="190" t="str">
        <f>'Crosswalk (CL)'!G36</f>
        <v>Number of targeted facilities that meet 90% or greater on facility checklists for quality case management during supervisory visits</v>
      </c>
      <c r="L31" s="190" t="str">
        <f>'Crosswalk (CL)'!K36</f>
        <v>Bjg3UQZTo7O</v>
      </c>
      <c r="M31" s="190" t="str">
        <f>'Crosswalk (CL)'!AA36</f>
        <v xml:space="preserve">Total number of targeted facilities who received a supervisory visit during the reporting period </v>
      </c>
      <c r="N31" s="190" t="str">
        <f>'Crosswalk (CL)'!AK36</f>
        <v>TpcOpmZBdLf</v>
      </c>
      <c r="O31" s="190" t="s">
        <v>893</v>
      </c>
    </row>
    <row r="32" spans="1:15" s="191" customFormat="1" ht="65">
      <c r="A32" s="184" t="s">
        <v>1053</v>
      </c>
      <c r="B32" s="184" t="str">
        <f>'Crosswalk (CL)'!B37</f>
        <v>PMP TX 20</v>
      </c>
      <c r="C32" s="192"/>
      <c r="D32" s="184" t="str">
        <f>'Crosswalk (CL)'!C37</f>
        <v xml:space="preserve">Percentage of targeted health facilities regularly reporting routine malaria case data </v>
      </c>
      <c r="E32" s="184" t="str">
        <f t="shared" si="0"/>
        <v xml:space="preserve">IM PMP TX 20  - Percentage of targeted health facilities regularly reporting routine malaria case data </v>
      </c>
      <c r="F32" s="190" t="s">
        <v>1114</v>
      </c>
      <c r="G32" s="190" t="str">
        <f t="shared" si="1"/>
        <v>Correct</v>
      </c>
      <c r="H32" s="190" t="str">
        <f t="shared" si="2"/>
        <v xml:space="preserve">Percentage of targeted health facilities regularly reporting routine malaria case data </v>
      </c>
      <c r="I32" s="190"/>
      <c r="J32" s="193" t="s">
        <v>1082</v>
      </c>
      <c r="K32" s="190" t="str">
        <f>'Crosswalk (CL)'!G37</f>
        <v>Number of health facilities reporting monthly routine malaria case load data on diagnosis and treatment within an agreed timescale at least 2 months in the past 3 months</v>
      </c>
      <c r="L32" s="190" t="str">
        <f>'Crosswalk (CL)'!K37</f>
        <v>xV85TQT3GEj</v>
      </c>
      <c r="M32" s="190" t="str">
        <f>'Crosswalk (CL)'!AA37</f>
        <v xml:space="preserve">Total number of target health facilities scheduled to report monthly routine malaria case load data during the reporting period </v>
      </c>
      <c r="N32" s="190" t="str">
        <f>'Crosswalk (CL)'!AK37</f>
        <v>pDisUBYkiUY</v>
      </c>
      <c r="O32" s="190" t="s">
        <v>813</v>
      </c>
    </row>
    <row r="33" spans="1:15" s="191" customFormat="1" ht="49">
      <c r="A33" s="184" t="s">
        <v>1054</v>
      </c>
      <c r="B33" s="184" t="str">
        <f>'Crosswalk (CL)'!B38</f>
        <v>PMP TX 21</v>
      </c>
      <c r="C33" s="192"/>
      <c r="D33" s="184" t="str">
        <f>'Crosswalk (CL)'!C38</f>
        <v xml:space="preserve">Percentage of targeted health facilities that receive a supervisory visit </v>
      </c>
      <c r="E33" s="184" t="str">
        <f t="shared" si="0"/>
        <v xml:space="preserve">IM PMP TX 21  - Percentage of targeted health facilities that receive a supervisory visit </v>
      </c>
      <c r="F33" s="190" t="s">
        <v>1115</v>
      </c>
      <c r="G33" s="190" t="str">
        <f t="shared" si="1"/>
        <v>Correct</v>
      </c>
      <c r="H33" s="190" t="str">
        <f t="shared" si="2"/>
        <v xml:space="preserve">Percentage of targeted health facilities that receive a supervisory visit </v>
      </c>
      <c r="I33" s="190"/>
      <c r="J33" s="193" t="s">
        <v>1082</v>
      </c>
      <c r="K33" s="190" t="str">
        <f>'Crosswalk (CL)'!G38</f>
        <v>Number of health facilities that receive a supervisory visit that covers malaria case management and/or malaria in pregnancy (MiP)</v>
      </c>
      <c r="L33" s="190" t="str">
        <f>'Crosswalk (CL)'!K38</f>
        <v>TpcOpmZBdLf</v>
      </c>
      <c r="M33" s="190" t="str">
        <f>'Crosswalk (CL)'!AA38</f>
        <v xml:space="preserve">Total number of health facilities targeted for supervision during the reporting period </v>
      </c>
      <c r="N33" s="190" t="str">
        <f>'Crosswalk (CL)'!AK38</f>
        <v>RncgLNY0xwy</v>
      </c>
      <c r="O33" s="190" t="s">
        <v>888</v>
      </c>
    </row>
    <row r="34" spans="1:15" s="191" customFormat="1" ht="49">
      <c r="A34" s="184" t="s">
        <v>1055</v>
      </c>
      <c r="B34" s="184" t="str">
        <f>'Crosswalk (CL)'!B39</f>
        <v>PMP TX 22</v>
      </c>
      <c r="C34" s="192"/>
      <c r="D34" s="184" t="str">
        <f>'Crosswalk (CL)'!C39</f>
        <v>Percentage of health workers trained in management of severe malaria</v>
      </c>
      <c r="E34" s="184" t="str">
        <f t="shared" si="0"/>
        <v>IM PMP TX 22  - Percentage of health workers trained in management of severe malaria</v>
      </c>
      <c r="F34" s="190" t="s">
        <v>1117</v>
      </c>
      <c r="G34" s="190" t="str">
        <f t="shared" si="1"/>
        <v>Correct</v>
      </c>
      <c r="H34" s="190" t="str">
        <f t="shared" si="2"/>
        <v>Percentage of health workers trained in management of severe malaria</v>
      </c>
      <c r="I34" s="190"/>
      <c r="J34" s="193" t="s">
        <v>1082</v>
      </c>
      <c r="K34" s="190" t="str">
        <f>'Crosswalk (CL)'!G39</f>
        <v>Number of health workers who complete the training course on severe malaria case management</v>
      </c>
      <c r="L34" s="190" t="str">
        <f>'Crosswalk (CL)'!K39</f>
        <v>Ly61ha78oUu</v>
      </c>
      <c r="M34" s="190" t="str">
        <f>'Crosswalk (CL)'!AA39</f>
        <v xml:space="preserve">Total number of health workers targeted </v>
      </c>
      <c r="N34" s="190" t="str">
        <f>'Crosswalk (CL)'!AK39</f>
        <v>DoyuoVEARPV</v>
      </c>
      <c r="O34" s="190" t="s">
        <v>981</v>
      </c>
    </row>
    <row r="35" spans="1:15" s="191" customFormat="1" ht="60">
      <c r="A35" s="184" t="s">
        <v>1056</v>
      </c>
      <c r="B35" s="184" t="str">
        <f>'Crosswalk (CL)'!B40</f>
        <v>PMP TX 23</v>
      </c>
      <c r="C35" s="192"/>
      <c r="D35" s="184" t="str">
        <f>'Crosswalk (CL)'!C40</f>
        <v xml:space="preserve">Percentage of targeted health workers trained according to national guidelines in malaria case management with ACTs </v>
      </c>
      <c r="E35" s="184" t="str">
        <f t="shared" si="0"/>
        <v xml:space="preserve">IM PMP TX 23  - Percentage of targeted health workers trained according to national guidelines in malaria case management with ACTs </v>
      </c>
      <c r="F35" s="190" t="s">
        <v>1116</v>
      </c>
      <c r="G35" s="190" t="str">
        <f t="shared" si="1"/>
        <v>Correct</v>
      </c>
      <c r="H35" s="190" t="str">
        <f t="shared" si="2"/>
        <v xml:space="preserve">Percentage of targeted health workers trained according to national guidelines in malaria case management with ACTs </v>
      </c>
      <c r="I35" s="190"/>
      <c r="J35" s="193" t="s">
        <v>1082</v>
      </c>
      <c r="K35" s="190" t="str">
        <f>'Crosswalk (CL)'!G40</f>
        <v>Number of health workers who complete the national training course on malaria case management with ACTs</v>
      </c>
      <c r="L35" s="190" t="str">
        <f>'Crosswalk (CL)'!K40</f>
        <v>wfxNAGkIedf</v>
      </c>
      <c r="M35" s="190" t="str">
        <f>'Crosswalk (CL)'!AA40</f>
        <v xml:space="preserve">Total number of health workers targeted </v>
      </c>
      <c r="N35" s="190" t="str">
        <f>'Crosswalk (CL)'!AK40</f>
        <v>cqKHdgtfjID</v>
      </c>
      <c r="O35" s="190" t="s">
        <v>978</v>
      </c>
    </row>
    <row r="36" spans="1:15" s="191" customFormat="1" ht="60">
      <c r="A36" s="184" t="s">
        <v>1059</v>
      </c>
      <c r="B36" s="184" t="str">
        <f>'Crosswalk (CL)'!B41</f>
        <v>PMP TX 24</v>
      </c>
      <c r="C36" s="192"/>
      <c r="D36" s="197" t="str">
        <f>'Crosswalk (CL)'!C41</f>
        <v xml:space="preserve">Percentage of targeted countries with national guidelines for malaria treatment that meet global standards </v>
      </c>
      <c r="E36" s="184" t="str">
        <f t="shared" si="0"/>
        <v xml:space="preserve">IM PMP TX 24  - Percentage of targeted countries with national guidelines for malaria treatment that meet global standards </v>
      </c>
      <c r="F36" s="190" t="s">
        <v>1118</v>
      </c>
      <c r="G36" s="190" t="str">
        <f t="shared" si="1"/>
        <v>Correct</v>
      </c>
      <c r="H36" s="190" t="str">
        <f t="shared" si="2"/>
        <v xml:space="preserve">Percentage of targeted countries with national guidelines for malaria treatment that meet global standards </v>
      </c>
      <c r="I36" s="190"/>
      <c r="J36" s="193" t="s">
        <v>1082</v>
      </c>
      <c r="K36" s="190" t="str">
        <f>'Crosswalk (CL)'!G41</f>
        <v>Number of targeted countries with national guidelines for malaria treatment that meet global standards</v>
      </c>
      <c r="L36" s="190" t="str">
        <f>'Crosswalk (CL)'!K41</f>
        <v>YVLRuSGpePK</v>
      </c>
      <c r="M36" s="190" t="str">
        <f>'Crosswalk (CL)'!AA41</f>
        <v xml:space="preserve">Total number of targeted countries </v>
      </c>
      <c r="N36" s="190" t="e">
        <f>'Crosswalk (CL)'!AK41</f>
        <v>#N/A</v>
      </c>
      <c r="O36" s="190">
        <v>1</v>
      </c>
    </row>
    <row r="37" spans="1:15" s="191" customFormat="1" ht="65">
      <c r="A37" s="184" t="s">
        <v>756</v>
      </c>
      <c r="B37" s="184" t="str">
        <f>'Crosswalk (CL)'!B43</f>
        <v>PMP MIP 25</v>
      </c>
      <c r="C37" s="192"/>
      <c r="D37" s="184" t="str">
        <f>'Crosswalk (CL)'!C43</f>
        <v>Percentage of pregnant women who received an ITN during routine ANC</v>
      </c>
      <c r="E37" s="184" t="str">
        <f t="shared" si="0"/>
        <v>IM PMP MIP 25  - Percentage of pregnant women who received an ITN during routine ANC</v>
      </c>
      <c r="F37" s="190" t="s">
        <v>1119</v>
      </c>
      <c r="G37" s="190" t="str">
        <f t="shared" si="1"/>
        <v>Correct</v>
      </c>
      <c r="H37" s="190" t="str">
        <f t="shared" si="2"/>
        <v>Percentage of pregnant women who received an ITN during routine ANC</v>
      </c>
      <c r="I37" s="190"/>
      <c r="J37" s="193" t="s">
        <v>1082</v>
      </c>
      <c r="K37" s="190" t="str">
        <f>'Crosswalk (CL)'!G43</f>
        <v>Number of pregnant women who received an insecticide-treated net (ITN) during routine antenatal care (ANC)</v>
      </c>
      <c r="L37" s="190" t="str">
        <f>'Crosswalk (CL)'!K43</f>
        <v>p4bKkXlEOtC</v>
      </c>
      <c r="M37" s="190" t="str">
        <f>'Crosswalk (CL)'!AA43</f>
        <v>Total number of pregnant women attending antenatal visits (Number of first ANC visits as proxy in most countries' RHIS)</v>
      </c>
      <c r="N37" s="190" t="str">
        <f>'Crosswalk (CL)'!AK43</f>
        <v>jNJNr4i82le</v>
      </c>
      <c r="O37" s="190" t="s">
        <v>802</v>
      </c>
    </row>
    <row r="38" spans="1:15" s="191" customFormat="1" ht="65">
      <c r="A38" s="184" t="s">
        <v>755</v>
      </c>
      <c r="B38" s="184" t="str">
        <f>'Crosswalk (CL)'!B44</f>
        <v>PMP MIP 26</v>
      </c>
      <c r="C38" s="192"/>
      <c r="D38" s="184" t="str">
        <f>'Crosswalk (CL)'!C44</f>
        <v>Percentage of pregnant women who received three or more doses of IPTp</v>
      </c>
      <c r="E38" s="184" t="str">
        <f t="shared" si="0"/>
        <v>IM PMP MIP 26  - Percentage of pregnant women who received three or more doses of IPTp</v>
      </c>
      <c r="F38" s="190" t="s">
        <v>1120</v>
      </c>
      <c r="G38" s="190" t="str">
        <f t="shared" si="1"/>
        <v>Correct</v>
      </c>
      <c r="H38" s="190" t="str">
        <f t="shared" si="2"/>
        <v>Percentage of pregnant women who received three or more doses of IPTp</v>
      </c>
      <c r="I38" s="190"/>
      <c r="J38" s="193" t="s">
        <v>1082</v>
      </c>
      <c r="K38" s="190" t="str">
        <f>'Crosswalk (CL)'!G44</f>
        <v>Number of pregnant women who received three or more doses of IPTp (IPT3)</v>
      </c>
      <c r="L38" s="190" t="str">
        <f>'Crosswalk (CL)'!K44</f>
        <v>IGhCODoV6YY</v>
      </c>
      <c r="M38" s="190" t="str">
        <f>'Crosswalk (CL)'!AA44</f>
        <v>Total number of pregnant women attending antenatal visits (Number of first ANC visits as proxy in most countries' RHIS)</v>
      </c>
      <c r="N38" s="190" t="str">
        <f>'Crosswalk (CL)'!AK44</f>
        <v>jNJNr4i82le</v>
      </c>
      <c r="O38" s="190" t="s">
        <v>802</v>
      </c>
    </row>
    <row r="39" spans="1:15" s="191" customFormat="1" ht="65">
      <c r="A39" s="184" t="s">
        <v>1060</v>
      </c>
      <c r="B39" s="184" t="str">
        <f>'Crosswalk (CL)'!B45</f>
        <v>PMP MIP 27</v>
      </c>
      <c r="C39" s="192"/>
      <c r="D39" s="184" t="str">
        <f>'Crosswalk (CL)'!C45</f>
        <v xml:space="preserve">Percentage of pregnant women who received two doses of IPTp  </v>
      </c>
      <c r="E39" s="184" t="str">
        <f t="shared" si="0"/>
        <v xml:space="preserve">IM PMP MIP 27  - Percentage of pregnant women who received two doses of IPTp  </v>
      </c>
      <c r="F39" s="190" t="s">
        <v>1121</v>
      </c>
      <c r="G39" s="190" t="str">
        <f t="shared" si="1"/>
        <v>Correct</v>
      </c>
      <c r="H39" s="190" t="str">
        <f t="shared" si="2"/>
        <v xml:space="preserve">Percentage of pregnant women who received two doses of IPTp  </v>
      </c>
      <c r="I39" s="190"/>
      <c r="J39" s="193" t="s">
        <v>1082</v>
      </c>
      <c r="K39" s="190" t="str">
        <f>'Crosswalk (CL)'!G45</f>
        <v>Number of pregnant women who received two doses of IPTp (IPT2)</v>
      </c>
      <c r="L39" s="190" t="str">
        <f>'Crosswalk (CL)'!K45</f>
        <v>Y73pLgWXfTh</v>
      </c>
      <c r="M39" s="190" t="str">
        <f>'Crosswalk (CL)'!AA45</f>
        <v>Total number of pregnant women attending antenatal visits (Number of first ANC visits as proxy in most countries' RHIS)</v>
      </c>
      <c r="N39" s="190" t="str">
        <f>'Crosswalk (CL)'!AK45</f>
        <v>jNJNr4i82le</v>
      </c>
      <c r="O39" s="190" t="s">
        <v>802</v>
      </c>
    </row>
    <row r="40" spans="1:15" s="191" customFormat="1" ht="65">
      <c r="A40" s="184" t="s">
        <v>1061</v>
      </c>
      <c r="B40" s="184" t="str">
        <f>'Crosswalk (CL)'!B46</f>
        <v>PMP MIP 28</v>
      </c>
      <c r="C40" s="192"/>
      <c r="D40" s="184" t="str">
        <f>'Crosswalk (CL)'!C46</f>
        <v xml:space="preserve">Percentage of pregnant women who received one dose of IPTp  </v>
      </c>
      <c r="E40" s="184" t="str">
        <f t="shared" si="0"/>
        <v xml:space="preserve">IM PMP MIP 28  - Percentage of pregnant women who received one dose of IPTp  </v>
      </c>
      <c r="F40" s="190" t="s">
        <v>1122</v>
      </c>
      <c r="G40" s="190" t="str">
        <f t="shared" si="1"/>
        <v>Correct</v>
      </c>
      <c r="H40" s="190" t="str">
        <f t="shared" si="2"/>
        <v xml:space="preserve">Percentage of pregnant women who received one dose of IPTp  </v>
      </c>
      <c r="I40" s="190"/>
      <c r="J40" s="193" t="s">
        <v>1082</v>
      </c>
      <c r="K40" s="190" t="str">
        <f>'Crosswalk (CL)'!G46</f>
        <v>Number of pregnant women who received one dose of IPTp (IPT1)</v>
      </c>
      <c r="L40" s="190" t="str">
        <f>'Crosswalk (CL)'!K46</f>
        <v>i5xgliv1YDl</v>
      </c>
      <c r="M40" s="190" t="str">
        <f>'Crosswalk (CL)'!AA46</f>
        <v>Total number of pregnant women attending antenatal visits (Number of first ANC visits as proxy in most countries' RHIS)</v>
      </c>
      <c r="N40" s="190" t="str">
        <f>'Crosswalk (CL)'!AK46</f>
        <v>jNJNr4i82le</v>
      </c>
      <c r="O40" s="190" t="s">
        <v>802</v>
      </c>
    </row>
    <row r="41" spans="1:15" s="191" customFormat="1" ht="65">
      <c r="A41" s="184" t="s">
        <v>1062</v>
      </c>
      <c r="B41" s="184" t="str">
        <f>'Crosswalk (CL)'!B47</f>
        <v>PMP MIP 29</v>
      </c>
      <c r="C41" s="192"/>
      <c r="D41" s="184" t="str">
        <f>'Crosswalk (CL)'!C47</f>
        <v>Percentage of targeted health workers demonstrating competence in treatment of MiP</v>
      </c>
      <c r="E41" s="184" t="str">
        <f t="shared" si="0"/>
        <v>IM PMP MIP 29  - Percentage of targeted health workers demonstrating competence in treatment of MiP</v>
      </c>
      <c r="F41" s="190" t="s">
        <v>1123</v>
      </c>
      <c r="G41" s="190" t="str">
        <f t="shared" si="1"/>
        <v>Correct</v>
      </c>
      <c r="H41" s="190" t="str">
        <f t="shared" si="2"/>
        <v>Percentage of targeted health workers demonstrating competence in treatment of MiP</v>
      </c>
      <c r="I41" s="190"/>
      <c r="J41" s="193" t="s">
        <v>1082</v>
      </c>
      <c r="K41" s="190" t="str">
        <f>'Crosswalk (CL)'!G47</f>
        <v>Number of health workers who score a pass mark on supervisory or quality improvement checklists measuring case management of MiP</v>
      </c>
      <c r="L41" s="190" t="str">
        <f>'Crosswalk (CL)'!K47</f>
        <v>vKOVZ3Jckex</v>
      </c>
      <c r="M41" s="190" t="str">
        <f>'Crosswalk (CL)'!AA47</f>
        <v>Total number of targeted health workers who received a supervisory visit during the reporting period</v>
      </c>
      <c r="N41" s="190" t="str">
        <f>'Crosswalk (CL)'!AK47</f>
        <v>t7LA2WZducS</v>
      </c>
      <c r="O41" s="190" t="s">
        <v>877</v>
      </c>
    </row>
    <row r="42" spans="1:15" s="191" customFormat="1" ht="65">
      <c r="A42" s="184" t="s">
        <v>1063</v>
      </c>
      <c r="B42" s="184" t="str">
        <f>'Crosswalk (CL)'!B48</f>
        <v>PMP MIP 30</v>
      </c>
      <c r="C42" s="192"/>
      <c r="D42" s="184" t="str">
        <f>'Crosswalk (CL)'!C48</f>
        <v xml:space="preserve">Percentage of targeted health workers demonstrating competence in prevention of MiP </v>
      </c>
      <c r="E42" s="184" t="str">
        <f t="shared" si="0"/>
        <v xml:space="preserve">IM PMP MIP 30  - Percentage of targeted health workers demonstrating competence in prevention of MiP </v>
      </c>
      <c r="F42" s="190" t="s">
        <v>1124</v>
      </c>
      <c r="G42" s="190" t="str">
        <f t="shared" si="1"/>
        <v>Correct</v>
      </c>
      <c r="H42" s="190" t="str">
        <f t="shared" si="2"/>
        <v xml:space="preserve">Percentage of targeted health workers demonstrating competence in prevention of MiP </v>
      </c>
      <c r="I42" s="190"/>
      <c r="J42" s="193" t="s">
        <v>1082</v>
      </c>
      <c r="K42" s="190" t="str">
        <f>'Crosswalk (CL)'!G48</f>
        <v>Number of health workers who score a pass mark on supervisory or quality improvement checklists measuring IPTp and counselling for MiP</v>
      </c>
      <c r="L42" s="190" t="str">
        <f>'Crosswalk (CL)'!K48</f>
        <v>aOenVQmDtkc</v>
      </c>
      <c r="M42" s="190" t="str">
        <f>'Crosswalk (CL)'!AA48</f>
        <v>Total number of targeted health workers who received a supervisory visit during the reporting period</v>
      </c>
      <c r="N42" s="190" t="str">
        <f>'Crosswalk (CL)'!AK48</f>
        <v>fpDelOtHjG4</v>
      </c>
      <c r="O42" s="190" t="s">
        <v>879</v>
      </c>
    </row>
    <row r="43" spans="1:15" s="191" customFormat="1" ht="33">
      <c r="A43" s="184" t="s">
        <v>1064</v>
      </c>
      <c r="B43" s="184" t="str">
        <f>'Crosswalk (CL)'!B49</f>
        <v>PMP MIP 31</v>
      </c>
      <c r="C43" s="192"/>
      <c r="D43" s="184" t="str">
        <f>'Crosswalk (CL)'!C49</f>
        <v>Percentage of health workers trained in IPTp</v>
      </c>
      <c r="E43" s="184" t="str">
        <f t="shared" si="0"/>
        <v>IM PMP MIP 31  - Percentage of health workers trained in IPTp</v>
      </c>
      <c r="F43" s="190" t="s">
        <v>1125</v>
      </c>
      <c r="G43" s="190" t="str">
        <f t="shared" si="1"/>
        <v>Correct</v>
      </c>
      <c r="H43" s="190" t="str">
        <f t="shared" si="2"/>
        <v>Percentage of health workers trained in IPTp</v>
      </c>
      <c r="I43" s="190"/>
      <c r="J43" s="193" t="s">
        <v>1082</v>
      </c>
      <c r="K43" s="190" t="str">
        <f>'Crosswalk (CL)'!G49</f>
        <v>Number of health workers who complete the training course on IPTp</v>
      </c>
      <c r="L43" s="190" t="str">
        <f>'Crosswalk (CL)'!K49</f>
        <v>yQ11Q5pQ2lx</v>
      </c>
      <c r="M43" s="190" t="str">
        <f>'Crosswalk (CL)'!AA49</f>
        <v>Total number of targeted health workers</v>
      </c>
      <c r="N43" s="190" t="str">
        <f>'Crosswalk (CL)'!AK49</f>
        <v>yoNR9Ct37gT</v>
      </c>
      <c r="O43" s="190" t="s">
        <v>972</v>
      </c>
    </row>
    <row r="44" spans="1:15" s="191" customFormat="1" ht="65">
      <c r="A44" s="184" t="s">
        <v>1065</v>
      </c>
      <c r="B44" s="184" t="str">
        <f>'Crosswalk (CL)'!B50</f>
        <v>PMP MIP 32</v>
      </c>
      <c r="C44" s="192"/>
      <c r="D44" s="197" t="str">
        <f>'Crosswalk (CL)'!C50</f>
        <v xml:space="preserve">Percentage of targeted countries with national guidelines for prevention and treatment of MiP that meet global standards </v>
      </c>
      <c r="E44" s="184" t="str">
        <f t="shared" si="0"/>
        <v xml:space="preserve">IM PMP MIP 32  - Percentage of targeted countries with national guidelines for prevention and treatment of MiP that meet global standards </v>
      </c>
      <c r="F44" s="195" t="s">
        <v>1126</v>
      </c>
      <c r="G44" s="190" t="str">
        <f t="shared" si="1"/>
        <v>Correct</v>
      </c>
      <c r="H44" s="190" t="str">
        <f t="shared" si="2"/>
        <v xml:space="preserve">Percentage of targeted countries with national guidelines for prevention and treatment of MiP that meet global standards </v>
      </c>
      <c r="I44" s="190"/>
      <c r="J44" s="193" t="s">
        <v>1082</v>
      </c>
      <c r="K44" s="190" t="str">
        <f>'Crosswalk (CL)'!G50</f>
        <v>Number of targeted countries with national guidelines for prevention and treatment of MiP that meet global standards</v>
      </c>
      <c r="L44" s="190" t="str">
        <f>'Crosswalk (CL)'!K50</f>
        <v>C0UniRKgGAG</v>
      </c>
      <c r="M44" s="190" t="str">
        <f>'Crosswalk (CL)'!AA50</f>
        <v>Total number of targeted countries</v>
      </c>
      <c r="N44" s="190" t="e">
        <f>'Crosswalk (CL)'!AK50</f>
        <v>#N/A</v>
      </c>
      <c r="O44" s="190">
        <v>1</v>
      </c>
    </row>
    <row r="45" spans="1:15" s="191" customFormat="1" ht="81">
      <c r="A45" s="184" t="s">
        <v>1066</v>
      </c>
      <c r="B45" s="184" t="str">
        <f>'Crosswalk (CL)'!B51</f>
        <v>PMP MIP 33</v>
      </c>
      <c r="C45" s="192"/>
      <c r="D45" s="197" t="str">
        <f>'Crosswalk (CL)'!C51</f>
        <v>Functional active RMNCH/MiP/ANC/community health Working Group</v>
      </c>
      <c r="E45" s="184" t="str">
        <f t="shared" si="0"/>
        <v>IM PMP MIP 33  - Functional active RMNCH/MiP/ANC/community health Working Group</v>
      </c>
      <c r="F45" s="190" t="s">
        <v>1127</v>
      </c>
      <c r="G45" s="190" t="str">
        <f t="shared" si="1"/>
        <v>Correct</v>
      </c>
      <c r="H45" s="190" t="str">
        <f t="shared" si="2"/>
        <v>Functional active RMNCH/MiP/ANC/community health Working Group</v>
      </c>
      <c r="I45" s="190"/>
      <c r="J45" s="193" t="s">
        <v>1082</v>
      </c>
      <c r="K45" s="190" t="str">
        <f>'Crosswalk (CL)'!G51</f>
        <v>Functional/active malaria/MiP/ANC/community health or RMNCH Working Group with a MiP lens that meets periodically</v>
      </c>
      <c r="L45" s="190" t="str">
        <f>'Crosswalk (CL)'!K51</f>
        <v>wHtxPnCGqBV</v>
      </c>
      <c r="M45" s="190" t="str">
        <f>'Crosswalk (CL)'!AA51</f>
        <v>Functional/active malaria/MiP/ANC/community health or RMNCH Working Group with a MiP lens that meets periodically</v>
      </c>
      <c r="N45" s="190" t="e">
        <f>'Crosswalk (CL)'!AK51</f>
        <v>#N/A</v>
      </c>
      <c r="O45" s="190">
        <v>1</v>
      </c>
    </row>
    <row r="46" spans="1:15" s="191" customFormat="1" ht="81">
      <c r="A46" s="184" t="s">
        <v>757</v>
      </c>
      <c r="B46" s="184" t="str">
        <f>'Crosswalk (CL)'!B53</f>
        <v>PMP SMC 34</v>
      </c>
      <c r="C46" s="192"/>
      <c r="D46" s="184" t="str">
        <f>'Crosswalk (CL)'!C53</f>
        <v xml:space="preserve">Percentage of targeted children who receive all 4 doses of SMC in a round in intervention area (or all 3 per national guidance where only 3 doses are indicated) </v>
      </c>
      <c r="E46" s="184" t="str">
        <f t="shared" si="0"/>
        <v xml:space="preserve">IM PMP SMC 34  - Percentage of targeted children who receive all 4 doses of SMC in a round in intervention area (or all 3 per national guidance where only 3 doses are indicated) </v>
      </c>
      <c r="F46" s="190" t="s">
        <v>1128</v>
      </c>
      <c r="G46" s="190" t="str">
        <f t="shared" si="1"/>
        <v>Correct</v>
      </c>
      <c r="H46" s="190" t="str">
        <f t="shared" si="2"/>
        <v xml:space="preserve">Percentage of targeted children who receive all 4 doses of SMC in a round in intervention area (or all 3 per national guidance where only 3 doses are indicated) </v>
      </c>
      <c r="I46" s="190"/>
      <c r="J46" s="193" t="s">
        <v>1082</v>
      </c>
      <c r="K46" s="190" t="str">
        <f>'Crosswalk (CL)'!G53</f>
        <v>Number of targeted children receiving all recommended SMC doses during a campaign, in the intervention area</v>
      </c>
      <c r="L46" s="190" t="str">
        <f>'Crosswalk (CL)'!K53</f>
        <v>ioU1w8yCIWv</v>
      </c>
      <c r="M46" s="190" t="str">
        <f>'Crosswalk (CL)'!AA53</f>
        <v>Number of children in target age range in the intervention area</v>
      </c>
      <c r="N46" s="190" t="str">
        <f>'Crosswalk (CL)'!AK53</f>
        <v>jAD6Dh7z1d1</v>
      </c>
      <c r="O46" s="190" t="s">
        <v>850</v>
      </c>
    </row>
    <row r="47" spans="1:15" s="191" customFormat="1" ht="45">
      <c r="A47" s="184" t="s">
        <v>758</v>
      </c>
      <c r="B47" s="184" t="str">
        <f>'Crosswalk (CL)'!B54</f>
        <v>PMP SMC 35</v>
      </c>
      <c r="C47" s="192"/>
      <c r="D47" s="184" t="str">
        <f>'Crosswalk (CL)'!C54</f>
        <v xml:space="preserve">Percentage of targeted children who receive a dose of SMC in intervention area  </v>
      </c>
      <c r="E47" s="184" t="str">
        <f t="shared" si="0"/>
        <v xml:space="preserve">IM PMP SMC 35  - Percentage of targeted children who receive a dose of SMC in intervention area  </v>
      </c>
      <c r="F47" s="190" t="s">
        <v>1129</v>
      </c>
      <c r="G47" s="190" t="str">
        <f t="shared" si="1"/>
        <v>Correct</v>
      </c>
      <c r="H47" s="190" t="str">
        <f t="shared" si="2"/>
        <v xml:space="preserve">Percentage of targeted children who receive a dose of SMC in intervention area  </v>
      </c>
      <c r="I47" s="190"/>
      <c r="J47" s="193" t="s">
        <v>1082</v>
      </c>
      <c r="K47" s="190" t="str">
        <f>'Crosswalk (CL)'!G54</f>
        <v>Number of targeted children receiving a dose of SMC in the intervention area</v>
      </c>
      <c r="L47" s="190" t="str">
        <f>'Crosswalk (CL)'!K54</f>
        <v>cOBjDRbvsyW</v>
      </c>
      <c r="M47" s="190" t="str">
        <f>'Crosswalk (CL)'!AA54</f>
        <v>Number of children in target age range in the intervention area</v>
      </c>
      <c r="N47" s="190" t="str">
        <f>'Crosswalk (CL)'!AK54</f>
        <v>jAD6Dh7z1d1</v>
      </c>
      <c r="O47" s="190" t="s">
        <v>850</v>
      </c>
    </row>
    <row r="48" spans="1:15" s="191" customFormat="1" ht="45">
      <c r="A48" s="184" t="s">
        <v>1067</v>
      </c>
      <c r="B48" s="184" t="str">
        <f>'Crosswalk (CL)'!B55</f>
        <v>PMP SMC 36</v>
      </c>
      <c r="C48" s="192"/>
      <c r="D48" s="184" t="str">
        <f>'Crosswalk (CL)'!C55</f>
        <v>Percentage of targeted children who receive a dose of SMC in the first cycle</v>
      </c>
      <c r="E48" s="184" t="str">
        <f t="shared" si="0"/>
        <v>IM PMP SMC 36  - Percentage of targeted children who receive a dose of SMC in the first cycle</v>
      </c>
      <c r="F48" s="190" t="s">
        <v>1130</v>
      </c>
      <c r="G48" s="190" t="str">
        <f t="shared" si="1"/>
        <v>Correct</v>
      </c>
      <c r="H48" s="190" t="str">
        <f t="shared" si="2"/>
        <v>Percentage of targeted children who receive a dose of SMC in the first cycle</v>
      </c>
      <c r="I48" s="190"/>
      <c r="J48" s="193" t="s">
        <v>1082</v>
      </c>
      <c r="K48" s="190" t="str">
        <f>'Crosswalk (CL)'!G55</f>
        <v>Number of targeted children who received a dose of SMC during the first cycle</v>
      </c>
      <c r="L48" s="190" t="str">
        <f>'Crosswalk (CL)'!K55</f>
        <v>HaSIpoMB2ub</v>
      </c>
      <c r="M48" s="190" t="str">
        <f>'Crosswalk (CL)'!AA55</f>
        <v>Number of children in target age range in the intervention area</v>
      </c>
      <c r="N48" s="190" t="str">
        <f>'Crosswalk (CL)'!AK55</f>
        <v>jAD6Dh7z1d1</v>
      </c>
      <c r="O48" s="190" t="s">
        <v>850</v>
      </c>
    </row>
    <row r="49" spans="1:15" s="191" customFormat="1" ht="45">
      <c r="A49" s="184" t="s">
        <v>1068</v>
      </c>
      <c r="B49" s="184" t="str">
        <f>'Crosswalk (CL)'!B56</f>
        <v>PMP SMC 37</v>
      </c>
      <c r="C49" s="192"/>
      <c r="D49" s="184" t="str">
        <f>'Crosswalk (CL)'!C56</f>
        <v>Percentage of targeted children who receive a dose of SMC in the second cycle</v>
      </c>
      <c r="E49" s="184" t="str">
        <f t="shared" si="0"/>
        <v>IM PMP SMC 37  - Percentage of targeted children who receive a dose of SMC in the second cycle</v>
      </c>
      <c r="F49" s="190" t="s">
        <v>1131</v>
      </c>
      <c r="G49" s="190" t="str">
        <f t="shared" si="1"/>
        <v>Correct</v>
      </c>
      <c r="H49" s="190" t="str">
        <f t="shared" si="2"/>
        <v>Percentage of targeted children who receive a dose of SMC in the second cycle</v>
      </c>
      <c r="I49" s="190"/>
      <c r="J49" s="193" t="s">
        <v>1082</v>
      </c>
      <c r="K49" s="190" t="str">
        <f>'Crosswalk (CL)'!G56</f>
        <v>Number of targeted children who received a dose of SMC during the second cycle</v>
      </c>
      <c r="L49" s="190" t="str">
        <f>'Crosswalk (CL)'!K56</f>
        <v>wot02J4aRZm</v>
      </c>
      <c r="M49" s="190" t="str">
        <f>'Crosswalk (CL)'!AA56</f>
        <v>Number of children in target age range in the intervention area</v>
      </c>
      <c r="N49" s="190" t="str">
        <f>'Crosswalk (CL)'!AK56</f>
        <v>jAD6Dh7z1d1</v>
      </c>
      <c r="O49" s="190" t="s">
        <v>850</v>
      </c>
    </row>
    <row r="50" spans="1:15" s="191" customFormat="1" ht="45">
      <c r="A50" s="184" t="s">
        <v>1069</v>
      </c>
      <c r="B50" s="184" t="str">
        <f>'Crosswalk (CL)'!B57</f>
        <v>PMP SMC 38</v>
      </c>
      <c r="C50" s="192"/>
      <c r="D50" s="184" t="str">
        <f>'Crosswalk (CL)'!C57</f>
        <v>Percentage of targeted children who receive a dose of SMC in the third cycle</v>
      </c>
      <c r="E50" s="184" t="str">
        <f t="shared" si="0"/>
        <v>IM PMP SMC 38  - Percentage of targeted children who receive a dose of SMC in the third cycle</v>
      </c>
      <c r="F50" s="190" t="s">
        <v>1132</v>
      </c>
      <c r="G50" s="190" t="str">
        <f t="shared" si="1"/>
        <v>Correct</v>
      </c>
      <c r="H50" s="190" t="str">
        <f t="shared" si="2"/>
        <v>Percentage of targeted children who receive a dose of SMC in the third cycle</v>
      </c>
      <c r="I50" s="190"/>
      <c r="J50" s="193" t="s">
        <v>1082</v>
      </c>
      <c r="K50" s="190" t="str">
        <f>'Crosswalk (CL)'!G57</f>
        <v>Number of targeted children who received a dose of SMC during the third cycle</v>
      </c>
      <c r="L50" s="190" t="str">
        <f>'Crosswalk (CL)'!K57</f>
        <v>ZCibgANrNQq</v>
      </c>
      <c r="M50" s="190" t="str">
        <f>'Crosswalk (CL)'!AA57</f>
        <v>Number of children in target age range in the intervention area</v>
      </c>
      <c r="N50" s="190" t="str">
        <f>'Crosswalk (CL)'!AK57</f>
        <v>jAD6Dh7z1d1</v>
      </c>
      <c r="O50" s="190" t="s">
        <v>850</v>
      </c>
    </row>
    <row r="51" spans="1:15" s="191" customFormat="1" ht="45">
      <c r="A51" s="184" t="s">
        <v>1070</v>
      </c>
      <c r="B51" s="184" t="str">
        <f>'Crosswalk (CL)'!B58</f>
        <v>PMP SMC 39</v>
      </c>
      <c r="C51" s="192"/>
      <c r="D51" s="184" t="str">
        <f>'Crosswalk (CL)'!C58</f>
        <v>Percentage of targeted children who receive a dose of SMC in the fourth cycle</v>
      </c>
      <c r="E51" s="184" t="str">
        <f t="shared" si="0"/>
        <v>IM PMP SMC 39  - Percentage of targeted children who receive a dose of SMC in the fourth cycle</v>
      </c>
      <c r="F51" s="190" t="s">
        <v>1133</v>
      </c>
      <c r="G51" s="190" t="str">
        <f t="shared" si="1"/>
        <v>Correct</v>
      </c>
      <c r="H51" s="190" t="str">
        <f t="shared" si="2"/>
        <v>Percentage of targeted children who receive a dose of SMC in the fourth cycle</v>
      </c>
      <c r="I51" s="190"/>
      <c r="J51" s="193" t="s">
        <v>1082</v>
      </c>
      <c r="K51" s="190" t="str">
        <f>'Crosswalk (CL)'!G58</f>
        <v>Number of targeted children who received a dose of SMC during the fourth cycle</v>
      </c>
      <c r="L51" s="190" t="str">
        <f>'Crosswalk (CL)'!K58</f>
        <v>Q71hAveCSGo</v>
      </c>
      <c r="M51" s="190" t="str">
        <f>'Crosswalk (CL)'!AA58</f>
        <v>Number of children in target age range in the intervention area</v>
      </c>
      <c r="N51" s="190" t="str">
        <f>'Crosswalk (CL)'!AK58</f>
        <v>jAD6Dh7z1d1</v>
      </c>
      <c r="O51" s="190" t="s">
        <v>850</v>
      </c>
    </row>
    <row r="52" spans="1:15" s="191" customFormat="1" ht="49">
      <c r="A52" s="184" t="s">
        <v>1071</v>
      </c>
      <c r="B52" s="184" t="str">
        <f>'Crosswalk (CL)'!B59</f>
        <v>PMP SMC 40</v>
      </c>
      <c r="C52" s="192"/>
      <c r="D52" s="184" t="str">
        <f>'Crosswalk (CL)'!C59</f>
        <v>Percentage of health workers trained to deliver SMC according to national guidelines</v>
      </c>
      <c r="E52" s="184" t="str">
        <f t="shared" si="0"/>
        <v>IM PMP SMC 40  - Percentage of health workers trained to deliver SMC according to national guidelines</v>
      </c>
      <c r="F52" s="190" t="s">
        <v>1134</v>
      </c>
      <c r="G52" s="190" t="str">
        <f t="shared" si="1"/>
        <v>Correct</v>
      </c>
      <c r="H52" s="190" t="str">
        <f t="shared" si="2"/>
        <v>Percentage of health workers trained to deliver SMC according to national guidelines</v>
      </c>
      <c r="I52" s="190"/>
      <c r="J52" s="193" t="s">
        <v>1082</v>
      </c>
      <c r="K52" s="190" t="str">
        <f>'Crosswalk (CL)'!G59</f>
        <v>Number of health workers who complete the training course on delivering SMC</v>
      </c>
      <c r="L52" s="190" t="str">
        <f>'Crosswalk (CL)'!K59</f>
        <v>y6qGAzE5DRa</v>
      </c>
      <c r="M52" s="190" t="str">
        <f>'Crosswalk (CL)'!AA59</f>
        <v>Total number of targeted health workers</v>
      </c>
      <c r="N52" s="190" t="str">
        <f>'Crosswalk (CL)'!AK59</f>
        <v>nE14FEYzkVX</v>
      </c>
      <c r="O52" s="190" t="s">
        <v>858</v>
      </c>
    </row>
    <row r="53" spans="1:15" s="191" customFormat="1" ht="49">
      <c r="A53" s="184" t="s">
        <v>1072</v>
      </c>
      <c r="B53" s="184" t="str">
        <f>'Crosswalk (CL)'!B60</f>
        <v>PMP SMC 41</v>
      </c>
      <c r="C53" s="192"/>
      <c r="D53" s="184" t="str">
        <f>'Crosswalk (CL)'!C60</f>
        <v>Percentage of targeted countries with annual SMC implementation plans</v>
      </c>
      <c r="E53" s="184" t="str">
        <f t="shared" si="0"/>
        <v>IM PMP SMC 41  - Percentage of targeted countries with annual SMC implementation plans</v>
      </c>
      <c r="F53" s="190" t="s">
        <v>1135</v>
      </c>
      <c r="G53" s="190" t="str">
        <f t="shared" si="1"/>
        <v>Correct</v>
      </c>
      <c r="H53" s="190" t="str">
        <f t="shared" si="2"/>
        <v>Percentage of targeted countries with annual SMC implementation plans</v>
      </c>
      <c r="I53" s="190"/>
      <c r="J53" s="193" t="s">
        <v>1082</v>
      </c>
      <c r="K53" s="190" t="str">
        <f>'Crosswalk (CL)'!G60</f>
        <v>Number of countries with annual operational SMC implementation plans</v>
      </c>
      <c r="L53" s="190" t="str">
        <f>'Crosswalk (CL)'!K60</f>
        <v>hBYYaPLEFFf</v>
      </c>
      <c r="M53" s="190" t="str">
        <f>'Crosswalk (CL)'!AA60</f>
        <v xml:space="preserve">Total number of targeted countries anticipated to have plans </v>
      </c>
      <c r="N53" s="190" t="str">
        <f>'Crosswalk (CL)'!AK60</f>
        <v>gN3w6Jx7q5h</v>
      </c>
      <c r="O53" s="190" t="s">
        <v>935</v>
      </c>
    </row>
    <row r="54" spans="1:15" s="191" customFormat="1" ht="60">
      <c r="A54" s="184" t="s">
        <v>759</v>
      </c>
      <c r="B54" s="184" t="str">
        <f>'Crosswalk (CL)'!B62</f>
        <v>PMP OR 42</v>
      </c>
      <c r="C54" s="192"/>
      <c r="D54" s="197" t="str">
        <f>'Crosswalk (CL)'!C62</f>
        <v>Contribution to national, regional or global guidance/policy documents related to malaria (including RH)</v>
      </c>
      <c r="E54" s="184" t="str">
        <f t="shared" si="0"/>
        <v>IM PMP OR 42  - Contribution to national, regional or global guidance/policy documents related to malaria (including RH)</v>
      </c>
      <c r="F54" s="190" t="s">
        <v>1136</v>
      </c>
      <c r="G54" s="190" t="str">
        <f t="shared" si="1"/>
        <v>Correct</v>
      </c>
      <c r="H54" s="190" t="str">
        <f t="shared" si="2"/>
        <v>Contribution to national, regional or global guidance/policy documents related to malaria (including RH)</v>
      </c>
      <c r="I54" s="190"/>
      <c r="J54" s="193" t="s">
        <v>1082</v>
      </c>
      <c r="K54" s="190" t="str">
        <f>'Crosswalk (CL)'!G62</f>
        <v>Contribution to national, regional guidance/policy documents or related to malaria (including RH)</v>
      </c>
      <c r="L54" s="190" t="str">
        <f>'Crosswalk (CL)'!K62</f>
        <v>tJXmW64MUxf</v>
      </c>
      <c r="M54" s="190" t="str">
        <f>'Crosswalk (CL)'!AA62</f>
        <v>Contribution to national, regional guidance/policy documents or related to malaria (including RH)</v>
      </c>
      <c r="N54" s="190" t="e">
        <f>'Crosswalk (CL)'!AK62</f>
        <v>#N/A</v>
      </c>
      <c r="O54" s="190">
        <v>1</v>
      </c>
    </row>
    <row r="55" spans="1:15" s="191" customFormat="1" ht="153" customHeight="1">
      <c r="A55" s="184" t="s">
        <v>760</v>
      </c>
      <c r="B55" s="184" t="str">
        <f>'Crosswalk (CL)'!B63</f>
        <v>PMP OR 43</v>
      </c>
      <c r="C55" s="192"/>
      <c r="D55" s="197" t="str">
        <f>'Crosswalk (CL)'!C63</f>
        <v>Number of program activity outputs disseminated to the global health community</v>
      </c>
      <c r="E55" s="184" t="str">
        <f t="shared" si="0"/>
        <v>IM PMP OR 43  - Number of program activity outputs disseminated to the global health community</v>
      </c>
      <c r="F55" s="190" t="s">
        <v>1137</v>
      </c>
      <c r="G55" s="190" t="str">
        <f t="shared" si="1"/>
        <v>Correct</v>
      </c>
      <c r="H55" s="190" t="str">
        <f t="shared" si="2"/>
        <v>Number of program activity outputs disseminated to the global health community</v>
      </c>
      <c r="I55" s="190"/>
      <c r="J55" s="193" t="s">
        <v>1082</v>
      </c>
      <c r="K55" s="190" t="str">
        <f>'Crosswalk (CL)'!G63</f>
        <v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v>
      </c>
      <c r="L55" s="190" t="str">
        <f>'Crosswalk (CL)'!K63</f>
        <v>P4YDP2FNh3X</v>
      </c>
      <c r="M55" s="190" t="str">
        <f>'Crosswalk (CL)'!AA63</f>
        <v xml:space="preserve">By type of output (activity reports, operational research/evaluation reports, technical briefs, learning briefs, synthesis brief, discussion brief, infographic, case studies, peer-reviewed publications, webinars, oral/poster presentations, blog posts, short video clips, photos)   By dissemination channel </v>
      </c>
      <c r="N55" s="190" t="e">
        <f>'Crosswalk (CL)'!AK63</f>
        <v>#N/A</v>
      </c>
      <c r="O55" s="190">
        <v>1</v>
      </c>
    </row>
    <row r="56" spans="1:15" s="191" customFormat="1" ht="65">
      <c r="A56" s="184" t="s">
        <v>1073</v>
      </c>
      <c r="B56" s="184" t="str">
        <f>'Crosswalk (CL)'!B64</f>
        <v>PMP OR 44</v>
      </c>
      <c r="C56" s="192"/>
      <c r="D56" s="197" t="str">
        <f>'Crosswalk (CL)'!C64</f>
        <v>Participation in targeted national, regional or global level Working group(s) and/or taskforce(s)</v>
      </c>
      <c r="E56" s="184" t="str">
        <f t="shared" si="0"/>
        <v>IM PMP OR 44  - Participation in targeted national, regional or global level Working group(s) and/or taskforce(s)</v>
      </c>
      <c r="F56" s="190" t="s">
        <v>1138</v>
      </c>
      <c r="G56" s="190" t="str">
        <f t="shared" si="1"/>
        <v>Correct</v>
      </c>
      <c r="H56" s="190" t="str">
        <f t="shared" si="2"/>
        <v>Participation in targeted national, regional or global level Working group(s) and/or taskforce(s)</v>
      </c>
      <c r="I56" s="190"/>
      <c r="J56" s="193" t="s">
        <v>1082</v>
      </c>
      <c r="K56" s="190" t="str">
        <f>'Crosswalk (CL)'!G64</f>
        <v>Participation in national, regional or global working group(s) or taskforce(s) related to malaria (including RH)</v>
      </c>
      <c r="L56" s="190" t="str">
        <f>'Crosswalk (CL)'!K64</f>
        <v>XxfoDreiw9Z</v>
      </c>
      <c r="M56" s="190" t="str">
        <f>'Crosswalk (CL)'!AA64</f>
        <v>Participation in national, regional or global working group(s) or taskforce(s) related to malaria (including RH)</v>
      </c>
      <c r="N56" s="190" t="e">
        <f>'Crosswalk (CL)'!AK64</f>
        <v>#N/A</v>
      </c>
      <c r="O56" s="190">
        <v>1</v>
      </c>
    </row>
    <row r="57" spans="1:15" s="191" customFormat="1">
      <c r="A57" s="190"/>
      <c r="B57" s="190"/>
      <c r="C57" s="190"/>
      <c r="D57" s="190"/>
      <c r="E57" s="192"/>
      <c r="F57" s="190"/>
      <c r="G57" s="190"/>
      <c r="H57" s="190"/>
      <c r="I57" s="190"/>
      <c r="J57" s="190"/>
      <c r="K57" s="190"/>
      <c r="L57" s="190"/>
      <c r="M57" s="190"/>
      <c r="N57" s="190"/>
      <c r="O57" s="190"/>
    </row>
    <row r="58" spans="1:15" s="191" customFormat="1">
      <c r="A58" s="190"/>
      <c r="B58" s="190"/>
      <c r="C58" s="190"/>
      <c r="D58" s="190"/>
      <c r="E58" s="192"/>
      <c r="F58" s="190"/>
      <c r="G58" s="190"/>
      <c r="H58" s="190"/>
      <c r="I58" s="190"/>
      <c r="J58" s="190"/>
      <c r="K58" s="190"/>
      <c r="L58" s="190"/>
      <c r="M58" s="190"/>
      <c r="N58" s="190"/>
      <c r="O58" s="190"/>
    </row>
    <row r="59" spans="1:15" s="191" customFormat="1">
      <c r="A59" s="190"/>
      <c r="B59" s="190"/>
      <c r="C59" s="190"/>
      <c r="D59" s="190"/>
      <c r="E59" s="192"/>
      <c r="F59" s="190"/>
      <c r="G59" s="190"/>
      <c r="H59" s="190"/>
      <c r="I59" s="190"/>
      <c r="J59" s="190"/>
      <c r="K59" s="190"/>
      <c r="L59" s="190"/>
      <c r="M59" s="190"/>
      <c r="N59" s="190"/>
      <c r="O59" s="190"/>
    </row>
    <row r="60" spans="1:15" s="191" customFormat="1">
      <c r="A60" s="190"/>
      <c r="B60" s="190"/>
      <c r="C60" s="190"/>
      <c r="D60" s="190"/>
      <c r="E60" s="192"/>
      <c r="F60" s="190"/>
      <c r="G60" s="190"/>
      <c r="H60" s="190"/>
      <c r="I60" s="190"/>
      <c r="J60" s="190"/>
      <c r="K60" s="190"/>
      <c r="L60" s="190"/>
      <c r="M60" s="190"/>
      <c r="N60" s="190"/>
      <c r="O60" s="190"/>
    </row>
    <row r="61" spans="1:15" s="191" customFormat="1">
      <c r="A61" s="190"/>
      <c r="B61" s="190"/>
      <c r="C61" s="190"/>
      <c r="D61" s="190"/>
      <c r="E61" s="192"/>
      <c r="F61" s="190"/>
      <c r="G61" s="190"/>
      <c r="H61" s="190"/>
      <c r="I61" s="190"/>
      <c r="J61" s="190"/>
      <c r="K61" s="190"/>
      <c r="L61" s="190"/>
      <c r="M61" s="190"/>
      <c r="N61" s="190"/>
      <c r="O61" s="190"/>
    </row>
    <row r="62" spans="1:15" s="191" customFormat="1">
      <c r="A62" s="190"/>
      <c r="B62" s="190"/>
      <c r="C62" s="190"/>
      <c r="D62" s="190"/>
      <c r="E62" s="192"/>
      <c r="F62" s="190"/>
      <c r="G62" s="190"/>
      <c r="H62" s="190"/>
      <c r="I62" s="190"/>
      <c r="J62" s="190"/>
      <c r="K62" s="190"/>
      <c r="L62" s="190"/>
      <c r="M62" s="190"/>
      <c r="N62" s="190"/>
      <c r="O62" s="190"/>
    </row>
    <row r="63" spans="1:15" s="191" customFormat="1">
      <c r="A63" s="190"/>
      <c r="B63" s="190"/>
      <c r="C63" s="190"/>
      <c r="D63" s="190"/>
      <c r="E63" s="192"/>
      <c r="F63" s="190"/>
      <c r="G63" s="190"/>
      <c r="H63" s="190"/>
      <c r="I63" s="190"/>
      <c r="J63" s="190"/>
      <c r="K63" s="190"/>
      <c r="L63" s="190"/>
      <c r="M63" s="190"/>
      <c r="N63" s="190"/>
      <c r="O63" s="190"/>
    </row>
    <row r="64" spans="1:15" s="191" customFormat="1">
      <c r="A64" s="190"/>
      <c r="B64" s="190"/>
      <c r="C64" s="190"/>
      <c r="D64" s="190"/>
      <c r="E64" s="192"/>
      <c r="F64" s="190"/>
      <c r="G64" s="190"/>
      <c r="H64" s="190"/>
      <c r="I64" s="190"/>
      <c r="J64" s="190"/>
      <c r="K64" s="190"/>
      <c r="L64" s="190"/>
      <c r="M64" s="190"/>
      <c r="N64" s="190"/>
      <c r="O64" s="190"/>
    </row>
    <row r="65" spans="1:15" s="191" customFormat="1">
      <c r="A65" s="190"/>
      <c r="B65" s="190"/>
      <c r="C65" s="190"/>
      <c r="D65" s="190"/>
      <c r="E65" s="192"/>
      <c r="F65" s="190"/>
      <c r="G65" s="190"/>
      <c r="H65" s="190"/>
      <c r="I65" s="190"/>
      <c r="J65" s="190"/>
      <c r="K65" s="190"/>
      <c r="L65" s="190"/>
      <c r="M65" s="190"/>
      <c r="N65" s="190"/>
      <c r="O65" s="190"/>
    </row>
    <row r="66" spans="1:15" s="191" customFormat="1">
      <c r="A66" s="190"/>
      <c r="B66" s="190"/>
      <c r="C66" s="190"/>
      <c r="D66" s="190"/>
      <c r="E66" s="192"/>
      <c r="F66" s="190"/>
      <c r="G66" s="190"/>
      <c r="H66" s="190"/>
      <c r="I66" s="190"/>
      <c r="J66" s="190"/>
      <c r="K66" s="190"/>
      <c r="L66" s="190"/>
      <c r="M66" s="190"/>
      <c r="N66" s="190"/>
      <c r="O66" s="190"/>
    </row>
    <row r="67" spans="1:15" s="191" customFormat="1">
      <c r="A67" s="190"/>
      <c r="B67" s="190"/>
      <c r="C67" s="190"/>
      <c r="D67" s="190"/>
      <c r="E67" s="192"/>
      <c r="F67" s="190"/>
      <c r="G67" s="190"/>
      <c r="H67" s="190"/>
      <c r="I67" s="190"/>
      <c r="J67" s="190"/>
      <c r="K67" s="190"/>
      <c r="L67" s="190"/>
      <c r="M67" s="190"/>
      <c r="N67" s="190"/>
      <c r="O67" s="190"/>
    </row>
    <row r="68" spans="1:15" s="191" customFormat="1">
      <c r="A68" s="190"/>
      <c r="B68" s="190"/>
      <c r="C68" s="190"/>
      <c r="D68" s="190"/>
      <c r="E68" s="192"/>
      <c r="F68" s="190"/>
      <c r="G68" s="190"/>
      <c r="H68" s="190"/>
      <c r="I68" s="190"/>
      <c r="J68" s="190"/>
      <c r="K68" s="190"/>
      <c r="L68" s="190"/>
      <c r="M68" s="190"/>
      <c r="N68" s="190"/>
      <c r="O68" s="190"/>
    </row>
    <row r="69" spans="1:15" s="191" customFormat="1">
      <c r="A69" s="190"/>
      <c r="B69" s="190"/>
      <c r="C69" s="190"/>
      <c r="D69" s="190"/>
      <c r="E69" s="192"/>
      <c r="F69" s="190"/>
      <c r="G69" s="190"/>
      <c r="H69" s="190"/>
      <c r="I69" s="190"/>
      <c r="J69" s="190"/>
      <c r="K69" s="190"/>
      <c r="L69" s="190"/>
      <c r="M69" s="190"/>
      <c r="N69" s="190"/>
      <c r="O69" s="190"/>
    </row>
    <row r="70" spans="1:15" s="191" customFormat="1">
      <c r="A70" s="190"/>
      <c r="B70" s="190"/>
      <c r="C70" s="190"/>
      <c r="D70" s="190"/>
      <c r="E70" s="192"/>
      <c r="F70" s="190"/>
      <c r="G70" s="190"/>
      <c r="H70" s="190"/>
      <c r="I70" s="190"/>
      <c r="J70" s="190"/>
      <c r="K70" s="190"/>
      <c r="L70" s="190"/>
      <c r="M70" s="190"/>
      <c r="N70" s="190"/>
      <c r="O70" s="190"/>
    </row>
    <row r="71" spans="1:15" s="191" customFormat="1">
      <c r="A71" s="190"/>
      <c r="B71" s="190"/>
      <c r="C71" s="190"/>
      <c r="D71" s="190"/>
      <c r="E71" s="192"/>
      <c r="F71" s="190"/>
      <c r="G71" s="190"/>
      <c r="H71" s="190"/>
      <c r="I71" s="190"/>
      <c r="J71" s="190"/>
      <c r="K71" s="190"/>
      <c r="L71" s="190"/>
      <c r="M71" s="190"/>
      <c r="N71" s="190"/>
      <c r="O71" s="190"/>
    </row>
    <row r="72" spans="1:15" s="191" customFormat="1">
      <c r="A72" s="190"/>
      <c r="B72" s="190"/>
      <c r="C72" s="190"/>
      <c r="D72" s="190"/>
      <c r="E72" s="192"/>
      <c r="F72" s="190"/>
      <c r="G72" s="190"/>
      <c r="H72" s="190"/>
      <c r="I72" s="190"/>
      <c r="J72" s="190"/>
      <c r="K72" s="190"/>
      <c r="L72" s="190"/>
      <c r="M72" s="190"/>
      <c r="N72" s="190"/>
      <c r="O72" s="190"/>
    </row>
    <row r="73" spans="1:15" s="191" customFormat="1">
      <c r="A73" s="190"/>
      <c r="B73" s="190"/>
      <c r="C73" s="190"/>
      <c r="D73" s="190"/>
      <c r="E73" s="192"/>
      <c r="F73" s="190"/>
      <c r="G73" s="190"/>
      <c r="H73" s="190"/>
      <c r="I73" s="190"/>
      <c r="J73" s="190"/>
      <c r="K73" s="190"/>
      <c r="L73" s="190"/>
      <c r="M73" s="190"/>
      <c r="N73" s="190"/>
      <c r="O73" s="190"/>
    </row>
    <row r="74" spans="1:15" s="191" customFormat="1">
      <c r="A74" s="190"/>
      <c r="B74" s="190"/>
      <c r="C74" s="190"/>
      <c r="D74" s="190"/>
      <c r="E74" s="192"/>
      <c r="F74" s="190"/>
      <c r="G74" s="190"/>
      <c r="H74" s="190"/>
      <c r="I74" s="190"/>
      <c r="J74" s="190"/>
      <c r="K74" s="190"/>
      <c r="L74" s="190"/>
      <c r="M74" s="190"/>
      <c r="N74" s="190"/>
      <c r="O74" s="190"/>
    </row>
    <row r="75" spans="1:15" s="191" customFormat="1">
      <c r="A75" s="190"/>
      <c r="B75" s="190"/>
      <c r="C75" s="190"/>
      <c r="D75" s="190"/>
      <c r="E75" s="192"/>
      <c r="F75" s="190"/>
      <c r="G75" s="190"/>
      <c r="H75" s="190"/>
      <c r="I75" s="190"/>
      <c r="J75" s="190"/>
      <c r="K75" s="190"/>
      <c r="L75" s="190"/>
      <c r="M75" s="190"/>
      <c r="N75" s="190"/>
      <c r="O75" s="190"/>
    </row>
    <row r="76" spans="1:15" s="191" customFormat="1">
      <c r="A76" s="190"/>
      <c r="B76" s="190"/>
      <c r="C76" s="190"/>
      <c r="D76" s="190"/>
      <c r="E76" s="192"/>
      <c r="F76" s="190"/>
      <c r="G76" s="190"/>
      <c r="H76" s="190"/>
      <c r="I76" s="190"/>
      <c r="J76" s="190"/>
      <c r="K76" s="190"/>
      <c r="L76" s="190"/>
      <c r="M76" s="190"/>
      <c r="N76" s="190"/>
      <c r="O76" s="190"/>
    </row>
    <row r="77" spans="1:15" s="191" customFormat="1">
      <c r="A77" s="190"/>
      <c r="B77" s="190"/>
      <c r="C77" s="190"/>
      <c r="D77" s="190"/>
      <c r="E77" s="192"/>
      <c r="F77" s="190"/>
      <c r="G77" s="190"/>
      <c r="H77" s="190"/>
      <c r="I77" s="190"/>
      <c r="J77" s="190"/>
      <c r="K77" s="190"/>
      <c r="L77" s="190"/>
      <c r="M77" s="190"/>
      <c r="N77" s="190"/>
      <c r="O77" s="190"/>
    </row>
    <row r="78" spans="1:15" s="191" customFormat="1">
      <c r="A78" s="190"/>
      <c r="B78" s="190"/>
      <c r="C78" s="190"/>
      <c r="D78" s="190"/>
      <c r="E78" s="192"/>
      <c r="F78" s="190"/>
      <c r="G78" s="190"/>
      <c r="H78" s="190"/>
      <c r="I78" s="190"/>
      <c r="J78" s="190"/>
      <c r="K78" s="190"/>
      <c r="L78" s="190"/>
      <c r="M78" s="190"/>
      <c r="N78" s="190"/>
      <c r="O78" s="190"/>
    </row>
    <row r="79" spans="1:15" s="191" customFormat="1">
      <c r="A79" s="190"/>
      <c r="B79" s="190"/>
      <c r="C79" s="190"/>
      <c r="D79" s="190"/>
      <c r="E79" s="192"/>
      <c r="F79" s="190"/>
      <c r="G79" s="190"/>
      <c r="H79" s="190"/>
      <c r="I79" s="190"/>
      <c r="J79" s="190"/>
      <c r="K79" s="190"/>
      <c r="L79" s="190"/>
      <c r="M79" s="190"/>
      <c r="N79" s="190"/>
      <c r="O79" s="190"/>
    </row>
    <row r="80" spans="1:15" s="191" customFormat="1">
      <c r="A80" s="190"/>
      <c r="B80" s="190"/>
      <c r="C80" s="190"/>
      <c r="D80" s="190"/>
      <c r="E80" s="192"/>
      <c r="F80" s="190"/>
      <c r="G80" s="190"/>
      <c r="H80" s="190"/>
      <c r="I80" s="190"/>
      <c r="J80" s="190"/>
      <c r="K80" s="190"/>
      <c r="L80" s="190"/>
      <c r="M80" s="190"/>
      <c r="N80" s="190"/>
      <c r="O80" s="190"/>
    </row>
    <row r="81" spans="1:15" s="191" customFormat="1">
      <c r="A81" s="190"/>
      <c r="B81" s="190"/>
      <c r="C81" s="190"/>
      <c r="D81" s="190"/>
      <c r="E81" s="192"/>
      <c r="F81" s="190"/>
      <c r="G81" s="190"/>
      <c r="H81" s="190"/>
      <c r="I81" s="190"/>
      <c r="J81" s="190"/>
      <c r="K81" s="190"/>
      <c r="L81" s="190"/>
      <c r="M81" s="190"/>
      <c r="N81" s="190"/>
      <c r="O81" s="190"/>
    </row>
    <row r="82" spans="1:15" s="191" customFormat="1">
      <c r="A82" s="190"/>
      <c r="B82" s="190"/>
      <c r="C82" s="190"/>
      <c r="D82" s="190"/>
      <c r="E82" s="192"/>
      <c r="F82" s="190"/>
      <c r="G82" s="190"/>
      <c r="H82" s="190"/>
      <c r="I82" s="190"/>
      <c r="J82" s="190"/>
      <c r="K82" s="190"/>
      <c r="L82" s="190"/>
      <c r="M82" s="190"/>
      <c r="N82" s="190"/>
      <c r="O82" s="190"/>
    </row>
    <row r="83" spans="1:15" s="191" customFormat="1">
      <c r="A83" s="190"/>
      <c r="B83" s="190"/>
      <c r="C83" s="190"/>
      <c r="D83" s="190"/>
      <c r="E83" s="192"/>
      <c r="F83" s="190"/>
      <c r="G83" s="190"/>
      <c r="H83" s="190"/>
      <c r="I83" s="190"/>
      <c r="J83" s="190"/>
      <c r="K83" s="190"/>
      <c r="L83" s="190"/>
      <c r="M83" s="190"/>
      <c r="N83" s="190"/>
      <c r="O83" s="190"/>
    </row>
    <row r="84" spans="1:15" s="191" customFormat="1">
      <c r="A84" s="190"/>
      <c r="B84" s="190"/>
      <c r="C84" s="190"/>
      <c r="D84" s="190"/>
      <c r="E84" s="192"/>
      <c r="F84" s="190"/>
      <c r="G84" s="190"/>
      <c r="H84" s="190"/>
      <c r="I84" s="190"/>
      <c r="J84" s="190"/>
      <c r="K84" s="190"/>
      <c r="L84" s="190"/>
      <c r="M84" s="190"/>
      <c r="N84" s="190"/>
      <c r="O84" s="190"/>
    </row>
    <row r="85" spans="1:15" s="191" customFormat="1">
      <c r="A85" s="190"/>
      <c r="B85" s="190"/>
      <c r="C85" s="190"/>
      <c r="D85" s="190"/>
      <c r="E85" s="192"/>
      <c r="F85" s="190"/>
      <c r="G85" s="190"/>
      <c r="H85" s="190"/>
      <c r="I85" s="190"/>
      <c r="J85" s="190"/>
      <c r="K85" s="190"/>
      <c r="L85" s="190"/>
      <c r="M85" s="190"/>
      <c r="N85" s="190"/>
      <c r="O85" s="190"/>
    </row>
    <row r="86" spans="1:15" s="191" customFormat="1">
      <c r="A86" s="190"/>
      <c r="B86" s="190"/>
      <c r="C86" s="190"/>
      <c r="D86" s="190"/>
      <c r="E86" s="192"/>
      <c r="F86" s="190"/>
      <c r="G86" s="190"/>
      <c r="H86" s="190"/>
      <c r="I86" s="190"/>
      <c r="J86" s="190"/>
      <c r="K86" s="190"/>
      <c r="L86" s="190"/>
      <c r="M86" s="190"/>
      <c r="N86" s="190"/>
      <c r="O86" s="190"/>
    </row>
    <row r="87" spans="1:15" s="191" customFormat="1">
      <c r="A87" s="190"/>
      <c r="B87" s="190"/>
      <c r="C87" s="190"/>
      <c r="D87" s="190"/>
      <c r="E87" s="192"/>
      <c r="F87" s="190"/>
      <c r="G87" s="190"/>
      <c r="H87" s="190"/>
      <c r="I87" s="190"/>
      <c r="J87" s="190"/>
      <c r="K87" s="190"/>
      <c r="L87" s="190"/>
      <c r="M87" s="190"/>
      <c r="N87" s="190"/>
      <c r="O87" s="190"/>
    </row>
    <row r="88" spans="1:15" s="191" customFormat="1">
      <c r="A88" s="190"/>
      <c r="B88" s="190"/>
      <c r="C88" s="190"/>
      <c r="D88" s="190"/>
      <c r="E88" s="192"/>
      <c r="F88" s="190"/>
      <c r="G88" s="190"/>
      <c r="H88" s="190"/>
      <c r="I88" s="190"/>
      <c r="J88" s="190"/>
      <c r="K88" s="190"/>
      <c r="L88" s="190"/>
      <c r="M88" s="190"/>
      <c r="N88" s="190"/>
      <c r="O88" s="190"/>
    </row>
    <row r="89" spans="1:15" s="191" customFormat="1">
      <c r="A89" s="190"/>
      <c r="B89" s="190"/>
      <c r="C89" s="190"/>
      <c r="D89" s="190"/>
      <c r="E89" s="192"/>
      <c r="F89" s="190"/>
      <c r="G89" s="190"/>
      <c r="H89" s="190"/>
      <c r="I89" s="190"/>
      <c r="J89" s="190"/>
      <c r="K89" s="190"/>
      <c r="L89" s="190"/>
      <c r="M89" s="190"/>
      <c r="N89" s="190"/>
      <c r="O89" s="190"/>
    </row>
    <row r="90" spans="1:15" s="191" customFormat="1">
      <c r="A90" s="190"/>
      <c r="B90" s="190"/>
      <c r="C90" s="190"/>
      <c r="D90" s="190"/>
      <c r="E90" s="192"/>
      <c r="F90" s="190"/>
      <c r="G90" s="190"/>
      <c r="H90" s="190"/>
      <c r="I90" s="190"/>
      <c r="J90" s="190"/>
      <c r="K90" s="190"/>
      <c r="L90" s="190"/>
      <c r="M90" s="190"/>
      <c r="N90" s="190"/>
      <c r="O90" s="190"/>
    </row>
    <row r="91" spans="1:15" s="191" customFormat="1">
      <c r="A91" s="190"/>
      <c r="B91" s="190"/>
      <c r="C91" s="190"/>
      <c r="D91" s="190"/>
      <c r="E91" s="192"/>
      <c r="F91" s="190"/>
      <c r="G91" s="190"/>
      <c r="H91" s="190"/>
      <c r="I91" s="190"/>
      <c r="J91" s="190"/>
      <c r="K91" s="190"/>
      <c r="L91" s="190"/>
      <c r="M91" s="190"/>
      <c r="N91" s="190"/>
      <c r="O91" s="190"/>
    </row>
    <row r="92" spans="1:15" s="191" customFormat="1">
      <c r="A92" s="190"/>
      <c r="B92" s="190"/>
      <c r="C92" s="190"/>
      <c r="D92" s="190"/>
      <c r="E92" s="192"/>
      <c r="F92" s="190"/>
      <c r="G92" s="190"/>
      <c r="H92" s="190"/>
      <c r="I92" s="190"/>
      <c r="J92" s="190"/>
      <c r="K92" s="190"/>
      <c r="L92" s="190"/>
      <c r="M92" s="190"/>
      <c r="N92" s="190"/>
      <c r="O92" s="190"/>
    </row>
    <row r="93" spans="1:15" s="191" customFormat="1">
      <c r="A93" s="190"/>
      <c r="B93" s="190"/>
      <c r="C93" s="190"/>
      <c r="D93" s="190"/>
      <c r="E93" s="192"/>
      <c r="F93" s="190"/>
      <c r="G93" s="190"/>
      <c r="H93" s="190"/>
      <c r="I93" s="190"/>
      <c r="J93" s="190"/>
      <c r="K93" s="190"/>
      <c r="L93" s="190"/>
      <c r="M93" s="190"/>
      <c r="N93" s="190"/>
      <c r="O93" s="190"/>
    </row>
    <row r="94" spans="1:15" s="191" customFormat="1">
      <c r="A94" s="190"/>
      <c r="B94" s="190"/>
      <c r="C94" s="190"/>
      <c r="D94" s="190"/>
      <c r="E94" s="192"/>
      <c r="F94" s="190"/>
      <c r="G94" s="190"/>
      <c r="H94" s="190"/>
      <c r="I94" s="190"/>
      <c r="J94" s="190"/>
      <c r="K94" s="190"/>
      <c r="L94" s="190"/>
      <c r="M94" s="190"/>
      <c r="N94" s="190"/>
      <c r="O94" s="190"/>
    </row>
    <row r="95" spans="1:15" s="191" customFormat="1">
      <c r="A95" s="190"/>
      <c r="B95" s="190"/>
      <c r="C95" s="190"/>
      <c r="D95" s="190"/>
      <c r="E95" s="192"/>
      <c r="F95" s="190"/>
      <c r="G95" s="190"/>
      <c r="H95" s="190"/>
      <c r="I95" s="190"/>
      <c r="J95" s="190"/>
      <c r="K95" s="190"/>
      <c r="L95" s="190"/>
      <c r="M95" s="190"/>
      <c r="N95" s="190"/>
      <c r="O95" s="190"/>
    </row>
    <row r="96" spans="1:15" s="191" customFormat="1">
      <c r="A96" s="190"/>
      <c r="B96" s="190"/>
      <c r="C96" s="190"/>
      <c r="D96" s="190"/>
      <c r="E96" s="192"/>
      <c r="F96" s="190"/>
      <c r="G96" s="190"/>
      <c r="H96" s="190"/>
      <c r="I96" s="190"/>
      <c r="J96" s="190"/>
      <c r="K96" s="190"/>
      <c r="L96" s="190"/>
      <c r="M96" s="190"/>
      <c r="N96" s="190"/>
      <c r="O96" s="190"/>
    </row>
    <row r="97" spans="1:15" s="191" customFormat="1">
      <c r="A97" s="190"/>
      <c r="B97" s="190"/>
      <c r="C97" s="190"/>
      <c r="D97" s="190"/>
      <c r="E97" s="192"/>
      <c r="F97" s="190"/>
      <c r="G97" s="190"/>
      <c r="H97" s="190"/>
      <c r="I97" s="190"/>
      <c r="J97" s="190"/>
      <c r="K97" s="190"/>
      <c r="L97" s="190"/>
      <c r="M97" s="190"/>
      <c r="N97" s="190"/>
      <c r="O97" s="190"/>
    </row>
    <row r="98" spans="1:15" s="191" customFormat="1">
      <c r="A98" s="190"/>
      <c r="B98" s="190"/>
      <c r="C98" s="190"/>
      <c r="D98" s="190"/>
      <c r="E98" s="192"/>
      <c r="F98" s="190"/>
      <c r="G98" s="190"/>
      <c r="H98" s="190"/>
      <c r="I98" s="190"/>
      <c r="J98" s="190"/>
      <c r="K98" s="190"/>
      <c r="L98" s="190"/>
      <c r="M98" s="190"/>
      <c r="N98" s="190"/>
      <c r="O98" s="190"/>
    </row>
    <row r="99" spans="1:15" s="191" customFormat="1">
      <c r="A99" s="190"/>
      <c r="B99" s="190"/>
      <c r="C99" s="190"/>
      <c r="D99" s="190"/>
      <c r="E99" s="192"/>
      <c r="F99" s="190"/>
      <c r="G99" s="190"/>
      <c r="H99" s="190"/>
      <c r="I99" s="190"/>
      <c r="J99" s="190"/>
      <c r="K99" s="190"/>
      <c r="L99" s="190"/>
      <c r="M99" s="190"/>
      <c r="N99" s="190"/>
      <c r="O99" s="190"/>
    </row>
    <row r="100" spans="1:15" s="191" customFormat="1">
      <c r="A100" s="190"/>
      <c r="B100" s="190"/>
      <c r="C100" s="190"/>
      <c r="D100" s="190"/>
      <c r="E100" s="192"/>
      <c r="F100" s="190"/>
      <c r="G100" s="190"/>
      <c r="H100" s="190"/>
      <c r="I100" s="190"/>
      <c r="J100" s="190"/>
      <c r="K100" s="190"/>
      <c r="L100" s="190"/>
      <c r="M100" s="190"/>
      <c r="N100" s="190"/>
      <c r="O100" s="190"/>
    </row>
    <row r="101" spans="1:15" s="191" customFormat="1">
      <c r="A101" s="190"/>
      <c r="B101" s="190"/>
      <c r="C101" s="190"/>
      <c r="D101" s="190"/>
      <c r="E101" s="192"/>
      <c r="F101" s="190"/>
      <c r="G101" s="190"/>
      <c r="H101" s="190"/>
      <c r="I101" s="190"/>
      <c r="J101" s="190"/>
      <c r="K101" s="190"/>
      <c r="L101" s="190"/>
      <c r="M101" s="190"/>
      <c r="N101" s="190"/>
      <c r="O101" s="190"/>
    </row>
    <row r="102" spans="1:15" s="191" customFormat="1">
      <c r="A102" s="190"/>
      <c r="B102" s="190"/>
      <c r="C102" s="190"/>
      <c r="D102" s="190"/>
      <c r="E102" s="192"/>
      <c r="F102" s="190"/>
      <c r="G102" s="190"/>
      <c r="H102" s="190"/>
      <c r="I102" s="190"/>
      <c r="J102" s="190"/>
      <c r="K102" s="190"/>
      <c r="L102" s="190"/>
      <c r="M102" s="190"/>
      <c r="N102" s="190"/>
      <c r="O102" s="190"/>
    </row>
    <row r="103" spans="1:15" s="191" customFormat="1">
      <c r="A103" s="190"/>
      <c r="B103" s="190"/>
      <c r="C103" s="190"/>
      <c r="D103" s="190"/>
      <c r="E103" s="192"/>
      <c r="F103" s="190"/>
      <c r="G103" s="190"/>
      <c r="H103" s="190"/>
      <c r="I103" s="190"/>
      <c r="J103" s="190"/>
      <c r="K103" s="190"/>
      <c r="L103" s="190"/>
      <c r="M103" s="190"/>
      <c r="N103" s="190"/>
      <c r="O103" s="190"/>
    </row>
    <row r="104" spans="1:15" s="191" customFormat="1">
      <c r="A104" s="190"/>
      <c r="B104" s="190"/>
      <c r="C104" s="190"/>
      <c r="D104" s="190"/>
      <c r="E104" s="192"/>
      <c r="F104" s="190"/>
      <c r="G104" s="190"/>
      <c r="H104" s="190"/>
      <c r="I104" s="190"/>
      <c r="J104" s="190"/>
      <c r="K104" s="190"/>
      <c r="L104" s="190"/>
      <c r="M104" s="190"/>
      <c r="N104" s="190"/>
      <c r="O104" s="190"/>
    </row>
    <row r="105" spans="1:15" s="191" customFormat="1">
      <c r="A105" s="190"/>
      <c r="B105" s="190"/>
      <c r="C105" s="190"/>
      <c r="D105" s="190"/>
      <c r="E105" s="192"/>
      <c r="F105" s="190"/>
      <c r="G105" s="190"/>
      <c r="H105" s="190"/>
      <c r="I105" s="190"/>
      <c r="J105" s="190"/>
      <c r="K105" s="190"/>
      <c r="L105" s="190"/>
      <c r="M105" s="190"/>
      <c r="N105" s="190"/>
      <c r="O105" s="190"/>
    </row>
    <row r="106" spans="1:15" s="191" customFormat="1">
      <c r="A106" s="190"/>
      <c r="B106" s="190"/>
      <c r="C106" s="190"/>
      <c r="D106" s="190"/>
      <c r="E106" s="192"/>
      <c r="F106" s="190"/>
      <c r="G106" s="190"/>
      <c r="H106" s="190"/>
      <c r="I106" s="190"/>
      <c r="J106" s="190"/>
      <c r="K106" s="190"/>
      <c r="L106" s="190"/>
      <c r="M106" s="190"/>
      <c r="N106" s="190"/>
      <c r="O106" s="190"/>
    </row>
    <row r="107" spans="1:15" s="191" customFormat="1">
      <c r="A107" s="190"/>
      <c r="B107" s="190"/>
      <c r="C107" s="190"/>
      <c r="D107" s="190"/>
      <c r="E107" s="192"/>
      <c r="F107" s="190"/>
      <c r="G107" s="190"/>
      <c r="H107" s="190"/>
      <c r="I107" s="190"/>
      <c r="J107" s="190"/>
      <c r="K107" s="190"/>
      <c r="L107" s="190"/>
      <c r="M107" s="190"/>
      <c r="N107" s="190"/>
      <c r="O107" s="190"/>
    </row>
    <row r="108" spans="1:15" s="191" customFormat="1">
      <c r="A108" s="190"/>
      <c r="B108" s="190"/>
      <c r="C108" s="190"/>
      <c r="D108" s="190"/>
      <c r="E108" s="192"/>
      <c r="F108" s="190"/>
      <c r="G108" s="190"/>
      <c r="H108" s="190"/>
      <c r="I108" s="190"/>
      <c r="J108" s="190"/>
      <c r="K108" s="190"/>
      <c r="L108" s="190"/>
      <c r="M108" s="190"/>
      <c r="N108" s="190"/>
      <c r="O108" s="190"/>
    </row>
    <row r="109" spans="1:15" s="191" customFormat="1">
      <c r="A109" s="190"/>
      <c r="B109" s="190"/>
      <c r="C109" s="190"/>
      <c r="D109" s="190"/>
      <c r="E109" s="192"/>
      <c r="F109" s="190"/>
      <c r="G109" s="190"/>
      <c r="H109" s="190"/>
      <c r="I109" s="190"/>
      <c r="J109" s="190"/>
      <c r="K109" s="190"/>
      <c r="L109" s="190"/>
      <c r="M109" s="190"/>
      <c r="N109" s="190"/>
      <c r="O109" s="190"/>
    </row>
    <row r="110" spans="1:15" s="191" customFormat="1">
      <c r="A110" s="190"/>
      <c r="B110" s="190"/>
      <c r="C110" s="190"/>
      <c r="D110" s="190"/>
      <c r="E110" s="192"/>
      <c r="F110" s="190"/>
      <c r="G110" s="190"/>
      <c r="H110" s="190"/>
      <c r="I110" s="190"/>
      <c r="J110" s="190"/>
      <c r="K110" s="190"/>
      <c r="L110" s="190"/>
      <c r="M110" s="190"/>
      <c r="N110" s="190"/>
      <c r="O110" s="190"/>
    </row>
    <row r="111" spans="1:15" s="191" customFormat="1">
      <c r="A111" s="190"/>
      <c r="B111" s="190"/>
      <c r="C111" s="190"/>
      <c r="D111" s="190"/>
      <c r="E111" s="192"/>
      <c r="F111" s="190"/>
      <c r="G111" s="190"/>
      <c r="H111" s="190"/>
      <c r="I111" s="190"/>
      <c r="J111" s="190"/>
      <c r="K111" s="190"/>
      <c r="L111" s="190"/>
      <c r="M111" s="190"/>
      <c r="N111" s="190"/>
      <c r="O111" s="190"/>
    </row>
    <row r="112" spans="1:15" s="191" customFormat="1">
      <c r="A112" s="190"/>
      <c r="B112" s="190"/>
      <c r="C112" s="190"/>
      <c r="D112" s="190"/>
      <c r="E112" s="192"/>
      <c r="F112" s="190"/>
      <c r="G112" s="190"/>
      <c r="H112" s="190"/>
      <c r="I112" s="190"/>
      <c r="J112" s="190"/>
      <c r="K112" s="190"/>
      <c r="L112" s="190"/>
      <c r="M112" s="190"/>
      <c r="N112" s="190"/>
      <c r="O112" s="190"/>
    </row>
    <row r="113" spans="1:15" s="191" customFormat="1">
      <c r="A113" s="190"/>
      <c r="B113" s="190"/>
      <c r="C113" s="190"/>
      <c r="D113" s="190"/>
      <c r="E113" s="192"/>
      <c r="F113" s="190"/>
      <c r="G113" s="190"/>
      <c r="H113" s="190"/>
      <c r="I113" s="190"/>
      <c r="J113" s="190"/>
      <c r="K113" s="190"/>
      <c r="L113" s="190"/>
      <c r="M113" s="190"/>
      <c r="N113" s="190"/>
      <c r="O113" s="190"/>
    </row>
    <row r="114" spans="1:15" s="191" customFormat="1">
      <c r="A114" s="190"/>
      <c r="B114" s="190"/>
      <c r="C114" s="190"/>
      <c r="D114" s="190"/>
      <c r="E114" s="192"/>
      <c r="F114" s="190"/>
      <c r="G114" s="190"/>
      <c r="H114" s="190"/>
      <c r="I114" s="190"/>
      <c r="J114" s="190"/>
      <c r="K114" s="190"/>
      <c r="L114" s="190"/>
      <c r="M114" s="190"/>
      <c r="N114" s="190"/>
      <c r="O114" s="190"/>
    </row>
    <row r="115" spans="1:15" s="191" customFormat="1">
      <c r="A115" s="190"/>
      <c r="B115" s="190"/>
      <c r="C115" s="190"/>
      <c r="D115" s="190"/>
      <c r="E115" s="192"/>
      <c r="F115" s="190"/>
      <c r="G115" s="190"/>
      <c r="H115" s="190"/>
      <c r="I115" s="190"/>
      <c r="J115" s="190"/>
      <c r="K115" s="190"/>
      <c r="L115" s="190"/>
      <c r="M115" s="190"/>
      <c r="N115" s="190"/>
      <c r="O115" s="190"/>
    </row>
    <row r="116" spans="1:15" s="191" customFormat="1">
      <c r="A116" s="190"/>
      <c r="B116" s="190"/>
      <c r="C116" s="190"/>
      <c r="D116" s="190"/>
      <c r="E116" s="192"/>
      <c r="F116" s="190"/>
      <c r="G116" s="190"/>
      <c r="H116" s="190"/>
      <c r="I116" s="190"/>
      <c r="J116" s="190"/>
      <c r="K116" s="190"/>
      <c r="L116" s="190"/>
      <c r="M116" s="190"/>
      <c r="N116" s="190"/>
      <c r="O116" s="190"/>
    </row>
    <row r="117" spans="1:15" s="191" customFormat="1">
      <c r="A117" s="190"/>
      <c r="B117" s="190"/>
      <c r="C117" s="190"/>
      <c r="D117" s="190"/>
      <c r="E117" s="192"/>
      <c r="F117" s="190"/>
      <c r="G117" s="190"/>
      <c r="H117" s="190"/>
      <c r="I117" s="190"/>
      <c r="J117" s="190"/>
      <c r="K117" s="190"/>
      <c r="L117" s="190"/>
      <c r="M117" s="190"/>
      <c r="N117" s="190"/>
      <c r="O117" s="190"/>
    </row>
    <row r="118" spans="1:15" s="191" customFormat="1">
      <c r="A118" s="190"/>
      <c r="B118" s="190"/>
      <c r="C118" s="190"/>
      <c r="D118" s="190"/>
      <c r="E118" s="192"/>
      <c r="F118" s="190"/>
      <c r="G118" s="190"/>
      <c r="H118" s="190"/>
      <c r="I118" s="190"/>
      <c r="J118" s="190"/>
      <c r="K118" s="190"/>
      <c r="L118" s="190"/>
      <c r="M118" s="190"/>
      <c r="N118" s="190"/>
      <c r="O118" s="190"/>
    </row>
    <row r="119" spans="1:15" s="191" customFormat="1">
      <c r="A119" s="190"/>
      <c r="B119" s="190"/>
      <c r="C119" s="190"/>
      <c r="D119" s="190"/>
      <c r="E119" s="192"/>
      <c r="F119" s="190"/>
      <c r="G119" s="190"/>
      <c r="H119" s="190"/>
      <c r="I119" s="190"/>
      <c r="J119" s="190"/>
      <c r="K119" s="190"/>
      <c r="L119" s="190"/>
      <c r="M119" s="190"/>
      <c r="N119" s="190"/>
      <c r="O119" s="190"/>
    </row>
    <row r="120" spans="1:15" s="191" customFormat="1">
      <c r="A120" s="190"/>
      <c r="B120" s="190"/>
      <c r="C120" s="190"/>
      <c r="D120" s="190"/>
      <c r="E120" s="192"/>
      <c r="F120" s="190"/>
      <c r="G120" s="190"/>
      <c r="H120" s="190"/>
      <c r="I120" s="190"/>
      <c r="J120" s="190"/>
      <c r="K120" s="190"/>
      <c r="L120" s="190"/>
      <c r="M120" s="190"/>
      <c r="N120" s="190"/>
      <c r="O120" s="190"/>
    </row>
    <row r="121" spans="1:15" s="191" customFormat="1">
      <c r="A121" s="190"/>
      <c r="B121" s="190"/>
      <c r="C121" s="190"/>
      <c r="D121" s="190"/>
      <c r="E121" s="192"/>
      <c r="F121" s="190"/>
      <c r="G121" s="190"/>
      <c r="H121" s="190"/>
      <c r="I121" s="190"/>
      <c r="J121" s="190"/>
      <c r="K121" s="190"/>
      <c r="L121" s="190"/>
      <c r="M121" s="190"/>
      <c r="N121" s="190"/>
      <c r="O121" s="190"/>
    </row>
    <row r="122" spans="1:15" s="191" customFormat="1">
      <c r="A122" s="190"/>
      <c r="B122" s="190"/>
      <c r="C122" s="190"/>
      <c r="D122" s="190"/>
      <c r="E122" s="192"/>
      <c r="F122" s="190"/>
      <c r="G122" s="190"/>
      <c r="H122" s="190"/>
      <c r="I122" s="190"/>
      <c r="J122" s="190"/>
      <c r="K122" s="190"/>
      <c r="L122" s="190"/>
      <c r="M122" s="190"/>
      <c r="N122" s="190"/>
      <c r="O122" s="190"/>
    </row>
    <row r="123" spans="1:15" s="191" customFormat="1">
      <c r="A123" s="190"/>
      <c r="B123" s="190"/>
      <c r="C123" s="190"/>
      <c r="D123" s="190"/>
      <c r="E123" s="192"/>
      <c r="F123" s="190"/>
      <c r="G123" s="190"/>
      <c r="H123" s="190"/>
      <c r="I123" s="190"/>
      <c r="J123" s="190"/>
      <c r="K123" s="190"/>
      <c r="L123" s="190"/>
      <c r="M123" s="190"/>
      <c r="N123" s="190"/>
      <c r="O123" s="190"/>
    </row>
    <row r="124" spans="1:15" s="191" customFormat="1">
      <c r="A124" s="190"/>
      <c r="B124" s="190"/>
      <c r="C124" s="190"/>
      <c r="D124" s="190"/>
      <c r="E124" s="192"/>
      <c r="F124" s="190"/>
      <c r="G124" s="190"/>
      <c r="H124" s="190"/>
      <c r="I124" s="190"/>
      <c r="J124" s="190"/>
      <c r="K124" s="190"/>
      <c r="L124" s="190"/>
      <c r="M124" s="190"/>
      <c r="N124" s="190"/>
      <c r="O124" s="190"/>
    </row>
    <row r="125" spans="1:15" s="191" customFormat="1">
      <c r="A125" s="190"/>
      <c r="B125" s="190"/>
      <c r="C125" s="190"/>
      <c r="D125" s="190"/>
      <c r="E125" s="192"/>
      <c r="F125" s="190"/>
      <c r="G125" s="190"/>
      <c r="H125" s="190"/>
      <c r="I125" s="190"/>
      <c r="J125" s="190"/>
      <c r="K125" s="190"/>
      <c r="L125" s="190"/>
      <c r="M125" s="190"/>
      <c r="N125" s="190"/>
      <c r="O125" s="190"/>
    </row>
    <row r="126" spans="1:15" s="191" customFormat="1">
      <c r="A126" s="190"/>
      <c r="B126" s="190"/>
      <c r="C126" s="190"/>
      <c r="D126" s="190"/>
      <c r="E126" s="192"/>
      <c r="F126" s="190"/>
      <c r="G126" s="190"/>
      <c r="H126" s="190"/>
      <c r="I126" s="190"/>
      <c r="J126" s="190"/>
      <c r="K126" s="190"/>
      <c r="L126" s="190"/>
      <c r="M126" s="190"/>
      <c r="N126" s="190"/>
      <c r="O126" s="190"/>
    </row>
    <row r="127" spans="1:15" s="191" customFormat="1">
      <c r="A127" s="190"/>
      <c r="B127" s="190"/>
      <c r="C127" s="190"/>
      <c r="D127" s="190"/>
      <c r="E127" s="192"/>
      <c r="F127" s="190"/>
      <c r="G127" s="190"/>
      <c r="H127" s="190"/>
      <c r="I127" s="190"/>
      <c r="J127" s="190"/>
      <c r="K127" s="190"/>
      <c r="L127" s="190"/>
      <c r="M127" s="190"/>
      <c r="N127" s="190"/>
      <c r="O127" s="190"/>
    </row>
    <row r="128" spans="1:15" s="191" customFormat="1">
      <c r="A128" s="190"/>
      <c r="B128" s="190"/>
      <c r="C128" s="190"/>
      <c r="D128" s="190"/>
      <c r="E128" s="192"/>
      <c r="F128" s="190"/>
      <c r="G128" s="190"/>
      <c r="H128" s="190"/>
      <c r="I128" s="190"/>
      <c r="J128" s="190"/>
      <c r="K128" s="190"/>
      <c r="L128" s="190"/>
      <c r="M128" s="190"/>
      <c r="N128" s="190"/>
      <c r="O128" s="190"/>
    </row>
    <row r="129" spans="1:15" s="191" customFormat="1">
      <c r="A129" s="190"/>
      <c r="B129" s="190"/>
      <c r="C129" s="190"/>
      <c r="D129" s="190"/>
      <c r="E129" s="192"/>
      <c r="F129" s="190"/>
      <c r="G129" s="190"/>
      <c r="H129" s="190"/>
      <c r="I129" s="190"/>
      <c r="J129" s="190"/>
      <c r="K129" s="190"/>
      <c r="L129" s="190"/>
      <c r="M129" s="190"/>
      <c r="N129" s="190"/>
      <c r="O129" s="190"/>
    </row>
    <row r="130" spans="1:15" s="191" customFormat="1">
      <c r="A130" s="190"/>
      <c r="B130" s="190"/>
      <c r="C130" s="190"/>
      <c r="D130" s="190"/>
      <c r="E130" s="192"/>
      <c r="F130" s="190"/>
      <c r="G130" s="190"/>
      <c r="H130" s="190"/>
      <c r="I130" s="190"/>
      <c r="J130" s="190"/>
      <c r="K130" s="190"/>
      <c r="L130" s="190"/>
      <c r="M130" s="190"/>
      <c r="N130" s="190"/>
      <c r="O130" s="190"/>
    </row>
    <row r="131" spans="1:15" s="191" customFormat="1">
      <c r="A131" s="190"/>
      <c r="B131" s="190"/>
      <c r="C131" s="190"/>
      <c r="D131" s="190"/>
      <c r="E131" s="192"/>
      <c r="F131" s="190"/>
      <c r="G131" s="190"/>
      <c r="H131" s="190"/>
      <c r="I131" s="190"/>
      <c r="J131" s="190"/>
      <c r="K131" s="190"/>
      <c r="L131" s="190"/>
      <c r="M131" s="190"/>
      <c r="N131" s="190"/>
      <c r="O131" s="190"/>
    </row>
    <row r="132" spans="1:15" s="191" customFormat="1">
      <c r="A132" s="190"/>
      <c r="B132" s="190"/>
      <c r="C132" s="190"/>
      <c r="D132" s="190"/>
      <c r="E132" s="192"/>
      <c r="F132" s="190"/>
      <c r="G132" s="190"/>
      <c r="H132" s="190"/>
      <c r="I132" s="190"/>
      <c r="J132" s="190"/>
      <c r="K132" s="190"/>
      <c r="L132" s="190"/>
      <c r="M132" s="190"/>
      <c r="N132" s="190"/>
      <c r="O132" s="190"/>
    </row>
    <row r="133" spans="1:15" s="191" customFormat="1">
      <c r="A133" s="190"/>
      <c r="B133" s="190"/>
      <c r="C133" s="190"/>
      <c r="D133" s="190"/>
      <c r="E133" s="192"/>
      <c r="F133" s="190"/>
      <c r="G133" s="190"/>
      <c r="H133" s="190"/>
      <c r="I133" s="190"/>
      <c r="J133" s="190"/>
      <c r="K133" s="190"/>
      <c r="L133" s="190"/>
      <c r="M133" s="190"/>
      <c r="N133" s="190"/>
      <c r="O133" s="190"/>
    </row>
    <row r="134" spans="1:15" s="191" customFormat="1">
      <c r="A134" s="190"/>
      <c r="B134" s="190"/>
      <c r="C134" s="190"/>
      <c r="D134" s="190"/>
      <c r="E134" s="192"/>
      <c r="F134" s="190"/>
      <c r="G134" s="190"/>
      <c r="H134" s="190"/>
      <c r="I134" s="190"/>
      <c r="J134" s="190"/>
      <c r="K134" s="190"/>
      <c r="L134" s="190"/>
      <c r="M134" s="190"/>
      <c r="N134" s="190"/>
      <c r="O134" s="190"/>
    </row>
    <row r="135" spans="1:15" s="191" customFormat="1">
      <c r="A135" s="190"/>
      <c r="B135" s="190"/>
      <c r="C135" s="190"/>
      <c r="D135" s="190"/>
      <c r="E135" s="192"/>
      <c r="F135" s="190"/>
      <c r="G135" s="190"/>
      <c r="H135" s="190"/>
      <c r="I135" s="190"/>
      <c r="J135" s="190"/>
      <c r="K135" s="190"/>
      <c r="L135" s="190"/>
      <c r="M135" s="190"/>
      <c r="N135" s="190"/>
      <c r="O135" s="190"/>
    </row>
    <row r="136" spans="1:15" s="191" customFormat="1">
      <c r="A136" s="190"/>
      <c r="B136" s="190"/>
      <c r="C136" s="190"/>
      <c r="D136" s="190"/>
      <c r="E136" s="192"/>
      <c r="F136" s="190"/>
      <c r="G136" s="190"/>
      <c r="H136" s="190"/>
      <c r="I136" s="190"/>
      <c r="J136" s="190"/>
      <c r="K136" s="190"/>
      <c r="L136" s="190"/>
      <c r="M136" s="190"/>
      <c r="N136" s="190"/>
      <c r="O136" s="190"/>
    </row>
    <row r="137" spans="1:15" s="191" customFormat="1">
      <c r="A137" s="190"/>
      <c r="B137" s="190"/>
      <c r="C137" s="190"/>
      <c r="D137" s="190"/>
      <c r="E137" s="192"/>
      <c r="F137" s="190"/>
      <c r="G137" s="190"/>
      <c r="H137" s="190"/>
      <c r="I137" s="190"/>
      <c r="J137" s="190"/>
      <c r="K137" s="190"/>
      <c r="L137" s="190"/>
      <c r="M137" s="190"/>
      <c r="N137" s="190"/>
      <c r="O137" s="190"/>
    </row>
    <row r="138" spans="1:15" s="191" customFormat="1">
      <c r="A138" s="190"/>
      <c r="B138" s="190"/>
      <c r="C138" s="190"/>
      <c r="D138" s="190"/>
      <c r="E138" s="192"/>
      <c r="F138" s="190"/>
      <c r="G138" s="190"/>
      <c r="H138" s="190"/>
      <c r="I138" s="190"/>
      <c r="J138" s="190"/>
      <c r="K138" s="190"/>
      <c r="L138" s="190"/>
      <c r="M138" s="190"/>
      <c r="N138" s="190"/>
      <c r="O138" s="190"/>
    </row>
    <row r="139" spans="1:15" s="191" customFormat="1">
      <c r="A139" s="190"/>
      <c r="B139" s="190"/>
      <c r="C139" s="190"/>
      <c r="D139" s="190"/>
      <c r="E139" s="192"/>
      <c r="F139" s="190"/>
      <c r="G139" s="190"/>
      <c r="H139" s="190"/>
      <c r="I139" s="190"/>
      <c r="J139" s="190"/>
      <c r="K139" s="190"/>
      <c r="L139" s="190"/>
      <c r="M139" s="190"/>
      <c r="N139" s="190"/>
      <c r="O139" s="190"/>
    </row>
    <row r="140" spans="1:15" s="191" customFormat="1">
      <c r="A140" s="190"/>
      <c r="B140" s="190"/>
      <c r="C140" s="190"/>
      <c r="D140" s="190"/>
      <c r="E140" s="192"/>
      <c r="F140" s="190"/>
      <c r="G140" s="190"/>
      <c r="H140" s="190"/>
      <c r="I140" s="190"/>
      <c r="J140" s="190"/>
      <c r="K140" s="190"/>
      <c r="L140" s="190"/>
      <c r="M140" s="190"/>
      <c r="N140" s="190"/>
      <c r="O140" s="190"/>
    </row>
    <row r="141" spans="1:15" s="191" customFormat="1">
      <c r="A141" s="190"/>
      <c r="B141" s="190"/>
      <c r="C141" s="190"/>
      <c r="D141" s="190"/>
      <c r="E141" s="192"/>
      <c r="F141" s="190"/>
      <c r="G141" s="190"/>
      <c r="H141" s="190"/>
      <c r="I141" s="190"/>
      <c r="J141" s="190"/>
      <c r="K141" s="190"/>
      <c r="L141" s="190"/>
      <c r="M141" s="190"/>
      <c r="N141" s="190"/>
      <c r="O141" s="190"/>
    </row>
    <row r="142" spans="1:15" s="191" customFormat="1">
      <c r="A142" s="190"/>
      <c r="B142" s="190"/>
      <c r="C142" s="190"/>
      <c r="D142" s="190"/>
      <c r="E142" s="192"/>
      <c r="F142" s="190"/>
      <c r="G142" s="190"/>
      <c r="H142" s="190"/>
      <c r="I142" s="190"/>
      <c r="J142" s="190"/>
      <c r="K142" s="190"/>
      <c r="L142" s="190"/>
      <c r="M142" s="190"/>
      <c r="N142" s="190"/>
      <c r="O142" s="190"/>
    </row>
    <row r="143" spans="1:15" s="191" customFormat="1">
      <c r="A143" s="190"/>
      <c r="B143" s="190"/>
      <c r="C143" s="190"/>
      <c r="D143" s="190"/>
      <c r="E143" s="192"/>
      <c r="F143" s="190"/>
      <c r="G143" s="190"/>
      <c r="H143" s="190"/>
      <c r="I143" s="190"/>
      <c r="J143" s="190"/>
      <c r="K143" s="190"/>
      <c r="L143" s="190"/>
      <c r="M143" s="190"/>
      <c r="N143" s="190"/>
      <c r="O143" s="190"/>
    </row>
    <row r="144" spans="1:15" s="191" customFormat="1">
      <c r="A144" s="190"/>
      <c r="B144" s="190"/>
      <c r="C144" s="190"/>
      <c r="D144" s="190"/>
      <c r="E144" s="192"/>
      <c r="F144" s="190"/>
      <c r="G144" s="190"/>
      <c r="H144" s="190"/>
      <c r="I144" s="190"/>
      <c r="J144" s="190"/>
      <c r="K144" s="190"/>
      <c r="L144" s="190"/>
      <c r="M144" s="190"/>
      <c r="N144" s="190"/>
      <c r="O144" s="190"/>
    </row>
    <row r="145" spans="1:15" s="191" customFormat="1">
      <c r="A145" s="190"/>
      <c r="B145" s="190"/>
      <c r="C145" s="190"/>
      <c r="D145" s="190"/>
      <c r="E145" s="192"/>
      <c r="F145" s="190"/>
      <c r="G145" s="190"/>
      <c r="H145" s="190"/>
      <c r="I145" s="190"/>
      <c r="J145" s="190"/>
      <c r="K145" s="190"/>
      <c r="L145" s="190"/>
      <c r="M145" s="190"/>
      <c r="N145" s="190"/>
      <c r="O145" s="190"/>
    </row>
    <row r="146" spans="1:15" s="191" customFormat="1">
      <c r="A146" s="190"/>
      <c r="B146" s="190"/>
      <c r="C146" s="190"/>
      <c r="D146" s="190"/>
      <c r="E146" s="192"/>
      <c r="F146" s="190"/>
      <c r="G146" s="190"/>
      <c r="H146" s="190"/>
      <c r="I146" s="190"/>
      <c r="J146" s="190"/>
      <c r="K146" s="190"/>
      <c r="L146" s="190"/>
      <c r="M146" s="190"/>
      <c r="N146" s="190"/>
      <c r="O146" s="190"/>
    </row>
    <row r="147" spans="1:15" s="191" customFormat="1">
      <c r="A147" s="190"/>
      <c r="B147" s="190"/>
      <c r="C147" s="190"/>
      <c r="D147" s="190"/>
      <c r="E147" s="192"/>
      <c r="F147" s="190"/>
      <c r="G147" s="190"/>
      <c r="H147" s="190"/>
      <c r="I147" s="190"/>
      <c r="J147" s="190"/>
      <c r="K147" s="190"/>
      <c r="L147" s="190"/>
      <c r="M147" s="190"/>
      <c r="N147" s="190"/>
      <c r="O147" s="190"/>
    </row>
    <row r="148" spans="1:15" s="191" customFormat="1">
      <c r="A148" s="190"/>
      <c r="B148" s="190"/>
      <c r="C148" s="190"/>
      <c r="D148" s="190"/>
      <c r="E148" s="192"/>
      <c r="F148" s="190"/>
      <c r="G148" s="190"/>
      <c r="H148" s="190"/>
      <c r="I148" s="190"/>
      <c r="J148" s="190"/>
      <c r="K148" s="190"/>
      <c r="L148" s="190"/>
      <c r="M148" s="190"/>
      <c r="N148" s="190"/>
      <c r="O148" s="190"/>
    </row>
    <row r="149" spans="1:15" s="191" customFormat="1">
      <c r="A149" s="190"/>
      <c r="B149" s="190"/>
      <c r="C149" s="190"/>
      <c r="D149" s="190"/>
      <c r="E149" s="192"/>
      <c r="F149" s="190"/>
      <c r="G149" s="190"/>
      <c r="H149" s="190"/>
      <c r="I149" s="190"/>
      <c r="J149" s="190"/>
      <c r="K149" s="190"/>
      <c r="L149" s="190"/>
      <c r="M149" s="190"/>
      <c r="N149" s="190"/>
      <c r="O149" s="190"/>
    </row>
    <row r="150" spans="1:15" s="191" customFormat="1">
      <c r="A150" s="190"/>
      <c r="B150" s="190"/>
      <c r="C150" s="190"/>
      <c r="D150" s="190"/>
      <c r="E150" s="192"/>
      <c r="F150" s="190"/>
      <c r="G150" s="190"/>
      <c r="H150" s="190"/>
      <c r="I150" s="190"/>
      <c r="J150" s="190"/>
      <c r="K150" s="190"/>
      <c r="L150" s="190"/>
      <c r="M150" s="190"/>
      <c r="N150" s="190"/>
      <c r="O150" s="190"/>
    </row>
    <row r="151" spans="1:15" s="191" customFormat="1">
      <c r="A151" s="190"/>
      <c r="B151" s="190"/>
      <c r="C151" s="190"/>
      <c r="D151" s="190"/>
      <c r="E151" s="192"/>
      <c r="F151" s="190"/>
      <c r="G151" s="190"/>
      <c r="H151" s="190"/>
      <c r="I151" s="190"/>
      <c r="J151" s="190"/>
      <c r="K151" s="190"/>
      <c r="L151" s="190"/>
      <c r="M151" s="190"/>
      <c r="N151" s="190"/>
      <c r="O151" s="190"/>
    </row>
    <row r="152" spans="1:15" s="191" customFormat="1">
      <c r="A152" s="190"/>
      <c r="B152" s="190"/>
      <c r="C152" s="190"/>
      <c r="D152" s="190"/>
      <c r="E152" s="192"/>
      <c r="F152" s="190"/>
      <c r="G152" s="190"/>
      <c r="H152" s="190"/>
      <c r="I152" s="190"/>
      <c r="J152" s="190"/>
      <c r="K152" s="190"/>
      <c r="L152" s="190"/>
      <c r="M152" s="190"/>
      <c r="N152" s="190"/>
      <c r="O152" s="190"/>
    </row>
    <row r="153" spans="1:15" s="191" customFormat="1">
      <c r="A153" s="190"/>
      <c r="B153" s="190"/>
      <c r="C153" s="190"/>
      <c r="D153" s="190"/>
      <c r="E153" s="192"/>
      <c r="F153" s="190"/>
      <c r="G153" s="190"/>
      <c r="H153" s="190"/>
      <c r="I153" s="190"/>
      <c r="J153" s="190"/>
      <c r="K153" s="190"/>
      <c r="L153" s="190"/>
      <c r="M153" s="190"/>
      <c r="N153" s="190"/>
      <c r="O153" s="190"/>
    </row>
    <row r="154" spans="1:15" s="191" customFormat="1">
      <c r="A154" s="190"/>
      <c r="B154" s="190"/>
      <c r="C154" s="190"/>
      <c r="D154" s="190"/>
      <c r="E154" s="192"/>
      <c r="F154" s="190"/>
      <c r="G154" s="190"/>
      <c r="H154" s="190"/>
      <c r="I154" s="190"/>
      <c r="J154" s="190"/>
      <c r="K154" s="190"/>
      <c r="L154" s="190"/>
      <c r="M154" s="190"/>
      <c r="N154" s="190"/>
      <c r="O154" s="190"/>
    </row>
    <row r="155" spans="1:15" s="191" customFormat="1">
      <c r="A155" s="190"/>
      <c r="B155" s="190"/>
      <c r="C155" s="190"/>
      <c r="D155" s="190"/>
      <c r="E155" s="192"/>
      <c r="F155" s="190"/>
      <c r="G155" s="190"/>
      <c r="H155" s="190"/>
      <c r="I155" s="190"/>
      <c r="J155" s="190"/>
      <c r="K155" s="190"/>
      <c r="L155" s="190"/>
      <c r="M155" s="190"/>
      <c r="N155" s="190"/>
      <c r="O155" s="190"/>
    </row>
    <row r="156" spans="1:15" s="191" customFormat="1">
      <c r="A156" s="190"/>
      <c r="B156" s="190"/>
      <c r="C156" s="190"/>
      <c r="D156" s="190"/>
      <c r="E156" s="192"/>
      <c r="F156" s="190"/>
      <c r="G156" s="190"/>
      <c r="H156" s="190"/>
      <c r="I156" s="190"/>
      <c r="J156" s="190"/>
      <c r="K156" s="190"/>
      <c r="L156" s="190"/>
      <c r="M156" s="190"/>
      <c r="N156" s="190"/>
      <c r="O156" s="190"/>
    </row>
    <row r="157" spans="1:15" s="191" customFormat="1">
      <c r="A157" s="190"/>
      <c r="B157" s="190"/>
      <c r="C157" s="190"/>
      <c r="D157" s="190"/>
      <c r="E157" s="192"/>
      <c r="F157" s="190"/>
      <c r="G157" s="190"/>
      <c r="H157" s="190"/>
      <c r="I157" s="190"/>
      <c r="J157" s="190"/>
      <c r="K157" s="190"/>
      <c r="L157" s="190"/>
      <c r="M157" s="190"/>
      <c r="N157" s="190"/>
      <c r="O157" s="190"/>
    </row>
    <row r="158" spans="1:15" s="191" customFormat="1">
      <c r="A158" s="190"/>
      <c r="B158" s="190"/>
      <c r="C158" s="190"/>
      <c r="D158" s="190"/>
      <c r="E158" s="192"/>
      <c r="F158" s="190"/>
      <c r="G158" s="190"/>
      <c r="H158" s="190"/>
      <c r="I158" s="190"/>
      <c r="J158" s="190"/>
      <c r="K158" s="190"/>
      <c r="L158" s="190"/>
      <c r="M158" s="190"/>
      <c r="N158" s="190"/>
      <c r="O158" s="190"/>
    </row>
    <row r="159" spans="1:15" s="191" customFormat="1">
      <c r="A159" s="190"/>
      <c r="B159" s="190"/>
      <c r="C159" s="190"/>
      <c r="D159" s="190"/>
      <c r="E159" s="192"/>
      <c r="F159" s="190"/>
      <c r="G159" s="190"/>
      <c r="H159" s="190"/>
      <c r="I159" s="190"/>
      <c r="J159" s="190"/>
      <c r="K159" s="190"/>
      <c r="L159" s="190"/>
      <c r="M159" s="190"/>
      <c r="N159" s="190"/>
      <c r="O159" s="190"/>
    </row>
    <row r="160" spans="1:15" s="191" customFormat="1">
      <c r="A160" s="190"/>
      <c r="B160" s="190"/>
      <c r="C160" s="190"/>
      <c r="D160" s="190"/>
      <c r="E160" s="192"/>
      <c r="F160" s="190"/>
      <c r="G160" s="190"/>
      <c r="H160" s="190"/>
      <c r="I160" s="190"/>
      <c r="J160" s="190"/>
      <c r="K160" s="190"/>
      <c r="L160" s="190"/>
      <c r="M160" s="190"/>
      <c r="N160" s="190"/>
      <c r="O160" s="190"/>
    </row>
    <row r="161" spans="1:15" s="191" customFormat="1">
      <c r="A161" s="190"/>
      <c r="B161" s="190"/>
      <c r="C161" s="190"/>
      <c r="D161" s="190"/>
      <c r="E161" s="192"/>
      <c r="F161" s="190"/>
      <c r="G161" s="190"/>
      <c r="H161" s="190"/>
      <c r="I161" s="190"/>
      <c r="J161" s="190"/>
      <c r="K161" s="190"/>
      <c r="L161" s="190"/>
      <c r="M161" s="190"/>
      <c r="N161" s="190"/>
      <c r="O161" s="190"/>
    </row>
    <row r="162" spans="1:15" s="191" customFormat="1">
      <c r="A162" s="190"/>
      <c r="B162" s="190"/>
      <c r="C162" s="190"/>
      <c r="D162" s="190"/>
      <c r="E162" s="192"/>
      <c r="F162" s="190"/>
      <c r="G162" s="190"/>
      <c r="H162" s="190"/>
      <c r="I162" s="190"/>
      <c r="J162" s="190"/>
      <c r="K162" s="190"/>
      <c r="L162" s="190"/>
      <c r="M162" s="190"/>
      <c r="N162" s="190"/>
      <c r="O162" s="190"/>
    </row>
    <row r="163" spans="1:15" s="191" customFormat="1">
      <c r="A163" s="190"/>
      <c r="B163" s="190"/>
      <c r="C163" s="190"/>
      <c r="D163" s="190"/>
      <c r="E163" s="192"/>
      <c r="F163" s="190"/>
      <c r="G163" s="190"/>
      <c r="H163" s="190"/>
      <c r="I163" s="190"/>
      <c r="J163" s="190"/>
      <c r="K163" s="190"/>
      <c r="L163" s="190"/>
      <c r="M163" s="190"/>
      <c r="N163" s="190"/>
      <c r="O163" s="190"/>
    </row>
    <row r="164" spans="1:15" s="191" customFormat="1">
      <c r="A164" s="190"/>
      <c r="B164" s="190"/>
      <c r="C164" s="190"/>
      <c r="D164" s="190"/>
      <c r="E164" s="192"/>
      <c r="F164" s="190"/>
      <c r="G164" s="190"/>
      <c r="H164" s="190"/>
      <c r="I164" s="190"/>
      <c r="J164" s="190"/>
      <c r="K164" s="190"/>
      <c r="L164" s="190"/>
      <c r="M164" s="190"/>
      <c r="N164" s="190"/>
      <c r="O164" s="190"/>
    </row>
    <row r="165" spans="1:15" s="191" customFormat="1">
      <c r="A165" s="190"/>
      <c r="B165" s="190"/>
      <c r="C165" s="190"/>
      <c r="D165" s="190"/>
      <c r="E165" s="192"/>
      <c r="F165" s="190"/>
      <c r="G165" s="190"/>
      <c r="H165" s="190"/>
      <c r="I165" s="190"/>
      <c r="J165" s="190"/>
      <c r="K165" s="190"/>
      <c r="L165" s="190"/>
      <c r="M165" s="190"/>
      <c r="N165" s="190"/>
      <c r="O165" s="190"/>
    </row>
    <row r="166" spans="1:15" s="191" customFormat="1">
      <c r="A166" s="190"/>
      <c r="B166" s="190"/>
      <c r="C166" s="190"/>
      <c r="D166" s="190"/>
      <c r="E166" s="192"/>
      <c r="F166" s="190"/>
      <c r="G166" s="190"/>
      <c r="H166" s="190"/>
      <c r="I166" s="190"/>
      <c r="J166" s="190"/>
      <c r="K166" s="190"/>
      <c r="L166" s="190"/>
      <c r="M166" s="190"/>
      <c r="N166" s="190"/>
      <c r="O166" s="190"/>
    </row>
    <row r="167" spans="1:15" s="191" customFormat="1">
      <c r="A167" s="190"/>
      <c r="B167" s="190"/>
      <c r="C167" s="190"/>
      <c r="D167" s="190"/>
      <c r="E167" s="192"/>
      <c r="F167" s="190"/>
      <c r="G167" s="190"/>
      <c r="H167" s="190"/>
      <c r="I167" s="190"/>
      <c r="J167" s="190"/>
      <c r="K167" s="190"/>
      <c r="L167" s="190"/>
      <c r="M167" s="190"/>
      <c r="N167" s="190"/>
      <c r="O167" s="190"/>
    </row>
    <row r="168" spans="1:15" s="191" customFormat="1">
      <c r="A168" s="190"/>
      <c r="B168" s="190"/>
      <c r="C168" s="190"/>
      <c r="D168" s="190"/>
      <c r="E168" s="192"/>
      <c r="F168" s="190"/>
      <c r="G168" s="190"/>
      <c r="H168" s="190"/>
      <c r="I168" s="190"/>
      <c r="J168" s="190"/>
      <c r="K168" s="190"/>
      <c r="L168" s="190"/>
      <c r="M168" s="190"/>
      <c r="N168" s="190"/>
      <c r="O168" s="190"/>
    </row>
    <row r="169" spans="1:15" s="191" customFormat="1">
      <c r="A169" s="190"/>
      <c r="B169" s="190"/>
      <c r="C169" s="190"/>
      <c r="D169" s="190"/>
      <c r="E169" s="192"/>
      <c r="F169" s="190"/>
      <c r="G169" s="190"/>
      <c r="H169" s="190"/>
      <c r="I169" s="190"/>
      <c r="J169" s="190"/>
      <c r="K169" s="190"/>
      <c r="L169" s="190"/>
      <c r="M169" s="190"/>
      <c r="N169" s="190"/>
      <c r="O169" s="190"/>
    </row>
    <row r="170" spans="1:15" s="191" customFormat="1">
      <c r="A170" s="190"/>
      <c r="B170" s="190"/>
      <c r="C170" s="190"/>
      <c r="D170" s="190"/>
      <c r="E170" s="192"/>
      <c r="F170" s="190"/>
      <c r="G170" s="190"/>
      <c r="H170" s="190"/>
      <c r="I170" s="190"/>
      <c r="J170" s="190"/>
      <c r="K170" s="190"/>
      <c r="L170" s="190"/>
      <c r="M170" s="190"/>
      <c r="N170" s="190"/>
      <c r="O170" s="190"/>
    </row>
    <row r="171" spans="1:15" s="191" customFormat="1">
      <c r="A171" s="190"/>
      <c r="B171" s="190"/>
      <c r="C171" s="190"/>
      <c r="D171" s="190"/>
      <c r="E171" s="192"/>
      <c r="F171" s="190"/>
      <c r="G171" s="190"/>
      <c r="H171" s="190"/>
      <c r="I171" s="190"/>
      <c r="J171" s="190"/>
      <c r="K171" s="190"/>
      <c r="L171" s="190"/>
      <c r="M171" s="190"/>
      <c r="N171" s="190"/>
      <c r="O171" s="190"/>
    </row>
    <row r="172" spans="1:15" s="191" customFormat="1">
      <c r="A172" s="190"/>
      <c r="B172" s="190"/>
      <c r="C172" s="190"/>
      <c r="D172" s="190"/>
      <c r="E172" s="192"/>
      <c r="F172" s="190"/>
      <c r="G172" s="190"/>
      <c r="H172" s="190"/>
      <c r="I172" s="190"/>
      <c r="J172" s="190"/>
      <c r="K172" s="190"/>
      <c r="L172" s="190"/>
      <c r="M172" s="190"/>
      <c r="N172" s="190"/>
      <c r="O172" s="190"/>
    </row>
    <row r="173" spans="1:15" s="191" customFormat="1">
      <c r="A173" s="190"/>
      <c r="B173" s="190"/>
      <c r="C173" s="190"/>
      <c r="D173" s="190"/>
      <c r="E173" s="192"/>
      <c r="F173" s="190"/>
      <c r="G173" s="190"/>
      <c r="H173" s="190"/>
      <c r="I173" s="190"/>
      <c r="J173" s="190"/>
      <c r="K173" s="190"/>
      <c r="L173" s="190"/>
      <c r="M173" s="190"/>
      <c r="N173" s="190"/>
      <c r="O173" s="190"/>
    </row>
    <row r="174" spans="1:15" s="191" customFormat="1">
      <c r="A174" s="190"/>
      <c r="B174" s="190"/>
      <c r="C174" s="190"/>
      <c r="D174" s="190"/>
      <c r="E174" s="192"/>
      <c r="F174" s="190"/>
      <c r="G174" s="190"/>
      <c r="H174" s="190"/>
      <c r="I174" s="190"/>
      <c r="J174" s="190"/>
      <c r="K174" s="190"/>
      <c r="L174" s="190"/>
      <c r="M174" s="190"/>
      <c r="N174" s="190"/>
      <c r="O174" s="190"/>
    </row>
    <row r="175" spans="1:15" s="191" customFormat="1">
      <c r="A175" s="190"/>
      <c r="B175" s="190"/>
      <c r="C175" s="190"/>
      <c r="D175" s="190"/>
      <c r="E175" s="192"/>
      <c r="F175" s="190"/>
      <c r="G175" s="190"/>
      <c r="H175" s="190"/>
      <c r="I175" s="190"/>
      <c r="J175" s="190"/>
      <c r="K175" s="190"/>
      <c r="L175" s="190"/>
      <c r="M175" s="190"/>
      <c r="N175" s="190"/>
      <c r="O175" s="190"/>
    </row>
    <row r="176" spans="1:15" s="191" customFormat="1">
      <c r="A176" s="190"/>
      <c r="B176" s="190"/>
      <c r="C176" s="190"/>
      <c r="D176" s="190"/>
      <c r="E176" s="192"/>
      <c r="F176" s="190"/>
      <c r="G176" s="190"/>
      <c r="H176" s="190"/>
      <c r="I176" s="190"/>
      <c r="J176" s="190"/>
      <c r="K176" s="190"/>
      <c r="L176" s="190"/>
      <c r="M176" s="190"/>
      <c r="N176" s="190"/>
      <c r="O176" s="190"/>
    </row>
    <row r="177" spans="1:15" s="191" customFormat="1">
      <c r="A177" s="190"/>
      <c r="B177" s="190"/>
      <c r="C177" s="190"/>
      <c r="D177" s="190"/>
      <c r="E177" s="192"/>
      <c r="F177" s="190"/>
      <c r="G177" s="190"/>
      <c r="H177" s="190"/>
      <c r="I177" s="190"/>
      <c r="J177" s="190"/>
      <c r="K177" s="190"/>
      <c r="L177" s="190"/>
      <c r="M177" s="190"/>
      <c r="N177" s="190"/>
      <c r="O177" s="190"/>
    </row>
    <row r="178" spans="1:15" s="191" customFormat="1">
      <c r="A178" s="190"/>
      <c r="B178" s="190"/>
      <c r="C178" s="190"/>
      <c r="D178" s="190"/>
      <c r="E178" s="192"/>
      <c r="F178" s="190"/>
      <c r="G178" s="190"/>
      <c r="H178" s="190"/>
      <c r="I178" s="190"/>
      <c r="J178" s="190"/>
      <c r="K178" s="190"/>
      <c r="L178" s="190"/>
      <c r="M178" s="190"/>
      <c r="N178" s="190"/>
      <c r="O178" s="190"/>
    </row>
    <row r="179" spans="1:15" s="191" customFormat="1">
      <c r="A179" s="190"/>
      <c r="B179" s="190"/>
      <c r="C179" s="190"/>
      <c r="D179" s="190"/>
      <c r="E179" s="192"/>
      <c r="F179" s="190"/>
      <c r="G179" s="190"/>
      <c r="H179" s="190"/>
      <c r="I179" s="190"/>
      <c r="J179" s="190"/>
      <c r="K179" s="190"/>
      <c r="L179" s="190"/>
      <c r="M179" s="190"/>
      <c r="N179" s="190"/>
      <c r="O179" s="190"/>
    </row>
    <row r="180" spans="1:15" s="191" customFormat="1">
      <c r="A180" s="190"/>
      <c r="B180" s="190"/>
      <c r="C180" s="190"/>
      <c r="D180" s="190"/>
      <c r="E180" s="192"/>
      <c r="F180" s="190"/>
      <c r="G180" s="190"/>
      <c r="H180" s="190"/>
      <c r="I180" s="190"/>
      <c r="J180" s="190"/>
      <c r="K180" s="190"/>
      <c r="L180" s="190"/>
      <c r="M180" s="190"/>
      <c r="N180" s="190"/>
      <c r="O180" s="190"/>
    </row>
    <row r="181" spans="1:15" s="191" customFormat="1">
      <c r="A181" s="190"/>
      <c r="B181" s="190"/>
      <c r="C181" s="190"/>
      <c r="D181" s="190"/>
      <c r="E181" s="192"/>
      <c r="F181" s="190"/>
      <c r="G181" s="190"/>
      <c r="H181" s="190"/>
      <c r="I181" s="190"/>
      <c r="J181" s="190"/>
      <c r="K181" s="190"/>
      <c r="L181" s="190"/>
      <c r="M181" s="190"/>
      <c r="N181" s="190"/>
      <c r="O181" s="190"/>
    </row>
    <row r="182" spans="1:15" s="191" customFormat="1">
      <c r="A182" s="190"/>
      <c r="B182" s="190"/>
      <c r="C182" s="190"/>
      <c r="D182" s="190"/>
      <c r="E182" s="192"/>
      <c r="F182" s="190"/>
      <c r="G182" s="190"/>
      <c r="H182" s="190"/>
      <c r="I182" s="190"/>
      <c r="J182" s="190"/>
      <c r="K182" s="190"/>
      <c r="L182" s="190"/>
      <c r="M182" s="190"/>
      <c r="N182" s="190"/>
      <c r="O182" s="190"/>
    </row>
    <row r="183" spans="1:15" s="191" customFormat="1">
      <c r="A183" s="190"/>
      <c r="B183" s="190"/>
      <c r="C183" s="190"/>
      <c r="D183" s="190"/>
      <c r="E183" s="192"/>
      <c r="F183" s="190"/>
      <c r="G183" s="190"/>
      <c r="H183" s="190"/>
      <c r="I183" s="190"/>
      <c r="J183" s="190"/>
      <c r="K183" s="190"/>
      <c r="L183" s="190"/>
      <c r="M183" s="190"/>
      <c r="N183" s="190"/>
      <c r="O183" s="190"/>
    </row>
    <row r="184" spans="1:15" s="191" customFormat="1">
      <c r="A184" s="190"/>
      <c r="B184" s="190"/>
      <c r="C184" s="190"/>
      <c r="D184" s="190"/>
      <c r="E184" s="192"/>
      <c r="F184" s="190"/>
      <c r="G184" s="190"/>
      <c r="H184" s="190"/>
      <c r="I184" s="190"/>
      <c r="J184" s="190"/>
      <c r="K184" s="190"/>
      <c r="L184" s="190"/>
      <c r="M184" s="190"/>
      <c r="N184" s="190"/>
      <c r="O184" s="190"/>
    </row>
    <row r="185" spans="1:15" s="191" customFormat="1">
      <c r="A185" s="190"/>
      <c r="B185" s="190"/>
      <c r="C185" s="190"/>
      <c r="D185" s="190"/>
      <c r="E185" s="192"/>
      <c r="F185" s="190"/>
      <c r="G185" s="190"/>
      <c r="H185" s="190"/>
      <c r="I185" s="190"/>
      <c r="J185" s="190"/>
      <c r="K185" s="190"/>
      <c r="L185" s="190"/>
      <c r="M185" s="190"/>
      <c r="N185" s="190"/>
      <c r="O185" s="190"/>
    </row>
    <row r="186" spans="1:15" s="191" customFormat="1">
      <c r="A186" s="190"/>
      <c r="B186" s="190"/>
      <c r="C186" s="190"/>
      <c r="D186" s="190"/>
      <c r="E186" s="192"/>
      <c r="F186" s="190"/>
      <c r="G186" s="190"/>
      <c r="H186" s="190"/>
      <c r="I186" s="190"/>
      <c r="J186" s="190"/>
      <c r="K186" s="190"/>
      <c r="L186" s="190"/>
      <c r="M186" s="190"/>
      <c r="N186" s="190"/>
      <c r="O186" s="190"/>
    </row>
    <row r="187" spans="1:15" s="191" customFormat="1">
      <c r="A187" s="190"/>
      <c r="B187" s="190"/>
      <c r="C187" s="190"/>
      <c r="D187" s="190"/>
      <c r="E187" s="192"/>
      <c r="F187" s="190"/>
      <c r="G187" s="190"/>
      <c r="H187" s="190"/>
      <c r="I187" s="190"/>
      <c r="J187" s="190"/>
      <c r="K187" s="190"/>
      <c r="L187" s="190"/>
      <c r="M187" s="190"/>
      <c r="N187" s="190"/>
      <c r="O187" s="190"/>
    </row>
    <row r="188" spans="1:15" s="191" customFormat="1">
      <c r="A188" s="190"/>
      <c r="B188" s="190"/>
      <c r="C188" s="190"/>
      <c r="D188" s="190"/>
      <c r="E188" s="192"/>
      <c r="F188" s="190"/>
      <c r="G188" s="190"/>
      <c r="H188" s="190"/>
      <c r="I188" s="190"/>
      <c r="J188" s="190"/>
      <c r="K188" s="190"/>
      <c r="L188" s="190"/>
      <c r="M188" s="190"/>
      <c r="N188" s="190"/>
      <c r="O188" s="190"/>
    </row>
    <row r="189" spans="1:15" s="191" customFormat="1">
      <c r="A189" s="190"/>
      <c r="B189" s="190"/>
      <c r="C189" s="190"/>
      <c r="D189" s="190"/>
      <c r="E189" s="192"/>
      <c r="F189" s="190"/>
      <c r="G189" s="190"/>
      <c r="H189" s="190"/>
      <c r="I189" s="190"/>
      <c r="J189" s="190"/>
      <c r="K189" s="190"/>
      <c r="L189" s="190"/>
      <c r="M189" s="190"/>
      <c r="N189" s="190"/>
      <c r="O189" s="190"/>
    </row>
    <row r="190" spans="1:15" s="191" customFormat="1">
      <c r="A190" s="190"/>
      <c r="B190" s="190"/>
      <c r="C190" s="190"/>
      <c r="D190" s="190"/>
      <c r="E190" s="192"/>
      <c r="F190" s="190"/>
      <c r="G190" s="190"/>
      <c r="H190" s="190"/>
      <c r="I190" s="190"/>
      <c r="J190" s="190"/>
      <c r="K190" s="190"/>
      <c r="L190" s="190"/>
      <c r="M190" s="190"/>
      <c r="N190" s="190"/>
      <c r="O190" s="190"/>
    </row>
    <row r="191" spans="1:15" s="191" customFormat="1">
      <c r="A191" s="190"/>
      <c r="B191" s="190"/>
      <c r="C191" s="190"/>
      <c r="D191" s="190"/>
      <c r="E191" s="192"/>
      <c r="F191" s="190"/>
      <c r="G191" s="190"/>
      <c r="H191" s="190"/>
      <c r="I191" s="190"/>
      <c r="J191" s="190"/>
      <c r="K191" s="190"/>
      <c r="L191" s="190"/>
      <c r="M191" s="190"/>
      <c r="N191" s="190"/>
      <c r="O191" s="190"/>
    </row>
    <row r="192" spans="1:15" s="191" customFormat="1">
      <c r="A192" s="190"/>
      <c r="B192" s="190"/>
      <c r="C192" s="190"/>
      <c r="D192" s="190"/>
      <c r="E192" s="192"/>
      <c r="F192" s="190"/>
      <c r="G192" s="190"/>
      <c r="H192" s="190"/>
      <c r="I192" s="190"/>
      <c r="J192" s="190"/>
      <c r="K192" s="190"/>
      <c r="L192" s="190"/>
      <c r="M192" s="190"/>
      <c r="N192" s="190"/>
      <c r="O192" s="190"/>
    </row>
    <row r="193" spans="1:15" s="191" customFormat="1">
      <c r="A193" s="190"/>
      <c r="B193" s="190"/>
      <c r="C193" s="190"/>
      <c r="D193" s="190"/>
      <c r="E193" s="192"/>
      <c r="F193" s="190"/>
      <c r="G193" s="190"/>
      <c r="H193" s="190"/>
      <c r="I193" s="190"/>
      <c r="J193" s="190"/>
      <c r="K193" s="190"/>
      <c r="L193" s="190"/>
      <c r="M193" s="190"/>
      <c r="N193" s="190"/>
      <c r="O193" s="190"/>
    </row>
    <row r="194" spans="1:15" s="191" customFormat="1">
      <c r="A194" s="190"/>
      <c r="B194" s="190"/>
      <c r="C194" s="190"/>
      <c r="D194" s="190"/>
      <c r="E194" s="192"/>
      <c r="F194" s="190"/>
      <c r="G194" s="190"/>
      <c r="H194" s="190"/>
      <c r="I194" s="190"/>
      <c r="J194" s="190"/>
      <c r="K194" s="190"/>
      <c r="L194" s="190"/>
      <c r="M194" s="190"/>
      <c r="N194" s="190"/>
      <c r="O194" s="190"/>
    </row>
    <row r="195" spans="1:15" s="191" customFormat="1">
      <c r="A195" s="190"/>
      <c r="B195" s="190"/>
      <c r="C195" s="190"/>
      <c r="D195" s="190"/>
      <c r="E195" s="192"/>
      <c r="F195" s="190"/>
      <c r="G195" s="190"/>
      <c r="H195" s="190"/>
      <c r="I195" s="190"/>
      <c r="J195" s="190"/>
      <c r="K195" s="190"/>
      <c r="L195" s="190"/>
      <c r="M195" s="190"/>
      <c r="N195" s="190"/>
      <c r="O195" s="190"/>
    </row>
    <row r="196" spans="1:15" s="191" customFormat="1">
      <c r="A196" s="190"/>
      <c r="B196" s="190"/>
      <c r="C196" s="190"/>
      <c r="D196" s="190"/>
      <c r="E196" s="192"/>
      <c r="F196" s="190"/>
      <c r="G196" s="190"/>
      <c r="H196" s="190"/>
      <c r="I196" s="190"/>
      <c r="J196" s="190"/>
      <c r="K196" s="190"/>
      <c r="L196" s="190"/>
      <c r="M196" s="190"/>
      <c r="N196" s="190"/>
      <c r="O196" s="190"/>
    </row>
    <row r="197" spans="1:15" s="191" customFormat="1">
      <c r="A197" s="190"/>
      <c r="B197" s="190"/>
      <c r="C197" s="190"/>
      <c r="D197" s="190"/>
      <c r="E197" s="192"/>
      <c r="F197" s="190"/>
      <c r="G197" s="190"/>
      <c r="H197" s="190"/>
      <c r="I197" s="190"/>
      <c r="J197" s="190"/>
      <c r="K197" s="190"/>
      <c r="L197" s="190"/>
      <c r="M197" s="190"/>
      <c r="N197" s="190"/>
      <c r="O197" s="190"/>
    </row>
    <row r="198" spans="1:15" s="191" customFormat="1">
      <c r="A198" s="190"/>
      <c r="B198" s="190"/>
      <c r="C198" s="190"/>
      <c r="D198" s="190"/>
      <c r="E198" s="192"/>
      <c r="F198" s="190"/>
      <c r="G198" s="190"/>
      <c r="H198" s="190"/>
      <c r="I198" s="190"/>
      <c r="J198" s="190"/>
      <c r="K198" s="190"/>
      <c r="L198" s="190"/>
      <c r="M198" s="190"/>
      <c r="N198" s="190"/>
      <c r="O198" s="190"/>
    </row>
    <row r="199" spans="1:15" s="191" customFormat="1">
      <c r="A199" s="190"/>
      <c r="B199" s="190"/>
      <c r="C199" s="190"/>
      <c r="D199" s="190"/>
      <c r="E199" s="192"/>
      <c r="F199" s="190"/>
      <c r="G199" s="190"/>
      <c r="H199" s="190"/>
      <c r="I199" s="190"/>
      <c r="J199" s="190"/>
      <c r="K199" s="190"/>
      <c r="L199" s="190"/>
      <c r="M199" s="190"/>
      <c r="N199" s="190"/>
      <c r="O199" s="190"/>
    </row>
    <row r="200" spans="1:15" s="191" customFormat="1">
      <c r="A200" s="190"/>
      <c r="B200" s="190"/>
      <c r="C200" s="190"/>
      <c r="D200" s="190"/>
      <c r="E200" s="192"/>
      <c r="F200" s="190"/>
      <c r="G200" s="190"/>
      <c r="H200" s="190"/>
      <c r="I200" s="190"/>
      <c r="J200" s="190"/>
      <c r="K200" s="190"/>
      <c r="L200" s="190"/>
      <c r="M200" s="190"/>
      <c r="N200" s="190"/>
      <c r="O200" s="190"/>
    </row>
    <row r="201" spans="1:15" s="191" customFormat="1">
      <c r="A201" s="190"/>
      <c r="B201" s="190"/>
      <c r="C201" s="190"/>
      <c r="D201" s="190"/>
      <c r="E201" s="192"/>
      <c r="F201" s="190"/>
      <c r="G201" s="190"/>
      <c r="H201" s="190"/>
      <c r="I201" s="190"/>
      <c r="J201" s="190"/>
      <c r="K201" s="190"/>
      <c r="L201" s="190"/>
      <c r="M201" s="190"/>
      <c r="N201" s="190"/>
      <c r="O201" s="190"/>
    </row>
    <row r="202" spans="1:15" s="191" customFormat="1">
      <c r="A202" s="190"/>
      <c r="B202" s="190"/>
      <c r="C202" s="190"/>
      <c r="D202" s="190"/>
      <c r="E202" s="192"/>
      <c r="F202" s="190"/>
      <c r="G202" s="190"/>
      <c r="H202" s="190"/>
      <c r="I202" s="190"/>
      <c r="J202" s="190"/>
      <c r="K202" s="190"/>
      <c r="L202" s="190"/>
      <c r="M202" s="190"/>
      <c r="N202" s="190"/>
      <c r="O202" s="190"/>
    </row>
    <row r="203" spans="1:15" s="191" customFormat="1">
      <c r="A203" s="190"/>
      <c r="B203" s="190"/>
      <c r="C203" s="190"/>
      <c r="D203" s="190"/>
      <c r="E203" s="192"/>
      <c r="F203" s="190"/>
      <c r="G203" s="190"/>
      <c r="H203" s="190"/>
      <c r="I203" s="190"/>
      <c r="J203" s="190"/>
      <c r="K203" s="190"/>
      <c r="L203" s="190"/>
      <c r="M203" s="190"/>
      <c r="N203" s="190"/>
      <c r="O203" s="190"/>
    </row>
    <row r="204" spans="1:15" s="191" customFormat="1">
      <c r="A204" s="190"/>
      <c r="B204" s="190"/>
      <c r="C204" s="190"/>
      <c r="D204" s="190"/>
      <c r="E204" s="192"/>
      <c r="F204" s="190"/>
      <c r="G204" s="190"/>
      <c r="H204" s="190"/>
      <c r="I204" s="190"/>
      <c r="J204" s="190"/>
      <c r="K204" s="190"/>
      <c r="L204" s="190"/>
      <c r="M204" s="190"/>
      <c r="N204" s="190"/>
      <c r="O204" s="190"/>
    </row>
    <row r="205" spans="1:15" s="191" customFormat="1">
      <c r="A205" s="190"/>
      <c r="B205" s="190"/>
      <c r="C205" s="190"/>
      <c r="D205" s="190"/>
      <c r="E205" s="192"/>
      <c r="F205" s="190"/>
      <c r="G205" s="190"/>
      <c r="H205" s="190"/>
      <c r="I205" s="190"/>
      <c r="J205" s="190"/>
      <c r="K205" s="190"/>
      <c r="L205" s="190"/>
      <c r="M205" s="190"/>
      <c r="N205" s="190"/>
      <c r="O205" s="190"/>
    </row>
    <row r="206" spans="1:15" s="191" customFormat="1">
      <c r="A206" s="190"/>
      <c r="B206" s="190"/>
      <c r="C206" s="190"/>
      <c r="D206" s="190"/>
      <c r="E206" s="192"/>
      <c r="F206" s="190"/>
      <c r="G206" s="190"/>
      <c r="H206" s="190"/>
      <c r="I206" s="190"/>
      <c r="J206" s="190"/>
      <c r="K206" s="190"/>
      <c r="L206" s="190"/>
      <c r="M206" s="190"/>
      <c r="N206" s="190"/>
      <c r="O206" s="190"/>
    </row>
    <row r="207" spans="1:15" s="191" customFormat="1">
      <c r="A207" s="190"/>
      <c r="B207" s="190"/>
      <c r="C207" s="190"/>
      <c r="D207" s="190"/>
      <c r="E207" s="192"/>
      <c r="F207" s="190"/>
      <c r="G207" s="190"/>
      <c r="H207" s="190"/>
      <c r="I207" s="190"/>
      <c r="J207" s="190"/>
      <c r="K207" s="190"/>
      <c r="L207" s="190"/>
      <c r="M207" s="190"/>
      <c r="N207" s="190"/>
      <c r="O207" s="190"/>
    </row>
    <row r="208" spans="1:15" s="191" customFormat="1">
      <c r="A208" s="190"/>
      <c r="B208" s="190"/>
      <c r="C208" s="190"/>
      <c r="D208" s="190"/>
      <c r="E208" s="192"/>
      <c r="F208" s="190"/>
      <c r="G208" s="190"/>
      <c r="H208" s="190"/>
      <c r="I208" s="190"/>
      <c r="J208" s="190"/>
      <c r="K208" s="190"/>
      <c r="L208" s="190"/>
      <c r="M208" s="190"/>
      <c r="N208" s="190"/>
      <c r="O208" s="190"/>
    </row>
    <row r="209" spans="1:15" s="191" customFormat="1">
      <c r="A209" s="190"/>
      <c r="B209" s="190"/>
      <c r="C209" s="190"/>
      <c r="D209" s="190"/>
      <c r="E209" s="192"/>
      <c r="F209" s="190"/>
      <c r="G209" s="190"/>
      <c r="H209" s="190"/>
      <c r="I209" s="190"/>
      <c r="J209" s="190"/>
      <c r="K209" s="190"/>
      <c r="L209" s="190"/>
      <c r="M209" s="190"/>
      <c r="N209" s="190"/>
      <c r="O209" s="190"/>
    </row>
    <row r="210" spans="1:15" s="191" customFormat="1">
      <c r="A210" s="190"/>
      <c r="B210" s="190"/>
      <c r="C210" s="190"/>
      <c r="D210" s="190"/>
      <c r="E210" s="192"/>
      <c r="F210" s="190"/>
      <c r="G210" s="190"/>
      <c r="H210" s="190"/>
      <c r="I210" s="190"/>
      <c r="J210" s="190"/>
      <c r="K210" s="190"/>
      <c r="L210" s="190"/>
      <c r="M210" s="190"/>
      <c r="N210" s="190"/>
      <c r="O210" s="190"/>
    </row>
    <row r="211" spans="1:15" s="191" customFormat="1">
      <c r="A211" s="190"/>
      <c r="B211" s="190"/>
      <c r="C211" s="190"/>
      <c r="D211" s="190"/>
      <c r="E211" s="192"/>
      <c r="F211" s="190"/>
      <c r="G211" s="190"/>
      <c r="H211" s="190"/>
      <c r="I211" s="190"/>
      <c r="J211" s="190"/>
      <c r="K211" s="190"/>
      <c r="L211" s="190"/>
      <c r="M211" s="190"/>
      <c r="N211" s="190"/>
      <c r="O211" s="190"/>
    </row>
    <row r="212" spans="1:15" s="191" customFormat="1">
      <c r="A212" s="190"/>
      <c r="B212" s="190"/>
      <c r="C212" s="190"/>
      <c r="D212" s="190"/>
      <c r="E212" s="192"/>
      <c r="F212" s="190"/>
      <c r="G212" s="190"/>
      <c r="H212" s="190"/>
      <c r="I212" s="190"/>
      <c r="J212" s="190"/>
      <c r="K212" s="190"/>
      <c r="L212" s="190"/>
      <c r="M212" s="190"/>
      <c r="N212" s="190"/>
      <c r="O212" s="190"/>
    </row>
    <row r="213" spans="1:15" s="191" customFormat="1">
      <c r="A213" s="190"/>
      <c r="B213" s="190"/>
      <c r="C213" s="190"/>
      <c r="D213" s="190"/>
      <c r="E213" s="192"/>
      <c r="F213" s="190"/>
      <c r="G213" s="190"/>
      <c r="H213" s="190"/>
      <c r="I213" s="190"/>
      <c r="J213" s="190"/>
      <c r="K213" s="190"/>
      <c r="L213" s="190"/>
      <c r="M213" s="190"/>
      <c r="N213" s="190"/>
      <c r="O213" s="190"/>
    </row>
    <row r="214" spans="1:15" s="191" customFormat="1">
      <c r="A214" s="190"/>
      <c r="B214" s="190"/>
      <c r="C214" s="190"/>
      <c r="D214" s="190"/>
      <c r="E214" s="192"/>
      <c r="F214" s="190"/>
      <c r="G214" s="190"/>
      <c r="H214" s="190"/>
      <c r="I214" s="190"/>
      <c r="J214" s="190"/>
      <c r="K214" s="190"/>
      <c r="L214" s="190"/>
      <c r="M214" s="190"/>
      <c r="N214" s="190"/>
      <c r="O214" s="190"/>
    </row>
    <row r="215" spans="1:15" s="191" customFormat="1">
      <c r="A215" s="190"/>
      <c r="B215" s="190"/>
      <c r="C215" s="190"/>
      <c r="D215" s="190"/>
      <c r="E215" s="192"/>
      <c r="F215" s="190"/>
      <c r="G215" s="190"/>
      <c r="H215" s="190"/>
      <c r="I215" s="190"/>
      <c r="J215" s="190"/>
      <c r="K215" s="190"/>
      <c r="L215" s="190"/>
      <c r="M215" s="190"/>
      <c r="N215" s="190"/>
      <c r="O215" s="190"/>
    </row>
    <row r="216" spans="1:15" s="191" customFormat="1">
      <c r="A216" s="190"/>
      <c r="B216" s="190"/>
      <c r="C216" s="190"/>
      <c r="D216" s="190"/>
      <c r="E216" s="192"/>
      <c r="F216" s="190"/>
      <c r="G216" s="190"/>
      <c r="H216" s="190"/>
      <c r="I216" s="190"/>
      <c r="J216" s="190"/>
      <c r="K216" s="190"/>
      <c r="L216" s="190"/>
      <c r="M216" s="190"/>
      <c r="N216" s="190"/>
      <c r="O216" s="190"/>
    </row>
    <row r="217" spans="1:15" s="191" customFormat="1">
      <c r="A217" s="190"/>
      <c r="B217" s="190"/>
      <c r="C217" s="190"/>
      <c r="D217" s="190"/>
      <c r="E217" s="192"/>
      <c r="F217" s="190"/>
      <c r="G217" s="190"/>
      <c r="H217" s="190"/>
      <c r="I217" s="190"/>
      <c r="J217" s="190"/>
      <c r="K217" s="190"/>
      <c r="L217" s="190"/>
      <c r="M217" s="190"/>
      <c r="N217" s="190"/>
      <c r="O217" s="190"/>
    </row>
    <row r="218" spans="1:15" s="191" customFormat="1">
      <c r="A218" s="190"/>
      <c r="B218" s="190"/>
      <c r="C218" s="190"/>
      <c r="D218" s="190"/>
      <c r="E218" s="192"/>
      <c r="F218" s="190"/>
      <c r="G218" s="190"/>
      <c r="H218" s="190"/>
      <c r="I218" s="190"/>
      <c r="J218" s="190"/>
      <c r="K218" s="190"/>
      <c r="L218" s="190"/>
      <c r="M218" s="190"/>
      <c r="N218" s="190"/>
      <c r="O218" s="190"/>
    </row>
    <row r="219" spans="1:15" s="191" customFormat="1">
      <c r="A219" s="190"/>
      <c r="B219" s="190"/>
      <c r="C219" s="190"/>
      <c r="D219" s="190"/>
      <c r="E219" s="192"/>
      <c r="F219" s="190"/>
      <c r="G219" s="190"/>
      <c r="H219" s="190"/>
      <c r="I219" s="190"/>
      <c r="J219" s="190"/>
      <c r="K219" s="190"/>
      <c r="L219" s="190"/>
      <c r="M219" s="190"/>
      <c r="N219" s="190"/>
      <c r="O219" s="190"/>
    </row>
    <row r="220" spans="1:15" s="191" customFormat="1">
      <c r="A220" s="190"/>
      <c r="B220" s="190"/>
      <c r="C220" s="190"/>
      <c r="D220" s="190"/>
      <c r="E220" s="192"/>
      <c r="F220" s="190"/>
      <c r="G220" s="190"/>
      <c r="H220" s="190"/>
      <c r="I220" s="190"/>
      <c r="J220" s="190"/>
      <c r="K220" s="190"/>
      <c r="L220" s="190"/>
      <c r="M220" s="190"/>
      <c r="N220" s="190"/>
      <c r="O220" s="190"/>
    </row>
    <row r="221" spans="1:15" s="191" customFormat="1">
      <c r="A221" s="190"/>
      <c r="B221" s="190"/>
      <c r="C221" s="190"/>
      <c r="D221" s="190"/>
      <c r="E221" s="192"/>
      <c r="F221" s="190"/>
      <c r="G221" s="190"/>
      <c r="H221" s="190"/>
      <c r="I221" s="190"/>
      <c r="J221" s="190"/>
      <c r="K221" s="190"/>
      <c r="L221" s="190"/>
      <c r="M221" s="190"/>
      <c r="N221" s="190"/>
      <c r="O221" s="190"/>
    </row>
    <row r="222" spans="1:15" s="191" customFormat="1">
      <c r="A222" s="190"/>
      <c r="B222" s="190"/>
      <c r="C222" s="190"/>
      <c r="D222" s="190"/>
      <c r="E222" s="192"/>
      <c r="F222" s="190"/>
      <c r="G222" s="190"/>
      <c r="H222" s="190"/>
      <c r="I222" s="190"/>
      <c r="J222" s="190"/>
      <c r="K222" s="190"/>
      <c r="L222" s="190"/>
      <c r="M222" s="190"/>
      <c r="N222" s="190"/>
      <c r="O222" s="190"/>
    </row>
    <row r="223" spans="1:15" s="191" customFormat="1">
      <c r="A223" s="190"/>
      <c r="B223" s="190"/>
      <c r="C223" s="190"/>
      <c r="D223" s="190"/>
      <c r="E223" s="192"/>
      <c r="F223" s="190"/>
      <c r="G223" s="190"/>
      <c r="H223" s="190"/>
      <c r="I223" s="190"/>
      <c r="J223" s="190"/>
      <c r="K223" s="190"/>
      <c r="L223" s="190"/>
      <c r="M223" s="190"/>
      <c r="N223" s="190"/>
      <c r="O223" s="190"/>
    </row>
    <row r="224" spans="1:15" s="191" customFormat="1">
      <c r="A224" s="190"/>
      <c r="B224" s="190"/>
      <c r="C224" s="190"/>
      <c r="D224" s="190"/>
      <c r="E224" s="192"/>
      <c r="F224" s="190"/>
      <c r="G224" s="190"/>
      <c r="H224" s="190"/>
      <c r="I224" s="190"/>
      <c r="J224" s="190"/>
      <c r="K224" s="190"/>
      <c r="L224" s="190"/>
      <c r="M224" s="190"/>
      <c r="N224" s="190"/>
      <c r="O224" s="190"/>
    </row>
    <row r="225" spans="1:15" s="191" customFormat="1">
      <c r="A225" s="190"/>
      <c r="B225" s="190"/>
      <c r="C225" s="190"/>
      <c r="D225" s="190"/>
      <c r="E225" s="192"/>
      <c r="F225" s="190"/>
      <c r="G225" s="190"/>
      <c r="H225" s="190"/>
      <c r="I225" s="190"/>
      <c r="J225" s="190"/>
      <c r="K225" s="190"/>
      <c r="L225" s="190"/>
      <c r="M225" s="190"/>
      <c r="N225" s="190"/>
      <c r="O225" s="190"/>
    </row>
    <row r="226" spans="1:15" s="191" customFormat="1">
      <c r="A226" s="190"/>
      <c r="B226" s="190"/>
      <c r="C226" s="190"/>
      <c r="D226" s="190"/>
      <c r="E226" s="192"/>
      <c r="F226" s="190"/>
      <c r="G226" s="190"/>
      <c r="H226" s="190"/>
      <c r="I226" s="190"/>
      <c r="J226" s="190"/>
      <c r="K226" s="190"/>
      <c r="L226" s="190"/>
      <c r="M226" s="190"/>
      <c r="N226" s="190"/>
      <c r="O226" s="190"/>
    </row>
    <row r="227" spans="1:15" s="191" customFormat="1">
      <c r="A227" s="190"/>
      <c r="B227" s="190"/>
      <c r="C227" s="190"/>
      <c r="D227" s="190"/>
      <c r="E227" s="192"/>
      <c r="F227" s="190"/>
      <c r="G227" s="190"/>
      <c r="H227" s="190"/>
      <c r="I227" s="190"/>
      <c r="J227" s="190"/>
      <c r="K227" s="190"/>
      <c r="L227" s="190"/>
      <c r="M227" s="190"/>
      <c r="N227" s="190"/>
      <c r="O227" s="190"/>
    </row>
    <row r="228" spans="1:15" s="191" customFormat="1">
      <c r="A228" s="190"/>
      <c r="B228" s="190"/>
      <c r="C228" s="190"/>
      <c r="D228" s="190"/>
      <c r="E228" s="192"/>
      <c r="F228" s="190"/>
      <c r="G228" s="190"/>
      <c r="H228" s="190"/>
      <c r="I228" s="190"/>
      <c r="J228" s="190"/>
      <c r="K228" s="190"/>
      <c r="L228" s="190"/>
      <c r="M228" s="190"/>
      <c r="N228" s="190"/>
      <c r="O228" s="190"/>
    </row>
    <row r="229" spans="1:15" s="191" customFormat="1">
      <c r="A229" s="190"/>
      <c r="B229" s="190"/>
      <c r="C229" s="190"/>
      <c r="D229" s="190"/>
      <c r="E229" s="192"/>
      <c r="F229" s="190"/>
      <c r="G229" s="190"/>
      <c r="H229" s="190"/>
      <c r="I229" s="190"/>
      <c r="J229" s="190"/>
      <c r="K229" s="190"/>
      <c r="L229" s="190"/>
      <c r="M229" s="190"/>
      <c r="N229" s="190"/>
      <c r="O229" s="190"/>
    </row>
    <row r="230" spans="1:15" s="191" customFormat="1">
      <c r="A230" s="190"/>
      <c r="B230" s="190"/>
      <c r="C230" s="190"/>
      <c r="D230" s="190"/>
      <c r="E230" s="192"/>
      <c r="F230" s="190"/>
      <c r="G230" s="190"/>
      <c r="H230" s="190"/>
      <c r="I230" s="190"/>
      <c r="J230" s="190"/>
      <c r="K230" s="190"/>
      <c r="L230" s="190"/>
      <c r="M230" s="190"/>
      <c r="N230" s="190"/>
      <c r="O230" s="190"/>
    </row>
    <row r="231" spans="1:15" s="191" customFormat="1">
      <c r="A231" s="190"/>
      <c r="B231" s="190"/>
      <c r="C231" s="190"/>
      <c r="D231" s="190"/>
      <c r="E231" s="192"/>
      <c r="F231" s="190"/>
      <c r="G231" s="190"/>
      <c r="H231" s="190"/>
      <c r="I231" s="190"/>
      <c r="J231" s="190"/>
      <c r="K231" s="190"/>
      <c r="L231" s="190"/>
      <c r="M231" s="190"/>
      <c r="N231" s="190"/>
      <c r="O231" s="190"/>
    </row>
    <row r="232" spans="1:15" s="191" customFormat="1">
      <c r="A232" s="190"/>
      <c r="B232" s="190"/>
      <c r="C232" s="190"/>
      <c r="D232" s="190"/>
      <c r="E232" s="192"/>
      <c r="F232" s="190"/>
      <c r="G232" s="190"/>
      <c r="H232" s="190"/>
      <c r="I232" s="190"/>
      <c r="J232" s="190"/>
      <c r="K232" s="190"/>
      <c r="L232" s="190"/>
      <c r="M232" s="190"/>
      <c r="N232" s="190"/>
      <c r="O232" s="190"/>
    </row>
    <row r="233" spans="1:15" s="191" customFormat="1">
      <c r="A233" s="190"/>
      <c r="B233" s="190"/>
      <c r="C233" s="190"/>
      <c r="D233" s="190"/>
      <c r="E233" s="192"/>
      <c r="F233" s="190"/>
      <c r="G233" s="190"/>
      <c r="H233" s="190"/>
      <c r="I233" s="190"/>
      <c r="J233" s="190"/>
      <c r="K233" s="190"/>
      <c r="L233" s="190"/>
      <c r="M233" s="190"/>
      <c r="N233" s="190"/>
      <c r="O233" s="190"/>
    </row>
    <row r="234" spans="1:15" s="191" customFormat="1">
      <c r="A234" s="190"/>
      <c r="B234" s="190"/>
      <c r="C234" s="190"/>
      <c r="D234" s="190"/>
      <c r="E234" s="192"/>
      <c r="F234" s="190"/>
      <c r="G234" s="190"/>
      <c r="H234" s="190"/>
      <c r="I234" s="190"/>
      <c r="J234" s="190"/>
      <c r="K234" s="190"/>
      <c r="L234" s="190"/>
      <c r="M234" s="190"/>
      <c r="N234" s="190"/>
      <c r="O234" s="190"/>
    </row>
    <row r="235" spans="1:15" s="191" customFormat="1">
      <c r="A235" s="190"/>
      <c r="B235" s="190"/>
      <c r="C235" s="190"/>
      <c r="D235" s="190"/>
      <c r="E235" s="192"/>
      <c r="F235" s="190"/>
      <c r="G235" s="190"/>
      <c r="H235" s="190"/>
      <c r="I235" s="190"/>
      <c r="J235" s="190"/>
      <c r="K235" s="190"/>
      <c r="L235" s="190"/>
      <c r="M235" s="190"/>
      <c r="N235" s="190"/>
      <c r="O235" s="190"/>
    </row>
    <row r="236" spans="1:15" s="191" customFormat="1">
      <c r="A236" s="190"/>
      <c r="B236" s="190"/>
      <c r="C236" s="190"/>
      <c r="D236" s="190"/>
      <c r="E236" s="192"/>
      <c r="F236" s="190"/>
      <c r="G236" s="190"/>
      <c r="H236" s="190"/>
      <c r="I236" s="190"/>
      <c r="J236" s="190"/>
      <c r="K236" s="190"/>
      <c r="L236" s="190"/>
      <c r="M236" s="190"/>
      <c r="N236" s="190"/>
      <c r="O236" s="190"/>
    </row>
    <row r="237" spans="1:15" s="191" customFormat="1">
      <c r="A237" s="190"/>
      <c r="B237" s="190"/>
      <c r="C237" s="190"/>
      <c r="D237" s="190"/>
      <c r="E237" s="192"/>
      <c r="F237" s="190"/>
      <c r="G237" s="190"/>
      <c r="H237" s="190"/>
      <c r="I237" s="190"/>
      <c r="J237" s="190"/>
      <c r="K237" s="190"/>
      <c r="L237" s="190"/>
      <c r="M237" s="190"/>
      <c r="N237" s="190"/>
      <c r="O237" s="190"/>
    </row>
    <row r="238" spans="1:15" s="191" customFormat="1">
      <c r="A238" s="190"/>
      <c r="B238" s="190"/>
      <c r="C238" s="190"/>
      <c r="D238" s="190"/>
      <c r="E238" s="192"/>
      <c r="F238" s="190"/>
      <c r="G238" s="190"/>
      <c r="H238" s="190"/>
      <c r="I238" s="190"/>
      <c r="J238" s="190"/>
      <c r="K238" s="190"/>
      <c r="L238" s="190"/>
      <c r="M238" s="190"/>
      <c r="N238" s="190"/>
      <c r="O238" s="190"/>
    </row>
    <row r="239" spans="1:15" s="191" customFormat="1">
      <c r="A239" s="190"/>
      <c r="B239" s="190"/>
      <c r="C239" s="190"/>
      <c r="D239" s="190"/>
      <c r="E239" s="192"/>
      <c r="F239" s="190"/>
      <c r="G239" s="190"/>
      <c r="H239" s="190"/>
      <c r="I239" s="190"/>
      <c r="J239" s="190"/>
      <c r="K239" s="190"/>
      <c r="L239" s="190"/>
      <c r="M239" s="190"/>
      <c r="N239" s="190"/>
      <c r="O239" s="190"/>
    </row>
    <row r="240" spans="1:15" s="191" customFormat="1">
      <c r="A240" s="190"/>
      <c r="B240" s="190"/>
      <c r="C240" s="190"/>
      <c r="D240" s="190"/>
      <c r="E240" s="192"/>
      <c r="F240" s="190"/>
      <c r="G240" s="190"/>
      <c r="H240" s="190"/>
      <c r="I240" s="190"/>
      <c r="J240" s="190"/>
      <c r="K240" s="190"/>
      <c r="L240" s="190"/>
      <c r="M240" s="190"/>
      <c r="N240" s="190"/>
      <c r="O240" s="190"/>
    </row>
    <row r="241" spans="1:15" s="191" customFormat="1">
      <c r="A241" s="190"/>
      <c r="B241" s="190"/>
      <c r="C241" s="190"/>
      <c r="D241" s="190"/>
      <c r="E241" s="192"/>
      <c r="F241" s="190"/>
      <c r="G241" s="190"/>
      <c r="H241" s="190"/>
      <c r="I241" s="190"/>
      <c r="J241" s="190"/>
      <c r="K241" s="190"/>
      <c r="L241" s="190"/>
      <c r="M241" s="190"/>
      <c r="N241" s="190"/>
      <c r="O241" s="190"/>
    </row>
    <row r="242" spans="1:15" s="191" customFormat="1">
      <c r="A242" s="190"/>
      <c r="B242" s="190"/>
      <c r="C242" s="190"/>
      <c r="D242" s="190"/>
      <c r="E242" s="192"/>
      <c r="F242" s="190"/>
      <c r="G242" s="190"/>
      <c r="H242" s="190"/>
      <c r="I242" s="190"/>
      <c r="J242" s="190"/>
      <c r="K242" s="190"/>
      <c r="L242" s="190"/>
      <c r="M242" s="190"/>
      <c r="N242" s="190"/>
      <c r="O242" s="190"/>
    </row>
    <row r="243" spans="1:15" s="191" customFormat="1">
      <c r="A243" s="190"/>
      <c r="B243" s="190"/>
      <c r="C243" s="190"/>
      <c r="D243" s="190"/>
      <c r="E243" s="192"/>
      <c r="F243" s="190"/>
      <c r="G243" s="190"/>
      <c r="H243" s="190"/>
      <c r="I243" s="190"/>
      <c r="J243" s="190"/>
      <c r="K243" s="190"/>
      <c r="L243" s="190"/>
      <c r="M243" s="190"/>
      <c r="N243" s="190"/>
      <c r="O243" s="190"/>
    </row>
    <row r="244" spans="1:15" s="191" customFormat="1">
      <c r="A244" s="190"/>
      <c r="B244" s="190"/>
      <c r="C244" s="190"/>
      <c r="D244" s="190"/>
      <c r="E244" s="192"/>
      <c r="F244" s="190"/>
      <c r="G244" s="190"/>
      <c r="H244" s="190"/>
      <c r="I244" s="190"/>
      <c r="J244" s="190"/>
      <c r="K244" s="190"/>
      <c r="L244" s="190"/>
      <c r="M244" s="190"/>
      <c r="N244" s="190"/>
      <c r="O244" s="190"/>
    </row>
    <row r="245" spans="1:15" s="191" customFormat="1">
      <c r="A245" s="190"/>
      <c r="B245" s="190"/>
      <c r="C245" s="190"/>
      <c r="D245" s="190"/>
      <c r="E245" s="192"/>
      <c r="F245" s="190"/>
      <c r="G245" s="190"/>
      <c r="H245" s="190"/>
      <c r="I245" s="190"/>
      <c r="J245" s="190"/>
      <c r="K245" s="190"/>
      <c r="L245" s="190"/>
      <c r="M245" s="190"/>
      <c r="N245" s="190"/>
      <c r="O245" s="190"/>
    </row>
    <row r="246" spans="1:15" s="191" customFormat="1">
      <c r="A246" s="190"/>
      <c r="B246" s="190"/>
      <c r="C246" s="190"/>
      <c r="D246" s="190"/>
      <c r="E246" s="192"/>
      <c r="F246" s="190"/>
      <c r="G246" s="190"/>
      <c r="H246" s="190"/>
      <c r="I246" s="190"/>
      <c r="J246" s="190"/>
      <c r="K246" s="190"/>
      <c r="L246" s="190"/>
      <c r="M246" s="190"/>
      <c r="N246" s="190"/>
      <c r="O246" s="190"/>
    </row>
    <row r="247" spans="1:15" s="191" customFormat="1">
      <c r="A247" s="190"/>
      <c r="B247" s="190"/>
      <c r="C247" s="190"/>
      <c r="D247" s="190"/>
      <c r="E247" s="192"/>
      <c r="F247" s="190"/>
      <c r="G247" s="190"/>
      <c r="H247" s="190"/>
      <c r="I247" s="190"/>
      <c r="J247" s="190"/>
      <c r="K247" s="190"/>
      <c r="L247" s="190"/>
      <c r="M247" s="190"/>
      <c r="N247" s="190"/>
      <c r="O247" s="190"/>
    </row>
    <row r="248" spans="1:15" s="191" customFormat="1">
      <c r="A248" s="190"/>
      <c r="B248" s="190"/>
      <c r="C248" s="190"/>
      <c r="D248" s="190"/>
      <c r="E248" s="192"/>
      <c r="F248" s="190"/>
      <c r="G248" s="190"/>
      <c r="H248" s="190"/>
      <c r="I248" s="190"/>
      <c r="J248" s="190"/>
      <c r="K248" s="190"/>
      <c r="L248" s="190"/>
      <c r="M248" s="190"/>
      <c r="N248" s="190"/>
      <c r="O248" s="190"/>
    </row>
    <row r="249" spans="1:15" s="191" customFormat="1">
      <c r="A249" s="190"/>
      <c r="B249" s="190"/>
      <c r="C249" s="190"/>
      <c r="D249" s="190"/>
      <c r="E249" s="192"/>
      <c r="F249" s="190"/>
      <c r="G249" s="190"/>
      <c r="H249" s="190"/>
      <c r="I249" s="190"/>
      <c r="J249" s="190"/>
      <c r="K249" s="190"/>
      <c r="L249" s="190"/>
      <c r="M249" s="190"/>
      <c r="N249" s="190"/>
      <c r="O249" s="190"/>
    </row>
    <row r="250" spans="1:15" s="191" customFormat="1">
      <c r="A250" s="190"/>
      <c r="B250" s="190"/>
      <c r="C250" s="190"/>
      <c r="D250" s="190"/>
      <c r="E250" s="192"/>
      <c r="F250" s="190"/>
      <c r="G250" s="190"/>
      <c r="H250" s="190"/>
      <c r="I250" s="190"/>
      <c r="J250" s="190"/>
      <c r="K250" s="190"/>
      <c r="L250" s="190"/>
      <c r="M250" s="190"/>
      <c r="N250" s="190"/>
      <c r="O250" s="190"/>
    </row>
    <row r="251" spans="1:15" s="191" customFormat="1">
      <c r="A251" s="190"/>
      <c r="B251" s="190"/>
      <c r="C251" s="190"/>
      <c r="D251" s="190"/>
      <c r="E251" s="192"/>
      <c r="F251" s="190"/>
      <c r="G251" s="190"/>
      <c r="H251" s="190"/>
      <c r="I251" s="190"/>
      <c r="J251" s="190"/>
      <c r="K251" s="190"/>
      <c r="L251" s="190"/>
      <c r="M251" s="190"/>
      <c r="N251" s="190"/>
      <c r="O251" s="190"/>
    </row>
    <row r="252" spans="1:15" s="191" customFormat="1">
      <c r="A252" s="190"/>
      <c r="B252" s="190"/>
      <c r="C252" s="190"/>
      <c r="D252" s="190"/>
      <c r="E252" s="192"/>
      <c r="F252" s="190"/>
      <c r="G252" s="190"/>
      <c r="H252" s="190"/>
      <c r="I252" s="190"/>
      <c r="J252" s="190"/>
      <c r="K252" s="190"/>
      <c r="L252" s="190"/>
      <c r="M252" s="190"/>
      <c r="N252" s="190"/>
      <c r="O252" s="190"/>
    </row>
    <row r="253" spans="1:15" s="191" customFormat="1">
      <c r="A253" s="190"/>
      <c r="B253" s="190"/>
      <c r="C253" s="190"/>
      <c r="D253" s="190"/>
      <c r="E253" s="192"/>
      <c r="F253" s="190"/>
      <c r="G253" s="190"/>
      <c r="H253" s="190"/>
      <c r="I253" s="190"/>
      <c r="J253" s="190"/>
      <c r="K253" s="190"/>
      <c r="L253" s="190"/>
      <c r="M253" s="190"/>
      <c r="N253" s="190"/>
      <c r="O253" s="190"/>
    </row>
  </sheetData>
  <autoFilter ref="O1:O257" xr:uid="{97C34FD4-4594-0246-BE66-15E4A5139938}"/>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11BD9-2720-BA43-A04A-4B68A9193A1B}">
  <dimension ref="A1:I56"/>
  <sheetViews>
    <sheetView workbookViewId="0">
      <selection activeCell="C9" sqref="C9"/>
    </sheetView>
  </sheetViews>
  <sheetFormatPr baseColWidth="10" defaultRowHeight="15"/>
  <cols>
    <col min="1" max="1" width="18.83203125" customWidth="1"/>
    <col min="2" max="2" width="32.33203125" customWidth="1"/>
    <col min="3" max="3" width="16.6640625" customWidth="1"/>
    <col min="4" max="4" width="19" customWidth="1"/>
    <col min="5" max="5" width="42.83203125" customWidth="1"/>
    <col min="6" max="6" width="35" customWidth="1"/>
    <col min="7" max="7" width="20.5" customWidth="1"/>
    <col min="8" max="8" width="28.1640625" customWidth="1"/>
    <col min="9" max="9" width="25.33203125" customWidth="1"/>
  </cols>
  <sheetData>
    <row r="1" spans="1:9">
      <c r="A1" t="s">
        <v>767</v>
      </c>
      <c r="B1" t="s">
        <v>766</v>
      </c>
      <c r="C1" t="s">
        <v>1074</v>
      </c>
      <c r="D1" t="s">
        <v>768</v>
      </c>
      <c r="E1" t="s">
        <v>1075</v>
      </c>
      <c r="F1" t="s">
        <v>1078</v>
      </c>
      <c r="G1" t="s">
        <v>1157</v>
      </c>
      <c r="H1" t="s">
        <v>1080</v>
      </c>
      <c r="I1" t="s">
        <v>1158</v>
      </c>
    </row>
    <row r="2" spans="1:9">
      <c r="A2" t="s">
        <v>625</v>
      </c>
      <c r="B2" t="s">
        <v>1159</v>
      </c>
      <c r="C2" t="s">
        <v>1140</v>
      </c>
      <c r="D2" t="s">
        <v>1095</v>
      </c>
      <c r="E2" t="s">
        <v>412</v>
      </c>
      <c r="F2" t="s">
        <v>168</v>
      </c>
      <c r="G2" t="s">
        <v>1160</v>
      </c>
      <c r="H2" t="s">
        <v>169</v>
      </c>
      <c r="I2" t="s">
        <v>1161</v>
      </c>
    </row>
    <row r="3" spans="1:9">
      <c r="A3" t="s">
        <v>626</v>
      </c>
      <c r="B3" t="s">
        <v>1162</v>
      </c>
      <c r="C3" t="s">
        <v>1141</v>
      </c>
      <c r="D3" t="s">
        <v>1094</v>
      </c>
      <c r="E3" t="s">
        <v>413</v>
      </c>
      <c r="F3" t="s">
        <v>168</v>
      </c>
      <c r="G3" t="s">
        <v>1163</v>
      </c>
      <c r="H3" t="s">
        <v>169</v>
      </c>
      <c r="I3" t="s">
        <v>1164</v>
      </c>
    </row>
    <row r="4" spans="1:9">
      <c r="A4" t="s">
        <v>628</v>
      </c>
      <c r="B4" t="s">
        <v>1165</v>
      </c>
      <c r="C4" t="s">
        <v>647</v>
      </c>
      <c r="D4" t="s">
        <v>1093</v>
      </c>
      <c r="E4" t="s">
        <v>5</v>
      </c>
      <c r="F4" t="s">
        <v>168</v>
      </c>
      <c r="G4" t="s">
        <v>1166</v>
      </c>
      <c r="H4" t="s">
        <v>169</v>
      </c>
      <c r="I4" t="s">
        <v>1167</v>
      </c>
    </row>
    <row r="5" spans="1:9">
      <c r="A5" t="s">
        <v>630</v>
      </c>
      <c r="B5" t="s">
        <v>1168</v>
      </c>
      <c r="C5" t="s">
        <v>648</v>
      </c>
      <c r="D5" t="s">
        <v>1169</v>
      </c>
      <c r="E5" t="s">
        <v>6</v>
      </c>
      <c r="F5" t="s">
        <v>633</v>
      </c>
      <c r="G5" t="s">
        <v>1167</v>
      </c>
      <c r="H5" t="s">
        <v>7</v>
      </c>
      <c r="I5" t="s">
        <v>1170</v>
      </c>
    </row>
    <row r="6" spans="1:9">
      <c r="A6" t="s">
        <v>636</v>
      </c>
      <c r="B6" t="s">
        <v>1171</v>
      </c>
      <c r="C6" t="s">
        <v>1142</v>
      </c>
      <c r="D6" t="s">
        <v>1172</v>
      </c>
      <c r="E6" t="s">
        <v>631</v>
      </c>
      <c r="F6" t="s">
        <v>633</v>
      </c>
      <c r="G6" t="s">
        <v>1161</v>
      </c>
      <c r="H6" t="s">
        <v>7</v>
      </c>
      <c r="I6" t="s">
        <v>1173</v>
      </c>
    </row>
    <row r="7" spans="1:9">
      <c r="A7" t="s">
        <v>639</v>
      </c>
      <c r="B7" t="s">
        <v>1174</v>
      </c>
      <c r="C7" t="s">
        <v>1143</v>
      </c>
      <c r="D7" t="s">
        <v>1090</v>
      </c>
      <c r="E7" t="s">
        <v>632</v>
      </c>
      <c r="F7" t="s">
        <v>633</v>
      </c>
      <c r="G7" t="s">
        <v>1164</v>
      </c>
      <c r="H7" t="s">
        <v>7</v>
      </c>
      <c r="I7" t="s">
        <v>1175</v>
      </c>
    </row>
    <row r="8" spans="1:9">
      <c r="A8" t="s">
        <v>646</v>
      </c>
      <c r="B8" t="s">
        <v>1176</v>
      </c>
      <c r="C8" t="s">
        <v>645</v>
      </c>
      <c r="D8" t="s">
        <v>1177</v>
      </c>
      <c r="E8" t="s">
        <v>178</v>
      </c>
      <c r="F8" t="s">
        <v>180</v>
      </c>
      <c r="G8" t="s">
        <v>1178</v>
      </c>
      <c r="H8" t="s">
        <v>12</v>
      </c>
      <c r="I8" t="s">
        <v>1179</v>
      </c>
    </row>
    <row r="9" spans="1:9">
      <c r="A9" t="s">
        <v>1180</v>
      </c>
      <c r="B9" t="s">
        <v>1181</v>
      </c>
      <c r="C9" t="s">
        <v>761</v>
      </c>
      <c r="D9" t="s">
        <v>1088</v>
      </c>
      <c r="E9" t="s">
        <v>9</v>
      </c>
      <c r="F9" t="s">
        <v>192</v>
      </c>
      <c r="G9" t="s">
        <v>1182</v>
      </c>
      <c r="H9" t="s">
        <v>193</v>
      </c>
      <c r="I9" t="s">
        <v>1183</v>
      </c>
    </row>
    <row r="10" spans="1:9">
      <c r="A10" t="s">
        <v>1184</v>
      </c>
      <c r="B10" t="s">
        <v>1185</v>
      </c>
      <c r="C10" t="s">
        <v>991</v>
      </c>
      <c r="D10" t="s">
        <v>1186</v>
      </c>
      <c r="E10" t="s">
        <v>123</v>
      </c>
      <c r="F10" t="s">
        <v>197</v>
      </c>
      <c r="G10" t="s">
        <v>1187</v>
      </c>
      <c r="H10" t="s">
        <v>193</v>
      </c>
      <c r="I10" t="s">
        <v>1188</v>
      </c>
    </row>
    <row r="11" spans="1:9">
      <c r="A11" t="s">
        <v>1189</v>
      </c>
      <c r="B11" t="s">
        <v>1190</v>
      </c>
      <c r="C11" t="s">
        <v>1016</v>
      </c>
      <c r="D11" t="s">
        <v>1191</v>
      </c>
      <c r="E11" t="s">
        <v>124</v>
      </c>
      <c r="F11" t="s">
        <v>200</v>
      </c>
      <c r="G11" t="s">
        <v>1192</v>
      </c>
      <c r="H11" t="s">
        <v>11</v>
      </c>
      <c r="I11" t="s">
        <v>1193</v>
      </c>
    </row>
    <row r="12" spans="1:9">
      <c r="A12" t="s">
        <v>1194</v>
      </c>
      <c r="B12" t="s">
        <v>1195</v>
      </c>
      <c r="C12" t="s">
        <v>1144</v>
      </c>
      <c r="D12" t="s">
        <v>1196</v>
      </c>
      <c r="E12" t="s">
        <v>752</v>
      </c>
      <c r="F12" t="s">
        <v>206</v>
      </c>
      <c r="G12" t="s">
        <v>1197</v>
      </c>
      <c r="H12" t="s">
        <v>18</v>
      </c>
      <c r="I12" t="s">
        <v>1198</v>
      </c>
    </row>
    <row r="13" spans="1:9">
      <c r="A13" t="s">
        <v>1199</v>
      </c>
      <c r="B13" t="s">
        <v>1200</v>
      </c>
      <c r="C13" t="s">
        <v>1145</v>
      </c>
      <c r="D13" t="s">
        <v>1084</v>
      </c>
      <c r="E13" t="s">
        <v>753</v>
      </c>
      <c r="F13">
        <v>0</v>
      </c>
      <c r="G13" t="s">
        <v>1201</v>
      </c>
      <c r="H13">
        <v>0</v>
      </c>
      <c r="I13" t="s">
        <v>1198</v>
      </c>
    </row>
    <row r="14" spans="1:9">
      <c r="A14" t="s">
        <v>1202</v>
      </c>
      <c r="B14" t="s">
        <v>1203</v>
      </c>
      <c r="C14" t="s">
        <v>1146</v>
      </c>
      <c r="D14" t="s">
        <v>1097</v>
      </c>
      <c r="E14" t="s">
        <v>1204</v>
      </c>
      <c r="F14" t="s">
        <v>209</v>
      </c>
      <c r="G14" t="s">
        <v>1183</v>
      </c>
      <c r="H14" t="s">
        <v>17</v>
      </c>
      <c r="I14" t="s">
        <v>1205</v>
      </c>
    </row>
    <row r="15" spans="1:9">
      <c r="A15" t="s">
        <v>1206</v>
      </c>
      <c r="B15" t="s">
        <v>1207</v>
      </c>
      <c r="C15" t="s">
        <v>1147</v>
      </c>
      <c r="D15" t="s">
        <v>1096</v>
      </c>
      <c r="E15" t="s">
        <v>1004</v>
      </c>
      <c r="F15" t="s">
        <v>1005</v>
      </c>
      <c r="G15" t="s">
        <v>1188</v>
      </c>
      <c r="H15" t="s">
        <v>17</v>
      </c>
      <c r="I15" t="s">
        <v>1205</v>
      </c>
    </row>
    <row r="16" spans="1:9">
      <c r="A16" t="s">
        <v>1208</v>
      </c>
      <c r="B16" t="s">
        <v>1209</v>
      </c>
      <c r="C16" t="s">
        <v>1148</v>
      </c>
      <c r="D16" t="s">
        <v>1210</v>
      </c>
      <c r="E16" t="s">
        <v>1010</v>
      </c>
      <c r="F16" t="s">
        <v>14</v>
      </c>
      <c r="G16" t="s">
        <v>1211</v>
      </c>
      <c r="H16" t="s">
        <v>212</v>
      </c>
      <c r="I16" t="s">
        <v>1212</v>
      </c>
    </row>
    <row r="17" spans="1:9">
      <c r="A17" t="s">
        <v>1213</v>
      </c>
      <c r="B17" t="s">
        <v>1214</v>
      </c>
      <c r="C17" t="s">
        <v>1149</v>
      </c>
      <c r="D17" t="s">
        <v>1215</v>
      </c>
      <c r="E17" t="s">
        <v>1013</v>
      </c>
      <c r="F17" t="s">
        <v>14</v>
      </c>
      <c r="G17" t="s">
        <v>1216</v>
      </c>
      <c r="H17" t="s">
        <v>212</v>
      </c>
      <c r="I17" t="s">
        <v>1212</v>
      </c>
    </row>
    <row r="18" spans="1:9">
      <c r="A18" t="s">
        <v>1217</v>
      </c>
      <c r="B18" t="s">
        <v>1218</v>
      </c>
      <c r="C18" t="s">
        <v>1019</v>
      </c>
      <c r="D18" t="s">
        <v>1219</v>
      </c>
      <c r="E18" t="s">
        <v>218</v>
      </c>
      <c r="F18" t="s">
        <v>220</v>
      </c>
      <c r="G18" t="s">
        <v>1220</v>
      </c>
      <c r="H18" t="s">
        <v>221</v>
      </c>
      <c r="I18">
        <v>1</v>
      </c>
    </row>
    <row r="19" spans="1:9">
      <c r="A19" t="s">
        <v>1221</v>
      </c>
      <c r="B19" t="s">
        <v>1222</v>
      </c>
      <c r="C19" t="s">
        <v>1020</v>
      </c>
      <c r="D19" t="s">
        <v>1101</v>
      </c>
      <c r="E19" t="s">
        <v>217</v>
      </c>
      <c r="F19" t="s">
        <v>222</v>
      </c>
      <c r="G19" t="s">
        <v>1223</v>
      </c>
      <c r="H19" t="s">
        <v>221</v>
      </c>
      <c r="I19">
        <v>1</v>
      </c>
    </row>
    <row r="20" spans="1:9">
      <c r="A20" t="s">
        <v>1224</v>
      </c>
      <c r="B20" t="s">
        <v>1225</v>
      </c>
      <c r="C20" t="s">
        <v>1021</v>
      </c>
      <c r="D20" t="s">
        <v>1226</v>
      </c>
      <c r="E20" t="s">
        <v>1227</v>
      </c>
      <c r="F20" t="s">
        <v>230</v>
      </c>
      <c r="G20" t="s">
        <v>1228</v>
      </c>
      <c r="H20" t="s">
        <v>1229</v>
      </c>
      <c r="I20" t="s">
        <v>1230</v>
      </c>
    </row>
    <row r="21" spans="1:9">
      <c r="A21" t="s">
        <v>1231</v>
      </c>
      <c r="B21" t="s">
        <v>1232</v>
      </c>
      <c r="C21" t="s">
        <v>754</v>
      </c>
      <c r="D21" t="s">
        <v>1108</v>
      </c>
      <c r="E21" t="s">
        <v>232</v>
      </c>
      <c r="F21" t="s">
        <v>233</v>
      </c>
      <c r="G21" t="s">
        <v>1233</v>
      </c>
      <c r="H21" t="s">
        <v>234</v>
      </c>
      <c r="I21" t="s">
        <v>1233</v>
      </c>
    </row>
    <row r="22" spans="1:9">
      <c r="A22" t="s">
        <v>1234</v>
      </c>
      <c r="B22" t="s">
        <v>1235</v>
      </c>
      <c r="C22" t="s">
        <v>1150</v>
      </c>
      <c r="D22" t="s">
        <v>1107</v>
      </c>
      <c r="E22" t="s">
        <v>1023</v>
      </c>
      <c r="F22" t="s">
        <v>1024</v>
      </c>
      <c r="G22" t="s">
        <v>1236</v>
      </c>
      <c r="H22" t="s">
        <v>1026</v>
      </c>
      <c r="I22" t="s">
        <v>1236</v>
      </c>
    </row>
    <row r="23" spans="1:9">
      <c r="A23" t="s">
        <v>1237</v>
      </c>
      <c r="B23" t="s">
        <v>1238</v>
      </c>
      <c r="C23" t="s">
        <v>1151</v>
      </c>
      <c r="D23" t="s">
        <v>1239</v>
      </c>
      <c r="E23" t="s">
        <v>1027</v>
      </c>
      <c r="F23" t="s">
        <v>1028</v>
      </c>
      <c r="G23" t="s">
        <v>1240</v>
      </c>
      <c r="H23" t="s">
        <v>1030</v>
      </c>
      <c r="I23" t="s">
        <v>1240</v>
      </c>
    </row>
    <row r="24" spans="1:9">
      <c r="A24" t="s">
        <v>1241</v>
      </c>
      <c r="B24" t="s">
        <v>1242</v>
      </c>
      <c r="C24" t="s">
        <v>1031</v>
      </c>
      <c r="D24" t="s">
        <v>1243</v>
      </c>
      <c r="E24" t="s">
        <v>134</v>
      </c>
      <c r="F24" t="s">
        <v>236</v>
      </c>
      <c r="G24" t="s">
        <v>1244</v>
      </c>
      <c r="H24" t="s">
        <v>479</v>
      </c>
      <c r="I24" t="s">
        <v>1245</v>
      </c>
    </row>
    <row r="25" spans="1:9">
      <c r="A25" t="s">
        <v>1246</v>
      </c>
      <c r="B25" t="s">
        <v>1247</v>
      </c>
      <c r="C25" t="s">
        <v>1152</v>
      </c>
      <c r="D25" t="s">
        <v>1248</v>
      </c>
      <c r="E25" t="s">
        <v>1041</v>
      </c>
      <c r="F25" t="s">
        <v>1042</v>
      </c>
      <c r="G25" t="s">
        <v>1249</v>
      </c>
      <c r="H25" t="s">
        <v>479</v>
      </c>
      <c r="I25" t="s">
        <v>1245</v>
      </c>
    </row>
    <row r="26" spans="1:9">
      <c r="A26" t="s">
        <v>1250</v>
      </c>
      <c r="B26" t="s">
        <v>1251</v>
      </c>
      <c r="C26" t="s">
        <v>1153</v>
      </c>
      <c r="D26" t="s">
        <v>1252</v>
      </c>
      <c r="E26" t="s">
        <v>1253</v>
      </c>
      <c r="F26" t="s">
        <v>236</v>
      </c>
      <c r="G26" t="s">
        <v>1254</v>
      </c>
      <c r="H26" t="s">
        <v>479</v>
      </c>
      <c r="I26" t="s">
        <v>1245</v>
      </c>
    </row>
    <row r="27" spans="1:9">
      <c r="A27" t="s">
        <v>1255</v>
      </c>
      <c r="B27" t="s">
        <v>1256</v>
      </c>
      <c r="C27" t="s">
        <v>1046</v>
      </c>
      <c r="D27" t="s">
        <v>1257</v>
      </c>
      <c r="E27" t="s">
        <v>240</v>
      </c>
      <c r="F27" t="s">
        <v>241</v>
      </c>
      <c r="G27" t="s">
        <v>1258</v>
      </c>
      <c r="H27" t="s">
        <v>482</v>
      </c>
      <c r="I27" t="s">
        <v>1259</v>
      </c>
    </row>
    <row r="28" spans="1:9">
      <c r="A28" t="s">
        <v>1260</v>
      </c>
      <c r="B28" t="s">
        <v>1261</v>
      </c>
      <c r="C28" t="s">
        <v>1047</v>
      </c>
      <c r="D28" t="s">
        <v>1262</v>
      </c>
      <c r="E28" t="s">
        <v>1263</v>
      </c>
      <c r="F28" t="s">
        <v>246</v>
      </c>
      <c r="G28" t="s">
        <v>1264</v>
      </c>
      <c r="H28" t="s">
        <v>485</v>
      </c>
      <c r="I28" t="s">
        <v>1265</v>
      </c>
    </row>
    <row r="29" spans="1:9">
      <c r="A29" t="s">
        <v>1266</v>
      </c>
      <c r="B29" t="s">
        <v>1267</v>
      </c>
      <c r="C29" t="s">
        <v>1050</v>
      </c>
      <c r="D29" t="s">
        <v>1268</v>
      </c>
      <c r="E29" t="s">
        <v>1269</v>
      </c>
      <c r="F29" t="s">
        <v>20</v>
      </c>
      <c r="G29" t="s">
        <v>1270</v>
      </c>
      <c r="H29" t="s">
        <v>88</v>
      </c>
      <c r="I29" t="s">
        <v>1271</v>
      </c>
    </row>
    <row r="30" spans="1:9">
      <c r="A30" t="s">
        <v>1272</v>
      </c>
      <c r="B30" t="s">
        <v>1273</v>
      </c>
      <c r="C30" t="s">
        <v>1051</v>
      </c>
      <c r="D30" t="s">
        <v>1274</v>
      </c>
      <c r="E30" t="s">
        <v>22</v>
      </c>
      <c r="F30" t="s">
        <v>252</v>
      </c>
      <c r="G30" t="s">
        <v>1275</v>
      </c>
      <c r="H30" t="s">
        <v>90</v>
      </c>
      <c r="I30" t="s">
        <v>1276</v>
      </c>
    </row>
    <row r="31" spans="1:9">
      <c r="A31" t="s">
        <v>1277</v>
      </c>
      <c r="B31" t="s">
        <v>1278</v>
      </c>
      <c r="C31" t="s">
        <v>1052</v>
      </c>
      <c r="D31" t="s">
        <v>1279</v>
      </c>
      <c r="E31" t="s">
        <v>1280</v>
      </c>
      <c r="F31" t="s">
        <v>26</v>
      </c>
      <c r="G31" t="s">
        <v>1281</v>
      </c>
      <c r="H31" t="s">
        <v>11</v>
      </c>
      <c r="I31" t="s">
        <v>1282</v>
      </c>
    </row>
    <row r="32" spans="1:9">
      <c r="A32" t="s">
        <v>1283</v>
      </c>
      <c r="B32" t="s">
        <v>1284</v>
      </c>
      <c r="C32" t="s">
        <v>1053</v>
      </c>
      <c r="D32" t="s">
        <v>1285</v>
      </c>
      <c r="E32" t="s">
        <v>139</v>
      </c>
      <c r="F32" t="s">
        <v>257</v>
      </c>
      <c r="G32" t="s">
        <v>1286</v>
      </c>
      <c r="H32" t="s">
        <v>258</v>
      </c>
      <c r="I32" t="s">
        <v>1287</v>
      </c>
    </row>
    <row r="33" spans="1:9">
      <c r="A33" t="s">
        <v>1288</v>
      </c>
      <c r="B33" t="s">
        <v>1289</v>
      </c>
      <c r="C33" t="s">
        <v>1054</v>
      </c>
      <c r="D33" t="s">
        <v>1290</v>
      </c>
      <c r="E33" t="s">
        <v>140</v>
      </c>
      <c r="F33" t="s">
        <v>260</v>
      </c>
      <c r="G33" t="s">
        <v>1282</v>
      </c>
      <c r="H33" t="s">
        <v>28</v>
      </c>
      <c r="I33" t="s">
        <v>1291</v>
      </c>
    </row>
    <row r="34" spans="1:9">
      <c r="A34" t="s">
        <v>1292</v>
      </c>
      <c r="B34" t="s">
        <v>1293</v>
      </c>
      <c r="C34" t="s">
        <v>1055</v>
      </c>
      <c r="D34" t="s">
        <v>1294</v>
      </c>
      <c r="E34" t="s">
        <v>141</v>
      </c>
      <c r="F34" t="s">
        <v>262</v>
      </c>
      <c r="G34" t="s">
        <v>1295</v>
      </c>
      <c r="H34" t="s">
        <v>1296</v>
      </c>
      <c r="I34" t="s">
        <v>1297</v>
      </c>
    </row>
    <row r="35" spans="1:9">
      <c r="A35" t="s">
        <v>1298</v>
      </c>
      <c r="B35" t="s">
        <v>1299</v>
      </c>
      <c r="C35" t="s">
        <v>1056</v>
      </c>
      <c r="D35" t="s">
        <v>1300</v>
      </c>
      <c r="E35" t="s">
        <v>1301</v>
      </c>
      <c r="F35" t="s">
        <v>265</v>
      </c>
      <c r="G35" t="s">
        <v>1302</v>
      </c>
      <c r="H35" t="s">
        <v>1296</v>
      </c>
      <c r="I35" t="s">
        <v>1303</v>
      </c>
    </row>
    <row r="36" spans="1:9">
      <c r="A36" t="s">
        <v>1304</v>
      </c>
      <c r="B36" t="s">
        <v>1305</v>
      </c>
      <c r="C36" t="s">
        <v>1059</v>
      </c>
      <c r="D36" t="s">
        <v>1306</v>
      </c>
      <c r="E36" t="s">
        <v>1307</v>
      </c>
      <c r="F36" t="s">
        <v>269</v>
      </c>
      <c r="G36" t="s">
        <v>1308</v>
      </c>
      <c r="H36" t="s">
        <v>221</v>
      </c>
      <c r="I36">
        <v>1</v>
      </c>
    </row>
    <row r="37" spans="1:9">
      <c r="A37" t="s">
        <v>1309</v>
      </c>
      <c r="B37" t="s">
        <v>1310</v>
      </c>
      <c r="C37" t="s">
        <v>756</v>
      </c>
      <c r="D37" t="s">
        <v>1311</v>
      </c>
      <c r="E37" t="s">
        <v>144</v>
      </c>
      <c r="F37" t="s">
        <v>280</v>
      </c>
      <c r="G37" t="s">
        <v>1312</v>
      </c>
      <c r="H37" t="s">
        <v>498</v>
      </c>
      <c r="I37" t="s">
        <v>1313</v>
      </c>
    </row>
    <row r="38" spans="1:9">
      <c r="A38" t="s">
        <v>1314</v>
      </c>
      <c r="B38" t="s">
        <v>1315</v>
      </c>
      <c r="C38" t="s">
        <v>755</v>
      </c>
      <c r="D38" t="s">
        <v>1316</v>
      </c>
      <c r="E38" t="s">
        <v>278</v>
      </c>
      <c r="F38" t="s">
        <v>282</v>
      </c>
      <c r="G38" t="s">
        <v>1317</v>
      </c>
      <c r="H38" t="s">
        <v>498</v>
      </c>
      <c r="I38" t="s">
        <v>1313</v>
      </c>
    </row>
    <row r="39" spans="1:9">
      <c r="A39" t="s">
        <v>1318</v>
      </c>
      <c r="B39" t="s">
        <v>1319</v>
      </c>
      <c r="C39" t="s">
        <v>1060</v>
      </c>
      <c r="D39" t="s">
        <v>1121</v>
      </c>
      <c r="E39" t="s">
        <v>1320</v>
      </c>
      <c r="F39" t="s">
        <v>283</v>
      </c>
      <c r="G39" t="s">
        <v>1321</v>
      </c>
      <c r="H39" t="s">
        <v>498</v>
      </c>
      <c r="I39" t="s">
        <v>1313</v>
      </c>
    </row>
    <row r="40" spans="1:9">
      <c r="A40" t="s">
        <v>1322</v>
      </c>
      <c r="B40" t="s">
        <v>1323</v>
      </c>
      <c r="C40" t="s">
        <v>1061</v>
      </c>
      <c r="D40" t="s">
        <v>1324</v>
      </c>
      <c r="E40" t="s">
        <v>1325</v>
      </c>
      <c r="F40" t="s">
        <v>284</v>
      </c>
      <c r="G40" t="s">
        <v>1326</v>
      </c>
      <c r="H40" t="s">
        <v>498</v>
      </c>
      <c r="I40" t="s">
        <v>1313</v>
      </c>
    </row>
    <row r="41" spans="1:9">
      <c r="A41" t="s">
        <v>1327</v>
      </c>
      <c r="B41" t="s">
        <v>1328</v>
      </c>
      <c r="C41" t="s">
        <v>1062</v>
      </c>
      <c r="D41" t="s">
        <v>1329</v>
      </c>
      <c r="E41" t="s">
        <v>34</v>
      </c>
      <c r="F41" t="s">
        <v>285</v>
      </c>
      <c r="G41" t="s">
        <v>1330</v>
      </c>
      <c r="H41" t="s">
        <v>24</v>
      </c>
      <c r="I41" t="s">
        <v>1331</v>
      </c>
    </row>
    <row r="42" spans="1:9">
      <c r="A42" t="s">
        <v>1332</v>
      </c>
      <c r="B42" t="s">
        <v>1333</v>
      </c>
      <c r="C42" t="s">
        <v>1063</v>
      </c>
      <c r="D42" t="s">
        <v>1334</v>
      </c>
      <c r="E42" t="s">
        <v>148</v>
      </c>
      <c r="F42" t="s">
        <v>286</v>
      </c>
      <c r="G42" t="s">
        <v>1335</v>
      </c>
      <c r="H42" t="s">
        <v>24</v>
      </c>
      <c r="I42" t="s">
        <v>1336</v>
      </c>
    </row>
    <row r="43" spans="1:9">
      <c r="A43" t="s">
        <v>1337</v>
      </c>
      <c r="B43" t="s">
        <v>1338</v>
      </c>
      <c r="C43" t="s">
        <v>1064</v>
      </c>
      <c r="D43" t="s">
        <v>1339</v>
      </c>
      <c r="E43" t="s">
        <v>149</v>
      </c>
      <c r="F43" t="s">
        <v>293</v>
      </c>
      <c r="G43" t="s">
        <v>1340</v>
      </c>
      <c r="H43" t="s">
        <v>17</v>
      </c>
      <c r="I43" t="s">
        <v>1341</v>
      </c>
    </row>
    <row r="44" spans="1:9">
      <c r="A44" t="s">
        <v>1342</v>
      </c>
      <c r="B44" t="s">
        <v>1343</v>
      </c>
      <c r="C44" t="s">
        <v>1065</v>
      </c>
      <c r="D44" t="s">
        <v>1344</v>
      </c>
      <c r="E44" t="s">
        <v>1345</v>
      </c>
      <c r="F44" t="s">
        <v>299</v>
      </c>
      <c r="G44" t="s">
        <v>1346</v>
      </c>
      <c r="H44" t="s">
        <v>221</v>
      </c>
      <c r="I44">
        <v>1</v>
      </c>
    </row>
    <row r="45" spans="1:9">
      <c r="A45" t="s">
        <v>1347</v>
      </c>
      <c r="B45" t="s">
        <v>1348</v>
      </c>
      <c r="C45" t="s">
        <v>1066</v>
      </c>
      <c r="D45" t="s">
        <v>1349</v>
      </c>
      <c r="E45" t="s">
        <v>297</v>
      </c>
      <c r="F45" t="s">
        <v>298</v>
      </c>
      <c r="G45" t="s">
        <v>1350</v>
      </c>
      <c r="H45" t="s">
        <v>298</v>
      </c>
      <c r="I45">
        <v>1</v>
      </c>
    </row>
    <row r="46" spans="1:9">
      <c r="A46" t="s">
        <v>1351</v>
      </c>
      <c r="B46" t="s">
        <v>1352</v>
      </c>
      <c r="C46" t="s">
        <v>757</v>
      </c>
      <c r="D46" t="s">
        <v>1353</v>
      </c>
      <c r="E46" t="s">
        <v>1354</v>
      </c>
      <c r="F46" t="s">
        <v>312</v>
      </c>
      <c r="G46" t="s">
        <v>1355</v>
      </c>
      <c r="H46" t="s">
        <v>311</v>
      </c>
      <c r="I46" t="s">
        <v>1356</v>
      </c>
    </row>
    <row r="47" spans="1:9">
      <c r="A47" t="s">
        <v>1357</v>
      </c>
      <c r="B47" t="s">
        <v>1358</v>
      </c>
      <c r="C47" t="s">
        <v>758</v>
      </c>
      <c r="D47" t="s">
        <v>1359</v>
      </c>
      <c r="E47" t="s">
        <v>1360</v>
      </c>
      <c r="F47" t="s">
        <v>314</v>
      </c>
      <c r="G47" t="s">
        <v>1361</v>
      </c>
      <c r="H47" t="s">
        <v>311</v>
      </c>
      <c r="I47" t="s">
        <v>1356</v>
      </c>
    </row>
    <row r="48" spans="1:9">
      <c r="A48" t="s">
        <v>1362</v>
      </c>
      <c r="B48" t="s">
        <v>1363</v>
      </c>
      <c r="C48" t="s">
        <v>1067</v>
      </c>
      <c r="D48" t="s">
        <v>1130</v>
      </c>
      <c r="E48" t="s">
        <v>316</v>
      </c>
      <c r="F48" t="s">
        <v>317</v>
      </c>
      <c r="G48" t="s">
        <v>1364</v>
      </c>
      <c r="H48" t="s">
        <v>311</v>
      </c>
      <c r="I48" t="s">
        <v>1356</v>
      </c>
    </row>
    <row r="49" spans="1:9">
      <c r="A49" t="s">
        <v>1365</v>
      </c>
      <c r="B49" t="s">
        <v>1366</v>
      </c>
      <c r="C49" t="s">
        <v>1068</v>
      </c>
      <c r="D49" t="s">
        <v>1367</v>
      </c>
      <c r="E49" t="s">
        <v>318</v>
      </c>
      <c r="F49" t="s">
        <v>321</v>
      </c>
      <c r="G49" t="s">
        <v>1368</v>
      </c>
      <c r="H49" t="s">
        <v>311</v>
      </c>
      <c r="I49" t="s">
        <v>1356</v>
      </c>
    </row>
    <row r="50" spans="1:9">
      <c r="A50" t="s">
        <v>1369</v>
      </c>
      <c r="B50" t="s">
        <v>1370</v>
      </c>
      <c r="C50" t="s">
        <v>1069</v>
      </c>
      <c r="D50" t="s">
        <v>1371</v>
      </c>
      <c r="E50" t="s">
        <v>319</v>
      </c>
      <c r="F50" t="s">
        <v>322</v>
      </c>
      <c r="G50" t="s">
        <v>1372</v>
      </c>
      <c r="H50" t="s">
        <v>311</v>
      </c>
      <c r="I50" t="s">
        <v>1356</v>
      </c>
    </row>
    <row r="51" spans="1:9">
      <c r="A51" t="s">
        <v>1373</v>
      </c>
      <c r="B51" t="s">
        <v>1374</v>
      </c>
      <c r="C51" t="s">
        <v>1070</v>
      </c>
      <c r="D51" t="s">
        <v>1375</v>
      </c>
      <c r="E51" t="s">
        <v>320</v>
      </c>
      <c r="F51" t="s">
        <v>323</v>
      </c>
      <c r="G51" t="s">
        <v>1376</v>
      </c>
      <c r="H51" t="s">
        <v>311</v>
      </c>
      <c r="I51" t="s">
        <v>1356</v>
      </c>
    </row>
    <row r="52" spans="1:9">
      <c r="A52" t="s">
        <v>1377</v>
      </c>
      <c r="B52" t="s">
        <v>1378</v>
      </c>
      <c r="C52" t="s">
        <v>1071</v>
      </c>
      <c r="D52" t="s">
        <v>1379</v>
      </c>
      <c r="E52" t="s">
        <v>326</v>
      </c>
      <c r="F52" t="s">
        <v>327</v>
      </c>
      <c r="G52" t="s">
        <v>1380</v>
      </c>
      <c r="H52" t="s">
        <v>17</v>
      </c>
      <c r="I52" t="s">
        <v>1381</v>
      </c>
    </row>
    <row r="53" spans="1:9">
      <c r="A53" t="s">
        <v>1382</v>
      </c>
      <c r="B53" t="s">
        <v>1383</v>
      </c>
      <c r="C53" t="s">
        <v>1072</v>
      </c>
      <c r="D53" t="s">
        <v>1384</v>
      </c>
      <c r="E53" t="s">
        <v>328</v>
      </c>
      <c r="F53" t="s">
        <v>330</v>
      </c>
      <c r="G53" t="s">
        <v>1385</v>
      </c>
      <c r="H53" t="s">
        <v>329</v>
      </c>
      <c r="I53" t="s">
        <v>1386</v>
      </c>
    </row>
    <row r="54" spans="1:9">
      <c r="A54" t="s">
        <v>1387</v>
      </c>
      <c r="B54" t="s">
        <v>1388</v>
      </c>
      <c r="C54" t="s">
        <v>759</v>
      </c>
      <c r="D54" t="s">
        <v>1389</v>
      </c>
      <c r="E54" t="s">
        <v>335</v>
      </c>
      <c r="F54" t="s">
        <v>336</v>
      </c>
      <c r="G54" t="s">
        <v>1390</v>
      </c>
      <c r="H54" t="s">
        <v>336</v>
      </c>
      <c r="I54">
        <v>1</v>
      </c>
    </row>
    <row r="55" spans="1:9">
      <c r="A55" t="s">
        <v>1391</v>
      </c>
      <c r="B55" t="s">
        <v>1392</v>
      </c>
      <c r="C55" t="s">
        <v>760</v>
      </c>
      <c r="D55" t="s">
        <v>1393</v>
      </c>
      <c r="E55" t="s">
        <v>404</v>
      </c>
      <c r="F55" t="s">
        <v>1394</v>
      </c>
      <c r="G55" t="s">
        <v>1395</v>
      </c>
      <c r="H55" t="s">
        <v>1394</v>
      </c>
      <c r="I55">
        <v>1</v>
      </c>
    </row>
    <row r="56" spans="1:9">
      <c r="A56" t="s">
        <v>1396</v>
      </c>
      <c r="B56" t="s">
        <v>1397</v>
      </c>
      <c r="C56" t="s">
        <v>1073</v>
      </c>
      <c r="D56" t="s">
        <v>1398</v>
      </c>
      <c r="E56" t="s">
        <v>337</v>
      </c>
      <c r="F56" t="s">
        <v>338</v>
      </c>
      <c r="G56" t="s">
        <v>1399</v>
      </c>
      <c r="H56" t="s">
        <v>338</v>
      </c>
      <c r="I5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F444F-C117-4E97-896C-18FF2EA73459}">
  <sheetPr codeName="Sheet3"/>
  <dimension ref="A1:AC263"/>
  <sheetViews>
    <sheetView zoomScale="70" zoomScaleNormal="70" workbookViewId="0">
      <selection activeCell="B81" sqref="B81"/>
    </sheetView>
  </sheetViews>
  <sheetFormatPr baseColWidth="10" defaultColWidth="14.5" defaultRowHeight="13"/>
  <cols>
    <col min="1" max="1" width="18.6640625" style="49" customWidth="1"/>
    <col min="2" max="2" width="98.5" style="49" bestFit="1" customWidth="1"/>
    <col min="3" max="3" width="12.1640625" style="49" bestFit="1" customWidth="1"/>
    <col min="4" max="4" width="14" style="49" bestFit="1" customWidth="1"/>
    <col min="5" max="6" width="11" style="49" bestFit="1" customWidth="1"/>
    <col min="7" max="7" width="12.1640625" style="49" bestFit="1" customWidth="1"/>
    <col min="8" max="9" width="11" style="49" bestFit="1" customWidth="1"/>
    <col min="10" max="10" width="12.1640625" style="49" bestFit="1" customWidth="1"/>
    <col min="11" max="12" width="11" style="49" bestFit="1" customWidth="1"/>
    <col min="13" max="13" width="12.1640625" style="49" bestFit="1" customWidth="1"/>
    <col min="14" max="15" width="11" style="49" bestFit="1" customWidth="1"/>
    <col min="16" max="16" width="12.1640625" style="49" bestFit="1" customWidth="1"/>
    <col min="17" max="18" width="11" style="49" bestFit="1" customWidth="1"/>
    <col min="19" max="19" width="12.1640625" style="49" bestFit="1" customWidth="1"/>
    <col min="20" max="20" width="11" style="49" bestFit="1" customWidth="1"/>
    <col min="21" max="16384" width="14.5" style="49"/>
  </cols>
  <sheetData>
    <row r="1" spans="1:14" s="40" customFormat="1">
      <c r="A1" s="48"/>
      <c r="B1" s="48"/>
      <c r="C1" s="48"/>
      <c r="D1" s="48"/>
      <c r="E1" s="48"/>
      <c r="F1" s="48"/>
      <c r="G1" s="48"/>
      <c r="H1" s="48"/>
      <c r="I1" s="48"/>
      <c r="J1" s="48"/>
      <c r="K1" s="48"/>
      <c r="L1" s="48"/>
      <c r="M1" s="48"/>
    </row>
    <row r="2" spans="1:14" s="40" customFormat="1">
      <c r="A2" s="37" t="s">
        <v>43</v>
      </c>
      <c r="B2" s="38" t="s">
        <v>242</v>
      </c>
      <c r="I2" s="40" t="s">
        <v>44</v>
      </c>
    </row>
    <row r="3" spans="1:14" s="40" customFormat="1">
      <c r="A3" s="41" t="s">
        <v>45</v>
      </c>
      <c r="B3" s="42" t="s">
        <v>46</v>
      </c>
      <c r="C3" s="67"/>
    </row>
    <row r="4" spans="1:14" s="40" customFormat="1">
      <c r="A4" s="43" t="s">
        <v>47</v>
      </c>
      <c r="B4" s="42" t="s">
        <v>349</v>
      </c>
      <c r="C4" s="44"/>
      <c r="D4" s="44"/>
      <c r="E4" s="44"/>
      <c r="F4" s="44"/>
      <c r="G4" s="44"/>
      <c r="H4" s="44"/>
      <c r="I4" s="44"/>
      <c r="J4" s="44"/>
      <c r="K4" s="44"/>
      <c r="L4" s="44"/>
      <c r="M4" s="44"/>
    </row>
    <row r="5" spans="1:14" s="40" customFormat="1">
      <c r="A5" s="45" t="s">
        <v>48</v>
      </c>
      <c r="B5" s="67"/>
      <c r="C5" s="44"/>
      <c r="D5" s="44"/>
      <c r="E5" s="44"/>
      <c r="F5" s="44"/>
      <c r="G5" s="44"/>
      <c r="H5" s="44"/>
      <c r="I5" s="44"/>
      <c r="J5" s="44"/>
      <c r="K5" s="44"/>
      <c r="L5" s="44"/>
      <c r="M5" s="44"/>
      <c r="N5" s="44"/>
    </row>
    <row r="6" spans="1:14" s="40" customFormat="1">
      <c r="A6" s="121"/>
      <c r="B6" s="121"/>
      <c r="C6" s="55"/>
      <c r="D6" s="55"/>
      <c r="E6" s="128"/>
      <c r="F6" s="55"/>
      <c r="G6" s="55"/>
      <c r="H6" s="128"/>
      <c r="I6" s="55"/>
      <c r="J6" s="55"/>
      <c r="K6" s="128"/>
      <c r="L6" s="55"/>
      <c r="M6" s="55"/>
      <c r="N6" s="55"/>
    </row>
    <row r="7" spans="1:14" s="40" customFormat="1">
      <c r="A7" s="57" t="s">
        <v>70</v>
      </c>
      <c r="B7" s="58"/>
      <c r="C7" s="58"/>
      <c r="D7" s="58"/>
      <c r="E7" s="58"/>
      <c r="F7" s="58"/>
      <c r="G7" s="58"/>
      <c r="H7" s="58"/>
      <c r="I7" s="58"/>
      <c r="J7" s="58"/>
      <c r="K7" s="58"/>
      <c r="L7" s="55"/>
      <c r="M7" s="55"/>
      <c r="N7" s="55"/>
    </row>
    <row r="8" spans="1:14" s="40" customFormat="1">
      <c r="A8" s="55"/>
      <c r="B8" s="55"/>
      <c r="C8" s="55"/>
      <c r="D8" s="55"/>
      <c r="E8" s="55"/>
      <c r="F8" s="55"/>
      <c r="G8" s="55"/>
      <c r="H8" s="55"/>
      <c r="I8" s="55"/>
      <c r="J8" s="55"/>
      <c r="K8" s="55"/>
      <c r="L8" s="55"/>
      <c r="M8" s="55"/>
      <c r="N8" s="55"/>
    </row>
    <row r="9" spans="1:14" s="40" customFormat="1">
      <c r="A9" s="55"/>
      <c r="B9" s="55"/>
      <c r="C9" s="207" t="s">
        <v>61</v>
      </c>
      <c r="D9" s="207"/>
      <c r="E9" s="207"/>
      <c r="F9" s="207" t="s">
        <v>62</v>
      </c>
      <c r="G9" s="207"/>
      <c r="H9" s="207"/>
      <c r="I9" s="211" t="s">
        <v>51</v>
      </c>
      <c r="J9" s="211"/>
      <c r="K9" s="211"/>
      <c r="L9" s="55"/>
      <c r="M9" s="55"/>
      <c r="N9" s="55"/>
    </row>
    <row r="10" spans="1:14" s="42" customFormat="1">
      <c r="A10" s="55"/>
      <c r="B10" s="55"/>
      <c r="C10" s="138" t="s">
        <v>49</v>
      </c>
      <c r="D10" s="139" t="s">
        <v>50</v>
      </c>
      <c r="E10" s="139" t="s">
        <v>51</v>
      </c>
      <c r="F10" s="138" t="s">
        <v>49</v>
      </c>
      <c r="G10" s="139" t="s">
        <v>50</v>
      </c>
      <c r="H10" s="139" t="s">
        <v>51</v>
      </c>
      <c r="I10" s="138" t="s">
        <v>49</v>
      </c>
      <c r="J10" s="139" t="s">
        <v>50</v>
      </c>
      <c r="K10" s="139" t="s">
        <v>51</v>
      </c>
      <c r="L10" s="55"/>
      <c r="M10" s="55"/>
      <c r="N10" s="55"/>
    </row>
    <row r="11" spans="1:14" s="42" customFormat="1">
      <c r="A11" s="61" t="s">
        <v>354</v>
      </c>
      <c r="B11" s="141" t="s">
        <v>355</v>
      </c>
      <c r="C11" s="61"/>
      <c r="D11" s="61"/>
      <c r="E11" s="61"/>
      <c r="F11" s="61"/>
      <c r="G11" s="61"/>
      <c r="H11" s="61"/>
      <c r="I11" s="61"/>
      <c r="J11" s="61"/>
      <c r="K11" s="61"/>
      <c r="L11" s="55"/>
      <c r="M11" s="55"/>
      <c r="N11" s="55"/>
    </row>
    <row r="12" spans="1:14" s="40" customFormat="1">
      <c r="A12" s="61" t="s">
        <v>183</v>
      </c>
      <c r="B12" s="142" t="s">
        <v>109</v>
      </c>
      <c r="C12" s="61"/>
      <c r="D12" s="61"/>
      <c r="E12" s="61"/>
      <c r="F12" s="61"/>
      <c r="G12" s="61"/>
      <c r="H12" s="61"/>
      <c r="I12" s="61"/>
      <c r="J12" s="61"/>
      <c r="K12" s="61"/>
      <c r="L12" s="55"/>
      <c r="M12" s="55"/>
      <c r="N12" s="55"/>
    </row>
    <row r="13" spans="1:14" s="40" customFormat="1">
      <c r="A13" s="129" t="s">
        <v>184</v>
      </c>
      <c r="B13" s="75" t="s">
        <v>110</v>
      </c>
      <c r="C13" s="61"/>
      <c r="D13" s="61"/>
      <c r="E13" s="61"/>
      <c r="F13" s="61"/>
      <c r="G13" s="61"/>
      <c r="H13" s="61"/>
      <c r="I13" s="61"/>
      <c r="J13" s="61"/>
      <c r="K13" s="61"/>
      <c r="L13" s="55"/>
      <c r="M13" s="55"/>
      <c r="N13" s="55"/>
    </row>
    <row r="14" spans="1:14" s="40" customFormat="1">
      <c r="A14" s="80" t="s">
        <v>366</v>
      </c>
      <c r="B14" s="75" t="s">
        <v>363</v>
      </c>
      <c r="C14" s="61"/>
      <c r="D14" s="61"/>
      <c r="E14" s="61"/>
      <c r="F14" s="61"/>
      <c r="G14" s="61"/>
      <c r="H14" s="61"/>
      <c r="I14" s="61"/>
      <c r="J14" s="61"/>
      <c r="K14" s="61"/>
      <c r="L14" s="55"/>
      <c r="M14" s="55"/>
      <c r="N14" s="55"/>
    </row>
    <row r="15" spans="1:14" s="40" customFormat="1">
      <c r="A15" s="80" t="s">
        <v>367</v>
      </c>
      <c r="B15" s="75" t="s">
        <v>364</v>
      </c>
      <c r="C15" s="61"/>
      <c r="D15" s="61"/>
      <c r="E15" s="61"/>
      <c r="F15" s="61"/>
      <c r="G15" s="61"/>
      <c r="H15" s="61"/>
      <c r="I15" s="61"/>
      <c r="J15" s="61"/>
      <c r="K15" s="61"/>
      <c r="L15" s="55"/>
      <c r="M15" s="55"/>
      <c r="N15" s="55"/>
    </row>
    <row r="16" spans="1:14" s="40" customFormat="1">
      <c r="A16" s="80" t="s">
        <v>368</v>
      </c>
      <c r="B16" s="75" t="s">
        <v>365</v>
      </c>
      <c r="C16" s="61"/>
      <c r="D16" s="61"/>
      <c r="E16" s="61"/>
      <c r="F16" s="61"/>
      <c r="G16" s="61"/>
      <c r="H16" s="61"/>
      <c r="I16" s="61"/>
      <c r="J16" s="61"/>
      <c r="K16" s="61"/>
      <c r="L16" s="55"/>
      <c r="M16" s="55"/>
      <c r="N16" s="55"/>
    </row>
    <row r="17" spans="1:29" s="40" customFormat="1">
      <c r="A17" s="55"/>
      <c r="B17" s="55"/>
      <c r="C17" s="140"/>
      <c r="D17" s="55"/>
      <c r="E17" s="55"/>
      <c r="F17" s="55"/>
      <c r="G17" s="55"/>
      <c r="H17" s="55"/>
      <c r="I17" s="55"/>
      <c r="J17" s="55"/>
      <c r="K17" s="55"/>
      <c r="L17" s="55"/>
      <c r="M17" s="55"/>
      <c r="N17" s="55"/>
    </row>
    <row r="18" spans="1:29" s="40" customFormat="1">
      <c r="A18" s="55"/>
      <c r="B18" s="55"/>
      <c r="C18" s="207" t="s">
        <v>61</v>
      </c>
      <c r="D18" s="207"/>
      <c r="E18" s="207"/>
      <c r="F18" s="207"/>
      <c r="G18" s="207"/>
      <c r="H18" s="207"/>
      <c r="I18" s="207"/>
      <c r="J18" s="207"/>
      <c r="K18" s="207"/>
      <c r="L18" s="207" t="s">
        <v>62</v>
      </c>
      <c r="M18" s="207"/>
      <c r="N18" s="207"/>
      <c r="O18" s="207"/>
      <c r="P18" s="207"/>
      <c r="Q18" s="207"/>
      <c r="R18" s="207"/>
      <c r="S18" s="207"/>
      <c r="T18" s="207"/>
      <c r="U18" s="207" t="s">
        <v>51</v>
      </c>
      <c r="V18" s="207"/>
      <c r="W18" s="207"/>
      <c r="X18" s="207"/>
      <c r="Y18" s="207"/>
      <c r="Z18" s="207"/>
      <c r="AA18" s="207"/>
      <c r="AB18" s="207"/>
      <c r="AC18" s="207"/>
    </row>
    <row r="19" spans="1:29" s="40" customFormat="1">
      <c r="A19" s="55"/>
      <c r="B19" s="55"/>
      <c r="C19" s="208" t="s">
        <v>52</v>
      </c>
      <c r="D19" s="209"/>
      <c r="E19" s="210"/>
      <c r="F19" s="208" t="s">
        <v>53</v>
      </c>
      <c r="G19" s="209"/>
      <c r="H19" s="210"/>
      <c r="I19" s="208" t="s">
        <v>51</v>
      </c>
      <c r="J19" s="209"/>
      <c r="K19" s="210"/>
      <c r="L19" s="208" t="s">
        <v>52</v>
      </c>
      <c r="M19" s="209"/>
      <c r="N19" s="210"/>
      <c r="O19" s="208" t="s">
        <v>53</v>
      </c>
      <c r="P19" s="209"/>
      <c r="Q19" s="210"/>
      <c r="R19" s="208" t="s">
        <v>51</v>
      </c>
      <c r="S19" s="209"/>
      <c r="T19" s="210"/>
      <c r="U19" s="208" t="s">
        <v>52</v>
      </c>
      <c r="V19" s="209"/>
      <c r="W19" s="210"/>
      <c r="X19" s="208" t="s">
        <v>53</v>
      </c>
      <c r="Y19" s="209"/>
      <c r="Z19" s="210"/>
      <c r="AA19" s="208" t="s">
        <v>51</v>
      </c>
      <c r="AB19" s="209"/>
      <c r="AC19" s="210"/>
    </row>
    <row r="20" spans="1:29" s="42" customFormat="1">
      <c r="A20" s="55"/>
      <c r="B20" s="55"/>
      <c r="C20" s="59" t="s">
        <v>49</v>
      </c>
      <c r="D20" s="60" t="s">
        <v>50</v>
      </c>
      <c r="E20" s="63" t="s">
        <v>51</v>
      </c>
      <c r="F20" s="59" t="s">
        <v>49</v>
      </c>
      <c r="G20" s="60" t="s">
        <v>50</v>
      </c>
      <c r="H20" s="63" t="s">
        <v>51</v>
      </c>
      <c r="I20" s="59" t="s">
        <v>49</v>
      </c>
      <c r="J20" s="60" t="s">
        <v>50</v>
      </c>
      <c r="K20" s="63" t="s">
        <v>51</v>
      </c>
      <c r="L20" s="59" t="s">
        <v>49</v>
      </c>
      <c r="M20" s="60" t="s">
        <v>50</v>
      </c>
      <c r="N20" s="63" t="s">
        <v>51</v>
      </c>
      <c r="O20" s="59" t="s">
        <v>49</v>
      </c>
      <c r="P20" s="60" t="s">
        <v>50</v>
      </c>
      <c r="Q20" s="63" t="s">
        <v>51</v>
      </c>
      <c r="R20" s="59" t="s">
        <v>49</v>
      </c>
      <c r="S20" s="60" t="s">
        <v>50</v>
      </c>
      <c r="T20" s="63" t="s">
        <v>51</v>
      </c>
      <c r="U20" s="59" t="s">
        <v>49</v>
      </c>
      <c r="V20" s="60" t="s">
        <v>50</v>
      </c>
      <c r="W20" s="63" t="s">
        <v>51</v>
      </c>
      <c r="X20" s="59" t="s">
        <v>49</v>
      </c>
      <c r="Y20" s="60" t="s">
        <v>50</v>
      </c>
      <c r="Z20" s="63" t="s">
        <v>51</v>
      </c>
      <c r="AA20" s="59" t="s">
        <v>49</v>
      </c>
      <c r="AB20" s="60" t="s">
        <v>50</v>
      </c>
      <c r="AC20" s="63" t="s">
        <v>51</v>
      </c>
    </row>
    <row r="21" spans="1:29" s="40" customFormat="1">
      <c r="A21" s="61" t="s">
        <v>358</v>
      </c>
      <c r="B21" s="141" t="s">
        <v>359</v>
      </c>
      <c r="C21" s="61"/>
      <c r="D21" s="61"/>
      <c r="E21" s="64"/>
      <c r="F21" s="61"/>
      <c r="G21" s="61"/>
      <c r="H21" s="64"/>
      <c r="I21" s="61"/>
      <c r="J21" s="61"/>
      <c r="K21" s="64"/>
      <c r="L21" s="61"/>
      <c r="M21" s="61"/>
      <c r="N21" s="64"/>
      <c r="O21" s="61"/>
      <c r="P21" s="61"/>
      <c r="Q21" s="64"/>
      <c r="R21" s="61"/>
      <c r="S21" s="61"/>
      <c r="T21" s="64"/>
      <c r="U21" s="61"/>
      <c r="V21" s="61"/>
      <c r="W21" s="64"/>
      <c r="X21" s="61"/>
      <c r="Y21" s="61"/>
      <c r="Z21" s="64"/>
      <c r="AA21" s="61"/>
      <c r="AB21" s="61"/>
      <c r="AC21" s="64"/>
    </row>
    <row r="22" spans="1:29" s="40" customFormat="1">
      <c r="A22" s="61" t="s">
        <v>182</v>
      </c>
      <c r="B22" s="141" t="s">
        <v>54</v>
      </c>
      <c r="C22" s="61"/>
      <c r="D22" s="61"/>
      <c r="E22" s="64"/>
      <c r="F22" s="61"/>
      <c r="G22" s="61"/>
      <c r="H22" s="64"/>
      <c r="I22" s="61"/>
      <c r="J22" s="61"/>
      <c r="K22" s="64"/>
      <c r="L22" s="61"/>
      <c r="M22" s="61"/>
      <c r="N22" s="64"/>
      <c r="O22" s="61"/>
      <c r="P22" s="61"/>
      <c r="Q22" s="64"/>
      <c r="R22" s="61"/>
      <c r="S22" s="61"/>
      <c r="T22" s="64"/>
      <c r="U22" s="61"/>
      <c r="V22" s="61"/>
      <c r="W22" s="64"/>
      <c r="X22" s="61"/>
      <c r="Y22" s="61"/>
      <c r="Z22" s="64"/>
      <c r="AA22" s="61"/>
      <c r="AB22" s="61"/>
      <c r="AC22" s="64"/>
    </row>
    <row r="23" spans="1:29" s="40" customFormat="1">
      <c r="A23" s="61" t="s">
        <v>185</v>
      </c>
      <c r="B23" s="141" t="s">
        <v>56</v>
      </c>
      <c r="C23" s="61"/>
      <c r="D23" s="61"/>
      <c r="E23" s="64"/>
      <c r="F23" s="61"/>
      <c r="G23" s="61"/>
      <c r="H23" s="64"/>
      <c r="I23" s="61"/>
      <c r="J23" s="61"/>
      <c r="K23" s="64"/>
      <c r="L23" s="61"/>
      <c r="M23" s="61"/>
      <c r="N23" s="64"/>
      <c r="O23" s="61"/>
      <c r="P23" s="61"/>
      <c r="Q23" s="64"/>
      <c r="R23" s="61"/>
      <c r="S23" s="61"/>
      <c r="T23" s="64"/>
      <c r="U23" s="61"/>
      <c r="V23" s="61"/>
      <c r="W23" s="64"/>
      <c r="X23" s="61"/>
      <c r="Y23" s="61"/>
      <c r="Z23" s="64"/>
      <c r="AA23" s="61"/>
      <c r="AB23" s="61"/>
      <c r="AC23" s="64"/>
    </row>
    <row r="24" spans="1:29" s="40" customFormat="1">
      <c r="A24" s="61" t="s">
        <v>360</v>
      </c>
      <c r="B24" s="141" t="s">
        <v>361</v>
      </c>
      <c r="C24" s="61"/>
      <c r="D24" s="61"/>
      <c r="E24" s="64"/>
      <c r="F24" s="61"/>
      <c r="G24" s="61"/>
      <c r="H24" s="64"/>
      <c r="I24" s="61"/>
      <c r="J24" s="61"/>
      <c r="K24" s="64"/>
      <c r="L24" s="61"/>
      <c r="M24" s="61"/>
      <c r="N24" s="64"/>
      <c r="O24" s="61"/>
      <c r="P24" s="61"/>
      <c r="Q24" s="64"/>
      <c r="R24" s="61"/>
      <c r="S24" s="61"/>
      <c r="T24" s="64"/>
      <c r="U24" s="61"/>
      <c r="V24" s="61"/>
      <c r="W24" s="64"/>
      <c r="X24" s="61"/>
      <c r="Y24" s="61"/>
      <c r="Z24" s="64"/>
      <c r="AA24" s="61"/>
      <c r="AB24" s="61"/>
      <c r="AC24" s="64"/>
    </row>
    <row r="25" spans="1:29" s="40" customFormat="1">
      <c r="A25" s="61" t="s">
        <v>181</v>
      </c>
      <c r="B25" s="141" t="s">
        <v>55</v>
      </c>
      <c r="C25" s="61"/>
      <c r="D25" s="61"/>
      <c r="E25" s="64"/>
      <c r="F25" s="61"/>
      <c r="G25" s="61"/>
      <c r="H25" s="64"/>
      <c r="I25" s="61"/>
      <c r="J25" s="61"/>
      <c r="K25" s="64"/>
      <c r="L25" s="61"/>
      <c r="M25" s="61"/>
      <c r="N25" s="64"/>
      <c r="O25" s="61"/>
      <c r="P25" s="61"/>
      <c r="Q25" s="64"/>
      <c r="R25" s="61"/>
      <c r="S25" s="61"/>
      <c r="T25" s="64"/>
      <c r="U25" s="61"/>
      <c r="V25" s="61"/>
      <c r="W25" s="64"/>
      <c r="X25" s="61"/>
      <c r="Y25" s="61"/>
      <c r="Z25" s="64"/>
      <c r="AA25" s="61"/>
      <c r="AB25" s="61"/>
      <c r="AC25" s="64"/>
    </row>
    <row r="26" spans="1:29" s="40" customFormat="1">
      <c r="A26" s="61" t="s">
        <v>186</v>
      </c>
      <c r="B26" s="141" t="s">
        <v>57</v>
      </c>
      <c r="C26" s="130"/>
      <c r="D26" s="130"/>
      <c r="E26" s="134"/>
      <c r="F26" s="130"/>
      <c r="G26" s="130"/>
      <c r="H26" s="134"/>
      <c r="I26" s="130"/>
      <c r="J26" s="130"/>
      <c r="K26" s="134"/>
      <c r="L26" s="130"/>
      <c r="M26" s="130"/>
      <c r="N26" s="134"/>
      <c r="O26" s="130"/>
      <c r="P26" s="130"/>
      <c r="Q26" s="134"/>
      <c r="R26" s="130"/>
      <c r="S26" s="130"/>
      <c r="T26" s="134"/>
      <c r="U26" s="130"/>
      <c r="V26" s="130"/>
      <c r="W26" s="134"/>
      <c r="X26" s="130"/>
      <c r="Y26" s="130"/>
      <c r="Z26" s="134"/>
      <c r="AA26" s="130"/>
      <c r="AB26" s="130"/>
      <c r="AC26" s="134"/>
    </row>
    <row r="27" spans="1:29" s="40" customFormat="1">
      <c r="A27" s="61" t="s">
        <v>385</v>
      </c>
      <c r="B27" s="143" t="s">
        <v>376</v>
      </c>
      <c r="C27" s="80"/>
      <c r="D27" s="80"/>
      <c r="E27" s="135"/>
      <c r="F27" s="80"/>
      <c r="G27" s="80"/>
      <c r="H27" s="135"/>
      <c r="I27" s="80"/>
      <c r="J27" s="80"/>
      <c r="K27" s="135"/>
      <c r="L27" s="80"/>
      <c r="M27" s="80"/>
      <c r="N27" s="135"/>
      <c r="O27" s="80"/>
      <c r="P27" s="80"/>
      <c r="Q27" s="135"/>
      <c r="R27" s="80"/>
      <c r="S27" s="80"/>
      <c r="T27" s="135"/>
      <c r="U27" s="80"/>
      <c r="V27" s="80"/>
      <c r="W27" s="135"/>
      <c r="X27" s="80"/>
      <c r="Y27" s="80"/>
      <c r="Z27" s="135"/>
      <c r="AA27" s="80"/>
      <c r="AB27" s="80"/>
      <c r="AC27" s="135"/>
    </row>
    <row r="28" spans="1:29" s="40" customFormat="1">
      <c r="A28" s="61" t="s">
        <v>386</v>
      </c>
      <c r="B28" s="143" t="s">
        <v>377</v>
      </c>
      <c r="C28" s="80"/>
      <c r="D28" s="80"/>
      <c r="E28" s="135"/>
      <c r="F28" s="80"/>
      <c r="G28" s="80"/>
      <c r="H28" s="135"/>
      <c r="I28" s="80"/>
      <c r="J28" s="80"/>
      <c r="K28" s="135"/>
      <c r="L28" s="80"/>
      <c r="M28" s="80"/>
      <c r="N28" s="135"/>
      <c r="O28" s="80"/>
      <c r="P28" s="80"/>
      <c r="Q28" s="135"/>
      <c r="R28" s="80"/>
      <c r="S28" s="80"/>
      <c r="T28" s="135"/>
      <c r="U28" s="80"/>
      <c r="V28" s="80"/>
      <c r="W28" s="135"/>
      <c r="X28" s="80"/>
      <c r="Y28" s="80"/>
      <c r="Z28" s="135"/>
      <c r="AA28" s="80"/>
      <c r="AB28" s="80"/>
      <c r="AC28" s="135"/>
    </row>
    <row r="29" spans="1:29" s="40" customFormat="1">
      <c r="A29" s="61" t="s">
        <v>387</v>
      </c>
      <c r="B29" s="143" t="s">
        <v>375</v>
      </c>
      <c r="C29" s="80"/>
      <c r="D29" s="80"/>
      <c r="E29" s="135"/>
      <c r="F29" s="80"/>
      <c r="G29" s="80"/>
      <c r="H29" s="135"/>
      <c r="I29" s="80"/>
      <c r="J29" s="80"/>
      <c r="K29" s="135"/>
      <c r="L29" s="80"/>
      <c r="M29" s="80"/>
      <c r="N29" s="135"/>
      <c r="O29" s="80"/>
      <c r="P29" s="80"/>
      <c r="Q29" s="135"/>
      <c r="R29" s="80"/>
      <c r="S29" s="80"/>
      <c r="T29" s="135"/>
      <c r="U29" s="80"/>
      <c r="V29" s="80"/>
      <c r="W29" s="135"/>
      <c r="X29" s="80"/>
      <c r="Y29" s="80"/>
      <c r="Z29" s="135"/>
      <c r="AA29" s="80"/>
      <c r="AB29" s="80"/>
      <c r="AC29" s="135"/>
    </row>
    <row r="30" spans="1:29" s="40" customFormat="1">
      <c r="A30" s="61" t="s">
        <v>381</v>
      </c>
      <c r="B30" s="143" t="s">
        <v>379</v>
      </c>
      <c r="C30" s="80"/>
      <c r="D30" s="80"/>
      <c r="E30" s="135"/>
      <c r="F30" s="80"/>
      <c r="G30" s="80"/>
      <c r="H30" s="135"/>
      <c r="I30" s="80"/>
      <c r="J30" s="80"/>
      <c r="K30" s="135"/>
      <c r="L30" s="80"/>
      <c r="M30" s="80"/>
      <c r="N30" s="135"/>
      <c r="O30" s="80"/>
      <c r="P30" s="80"/>
      <c r="Q30" s="135"/>
      <c r="R30" s="80"/>
      <c r="S30" s="80"/>
      <c r="T30" s="135"/>
      <c r="U30" s="80"/>
      <c r="V30" s="80"/>
      <c r="W30" s="135"/>
      <c r="X30" s="80"/>
      <c r="Y30" s="80"/>
      <c r="Z30" s="135"/>
      <c r="AA30" s="80"/>
      <c r="AB30" s="80"/>
      <c r="AC30" s="135"/>
    </row>
    <row r="31" spans="1:29" s="40" customFormat="1">
      <c r="A31" s="61" t="s">
        <v>383</v>
      </c>
      <c r="B31" s="143" t="s">
        <v>380</v>
      </c>
      <c r="C31" s="80"/>
      <c r="D31" s="80"/>
      <c r="E31" s="135"/>
      <c r="F31" s="80"/>
      <c r="G31" s="80"/>
      <c r="H31" s="135"/>
      <c r="I31" s="80"/>
      <c r="J31" s="80"/>
      <c r="K31" s="135"/>
      <c r="L31" s="80"/>
      <c r="M31" s="80"/>
      <c r="N31" s="135"/>
      <c r="O31" s="80"/>
      <c r="P31" s="80"/>
      <c r="Q31" s="135"/>
      <c r="R31" s="80"/>
      <c r="S31" s="80"/>
      <c r="T31" s="135"/>
      <c r="U31" s="80"/>
      <c r="V31" s="80"/>
      <c r="W31" s="135"/>
      <c r="X31" s="80"/>
      <c r="Y31" s="80"/>
      <c r="Z31" s="135"/>
      <c r="AA31" s="80"/>
      <c r="AB31" s="80"/>
      <c r="AC31" s="135"/>
    </row>
    <row r="32" spans="1:29" s="40" customFormat="1">
      <c r="A32" s="61" t="s">
        <v>384</v>
      </c>
      <c r="B32" s="143" t="s">
        <v>378</v>
      </c>
      <c r="C32" s="80"/>
      <c r="D32" s="80"/>
      <c r="E32" s="135"/>
      <c r="F32" s="80"/>
      <c r="G32" s="80"/>
      <c r="H32" s="135"/>
      <c r="I32" s="80"/>
      <c r="J32" s="80"/>
      <c r="K32" s="135"/>
      <c r="L32" s="80"/>
      <c r="M32" s="80"/>
      <c r="N32" s="135"/>
      <c r="O32" s="80"/>
      <c r="P32" s="80"/>
      <c r="Q32" s="135"/>
      <c r="R32" s="80"/>
      <c r="S32" s="80"/>
      <c r="T32" s="135"/>
      <c r="U32" s="80"/>
      <c r="V32" s="80"/>
      <c r="W32" s="135"/>
      <c r="X32" s="80"/>
      <c r="Y32" s="80"/>
      <c r="Z32" s="135"/>
      <c r="AA32" s="80"/>
      <c r="AB32" s="80"/>
      <c r="AC32" s="135"/>
    </row>
    <row r="33" spans="1:20" s="40" customFormat="1">
      <c r="A33" s="55"/>
      <c r="B33" s="55"/>
      <c r="C33" s="55"/>
      <c r="D33" s="55"/>
      <c r="E33" s="55"/>
      <c r="F33" s="55"/>
      <c r="G33" s="55"/>
      <c r="H33" s="55"/>
      <c r="I33" s="55"/>
      <c r="J33" s="55"/>
      <c r="K33" s="55"/>
      <c r="L33" s="55"/>
      <c r="M33" s="55"/>
      <c r="N33" s="55"/>
    </row>
    <row r="34" spans="1:20" s="40" customFormat="1">
      <c r="A34" s="57" t="s">
        <v>58</v>
      </c>
      <c r="B34" s="120"/>
      <c r="C34" s="58"/>
      <c r="D34" s="58"/>
      <c r="E34" s="58"/>
      <c r="F34" s="58"/>
      <c r="G34" s="58"/>
      <c r="H34" s="69"/>
      <c r="I34" s="58"/>
      <c r="J34" s="58"/>
      <c r="K34" s="58"/>
      <c r="L34" s="55"/>
      <c r="M34" s="55"/>
      <c r="N34" s="55"/>
    </row>
    <row r="35" spans="1:20" s="40" customFormat="1">
      <c r="A35" s="131"/>
      <c r="B35" s="132"/>
      <c r="C35" s="44"/>
      <c r="D35" s="44"/>
      <c r="E35" s="44"/>
      <c r="F35" s="44"/>
      <c r="G35" s="44"/>
      <c r="H35" s="133"/>
      <c r="I35" s="44"/>
      <c r="J35" s="44"/>
      <c r="K35" s="44"/>
      <c r="L35" s="55"/>
      <c r="M35" s="55"/>
      <c r="N35" s="55"/>
    </row>
    <row r="36" spans="1:20" s="40" customFormat="1">
      <c r="A36" s="131"/>
      <c r="B36" s="132"/>
      <c r="C36" s="207" t="s">
        <v>61</v>
      </c>
      <c r="D36" s="207"/>
      <c r="E36" s="207"/>
      <c r="F36" s="207" t="s">
        <v>62</v>
      </c>
      <c r="G36" s="207"/>
      <c r="H36" s="207"/>
      <c r="I36" s="211" t="s">
        <v>51</v>
      </c>
      <c r="J36" s="211"/>
      <c r="K36" s="211"/>
      <c r="L36" s="55"/>
      <c r="M36" s="55"/>
      <c r="N36" s="55"/>
    </row>
    <row r="37" spans="1:20" s="40" customFormat="1">
      <c r="A37" s="124"/>
      <c r="B37" s="124"/>
      <c r="C37" s="138" t="s">
        <v>49</v>
      </c>
      <c r="D37" s="139" t="s">
        <v>50</v>
      </c>
      <c r="E37" s="139" t="s">
        <v>51</v>
      </c>
      <c r="F37" s="138" t="s">
        <v>49</v>
      </c>
      <c r="G37" s="139" t="s">
        <v>50</v>
      </c>
      <c r="H37" s="139" t="s">
        <v>51</v>
      </c>
      <c r="I37" s="138" t="s">
        <v>49</v>
      </c>
      <c r="J37" s="139" t="s">
        <v>50</v>
      </c>
      <c r="K37" s="139" t="s">
        <v>51</v>
      </c>
      <c r="L37" s="55"/>
      <c r="M37" s="55"/>
      <c r="N37" s="55"/>
    </row>
    <row r="38" spans="1:20" s="40" customFormat="1">
      <c r="A38" s="61" t="s">
        <v>394</v>
      </c>
      <c r="B38" s="141" t="s">
        <v>370</v>
      </c>
      <c r="C38" s="61"/>
      <c r="D38" s="61"/>
      <c r="E38" s="61"/>
      <c r="F38" s="61"/>
      <c r="G38" s="61"/>
      <c r="H38" s="61"/>
      <c r="I38" s="61"/>
      <c r="J38" s="61"/>
      <c r="K38" s="61"/>
      <c r="L38" s="55"/>
      <c r="M38" s="55"/>
      <c r="N38" s="55"/>
    </row>
    <row r="39" spans="1:20" s="40" customFormat="1">
      <c r="A39" s="61" t="s">
        <v>395</v>
      </c>
      <c r="B39" s="141" t="s">
        <v>371</v>
      </c>
      <c r="C39" s="61"/>
      <c r="D39" s="61"/>
      <c r="E39" s="61"/>
      <c r="F39" s="61"/>
      <c r="G39" s="61"/>
      <c r="H39" s="61"/>
      <c r="I39" s="61"/>
      <c r="J39" s="61"/>
      <c r="K39" s="61"/>
      <c r="L39" s="55"/>
      <c r="M39" s="55"/>
      <c r="N39" s="55"/>
    </row>
    <row r="40" spans="1:20" s="40" customFormat="1">
      <c r="A40" s="61" t="s">
        <v>396</v>
      </c>
      <c r="B40" s="141" t="s">
        <v>60</v>
      </c>
      <c r="C40" s="61"/>
      <c r="D40" s="61"/>
      <c r="E40" s="61"/>
      <c r="F40" s="61"/>
      <c r="G40" s="61"/>
      <c r="H40" s="61"/>
      <c r="I40" s="61"/>
      <c r="J40" s="61"/>
      <c r="K40" s="61"/>
      <c r="L40" s="55"/>
      <c r="M40" s="55"/>
      <c r="N40" s="55"/>
    </row>
    <row r="41" spans="1:20" s="40" customFormat="1">
      <c r="A41" s="61" t="s">
        <v>388</v>
      </c>
      <c r="B41" s="141" t="s">
        <v>372</v>
      </c>
      <c r="C41" s="61"/>
      <c r="D41" s="61"/>
      <c r="E41" s="61"/>
      <c r="F41" s="61"/>
      <c r="G41" s="61"/>
      <c r="H41" s="61"/>
      <c r="I41" s="61"/>
      <c r="J41" s="61"/>
      <c r="K41" s="61"/>
      <c r="L41" s="55"/>
      <c r="M41" s="55"/>
      <c r="N41" s="55"/>
    </row>
    <row r="42" spans="1:20" s="40" customFormat="1">
      <c r="A42" s="61" t="s">
        <v>389</v>
      </c>
      <c r="B42" s="141" t="s">
        <v>373</v>
      </c>
      <c r="C42" s="61"/>
      <c r="D42" s="61"/>
      <c r="E42" s="61"/>
      <c r="F42" s="61"/>
      <c r="G42" s="61"/>
      <c r="H42" s="61"/>
      <c r="I42" s="61"/>
      <c r="J42" s="61"/>
      <c r="K42" s="61"/>
      <c r="L42" s="55"/>
      <c r="M42" s="55"/>
      <c r="N42" s="55"/>
    </row>
    <row r="43" spans="1:20" s="40" customFormat="1">
      <c r="A43" s="61" t="s">
        <v>390</v>
      </c>
      <c r="B43" s="141" t="s">
        <v>374</v>
      </c>
      <c r="C43" s="61"/>
      <c r="D43" s="61"/>
      <c r="E43" s="61"/>
      <c r="F43" s="61"/>
      <c r="G43" s="61"/>
      <c r="H43" s="61"/>
      <c r="I43" s="61"/>
      <c r="J43" s="61"/>
      <c r="K43" s="61"/>
      <c r="L43" s="55"/>
      <c r="M43" s="55"/>
      <c r="N43" s="55"/>
    </row>
    <row r="44" spans="1:20" s="40" customFormat="1">
      <c r="A44" s="121"/>
      <c r="B44" s="145"/>
      <c r="C44" s="55"/>
      <c r="D44" s="55"/>
      <c r="E44" s="55"/>
      <c r="F44" s="66"/>
      <c r="G44" s="55"/>
      <c r="H44" s="55"/>
      <c r="I44" s="55"/>
      <c r="J44" s="55"/>
      <c r="K44" s="55"/>
      <c r="L44" s="55"/>
      <c r="M44" s="55"/>
      <c r="N44" s="55"/>
      <c r="O44" s="66"/>
      <c r="P44" s="55"/>
      <c r="Q44" s="55"/>
      <c r="R44" s="55"/>
      <c r="S44" s="55"/>
      <c r="T44" s="55"/>
    </row>
    <row r="45" spans="1:20" s="40" customFormat="1" ht="15">
      <c r="A45" s="122"/>
      <c r="B45" s="47"/>
      <c r="C45" s="50" t="s">
        <v>61</v>
      </c>
      <c r="D45" s="50" t="s">
        <v>62</v>
      </c>
      <c r="E45" s="63" t="s">
        <v>51</v>
      </c>
      <c r="F45" s="66"/>
      <c r="G45" s="55"/>
      <c r="H45" s="55"/>
      <c r="I45" s="55"/>
      <c r="J45" s="55"/>
      <c r="K45" s="55"/>
      <c r="L45" s="55"/>
      <c r="M45" s="55"/>
      <c r="N45" s="55"/>
      <c r="O45" s="66"/>
      <c r="P45" s="55"/>
      <c r="Q45" s="55"/>
      <c r="R45" s="55"/>
      <c r="S45" s="55"/>
      <c r="T45" s="55"/>
    </row>
    <row r="46" spans="1:20" s="40" customFormat="1">
      <c r="A46" s="61" t="s">
        <v>392</v>
      </c>
      <c r="B46" s="144" t="s">
        <v>63</v>
      </c>
      <c r="C46" s="51"/>
      <c r="D46" s="78"/>
      <c r="E46" s="64"/>
      <c r="F46" s="55"/>
      <c r="G46" s="55"/>
      <c r="H46" s="128"/>
      <c r="I46" s="55"/>
      <c r="J46" s="55"/>
      <c r="K46" s="128"/>
      <c r="L46" s="55"/>
      <c r="M46" s="55"/>
      <c r="N46" s="55"/>
    </row>
    <row r="47" spans="1:20" s="42" customFormat="1">
      <c r="A47" s="61" t="s">
        <v>393</v>
      </c>
      <c r="B47" s="144" t="s">
        <v>64</v>
      </c>
      <c r="C47" s="51"/>
      <c r="D47" s="78"/>
      <c r="E47" s="64"/>
      <c r="F47" s="66"/>
      <c r="G47" s="55"/>
      <c r="H47" s="55"/>
      <c r="I47" s="55"/>
      <c r="J47" s="55"/>
      <c r="K47" s="55"/>
      <c r="L47" s="55"/>
      <c r="M47" s="55"/>
      <c r="N47" s="55"/>
      <c r="O47" s="66"/>
      <c r="P47" s="55"/>
      <c r="Q47" s="55"/>
      <c r="R47" s="55"/>
      <c r="S47" s="55"/>
      <c r="T47" s="55"/>
    </row>
    <row r="48" spans="1:20" s="40" customFormat="1">
      <c r="A48" s="47"/>
      <c r="B48" s="47"/>
      <c r="L48" s="55"/>
      <c r="M48" s="55"/>
      <c r="N48" s="55"/>
    </row>
    <row r="49" spans="1:14" s="40" customFormat="1">
      <c r="A49" s="57" t="s">
        <v>65</v>
      </c>
      <c r="B49" s="57"/>
      <c r="C49" s="57"/>
      <c r="D49" s="57"/>
      <c r="E49" s="57"/>
      <c r="F49" s="57"/>
      <c r="G49" s="57"/>
      <c r="H49" s="57"/>
      <c r="I49" s="57"/>
      <c r="J49" s="57"/>
      <c r="K49" s="57"/>
      <c r="L49" s="55"/>
      <c r="M49" s="55"/>
      <c r="N49" s="55"/>
    </row>
    <row r="50" spans="1:14" s="40" customFormat="1">
      <c r="A50" s="42"/>
      <c r="B50" s="42"/>
      <c r="C50" s="42"/>
      <c r="L50" s="55"/>
      <c r="M50" s="55"/>
      <c r="N50" s="55"/>
    </row>
    <row r="51" spans="1:14" s="40" customFormat="1">
      <c r="A51" s="51" t="s">
        <v>273</v>
      </c>
      <c r="B51" s="141" t="s">
        <v>66</v>
      </c>
      <c r="C51" s="51"/>
      <c r="L51" s="55"/>
      <c r="M51" s="55"/>
      <c r="N51" s="55"/>
    </row>
    <row r="52" spans="1:14" s="40" customFormat="1">
      <c r="A52" s="51" t="s">
        <v>274</v>
      </c>
      <c r="B52" s="141" t="s">
        <v>67</v>
      </c>
      <c r="C52" s="51"/>
      <c r="L52" s="55"/>
      <c r="M52" s="55"/>
      <c r="N52" s="55"/>
    </row>
    <row r="53" spans="1:14" s="40" customFormat="1">
      <c r="A53" s="51" t="s">
        <v>277</v>
      </c>
      <c r="B53" s="141" t="s">
        <v>68</v>
      </c>
      <c r="C53" s="51"/>
      <c r="L53" s="55"/>
      <c r="M53" s="55"/>
      <c r="N53" s="55"/>
    </row>
    <row r="54" spans="1:14" s="40" customFormat="1">
      <c r="A54" s="51" t="s">
        <v>276</v>
      </c>
      <c r="B54" s="141" t="s">
        <v>279</v>
      </c>
      <c r="C54" s="51"/>
      <c r="L54" s="55"/>
      <c r="M54" s="55"/>
      <c r="N54" s="55"/>
    </row>
    <row r="55" spans="1:14" s="40" customFormat="1">
      <c r="A55" s="51" t="s">
        <v>275</v>
      </c>
      <c r="B55" s="141" t="s">
        <v>69</v>
      </c>
      <c r="C55" s="51"/>
      <c r="L55" s="55"/>
      <c r="M55" s="55"/>
      <c r="N55" s="55"/>
    </row>
    <row r="56" spans="1:14" s="40" customFormat="1">
      <c r="A56" s="121"/>
      <c r="B56" s="121"/>
      <c r="C56" s="55"/>
      <c r="L56" s="55"/>
      <c r="M56" s="55"/>
      <c r="N56" s="55"/>
    </row>
    <row r="57" spans="1:14" s="40" customFormat="1">
      <c r="A57" s="57" t="s">
        <v>353</v>
      </c>
      <c r="B57" s="57"/>
      <c r="C57" s="57"/>
      <c r="D57" s="57"/>
      <c r="E57" s="57"/>
      <c r="F57" s="57"/>
      <c r="G57" s="57"/>
      <c r="H57" s="57"/>
      <c r="I57" s="57"/>
      <c r="J57" s="57"/>
      <c r="K57" s="57"/>
      <c r="L57" s="55"/>
      <c r="M57" s="55"/>
      <c r="N57" s="55"/>
    </row>
    <row r="58" spans="1:14" s="40" customFormat="1">
      <c r="A58" s="131"/>
      <c r="B58" s="131"/>
      <c r="C58" s="131"/>
      <c r="D58" s="131"/>
      <c r="E58" s="131"/>
      <c r="F58" s="131"/>
      <c r="G58" s="131"/>
      <c r="H58" s="131"/>
      <c r="I58" s="131"/>
      <c r="J58" s="131"/>
      <c r="K58" s="131"/>
      <c r="L58" s="55"/>
      <c r="M58" s="55"/>
      <c r="N58" s="55"/>
    </row>
    <row r="59" spans="1:14" s="40" customFormat="1">
      <c r="A59" s="55"/>
      <c r="B59" s="55"/>
      <c r="C59" s="212" t="s">
        <v>77</v>
      </c>
      <c r="D59" s="213"/>
      <c r="E59" s="213"/>
      <c r="F59" s="214"/>
      <c r="G59" s="212" t="s">
        <v>78</v>
      </c>
      <c r="H59" s="213"/>
      <c r="I59" s="213"/>
      <c r="J59" s="214"/>
      <c r="K59" s="212" t="s">
        <v>74</v>
      </c>
      <c r="L59" s="213"/>
      <c r="M59" s="213"/>
      <c r="N59" s="214"/>
    </row>
    <row r="60" spans="1:14" s="40" customFormat="1">
      <c r="A60" s="51" t="s">
        <v>350</v>
      </c>
      <c r="B60" s="141" t="s">
        <v>352</v>
      </c>
      <c r="C60" s="114" t="s">
        <v>79</v>
      </c>
      <c r="D60" s="114" t="s">
        <v>80</v>
      </c>
      <c r="E60" s="114" t="s">
        <v>74</v>
      </c>
      <c r="F60" s="114" t="s">
        <v>51</v>
      </c>
      <c r="G60" s="114" t="s">
        <v>79</v>
      </c>
      <c r="H60" s="114" t="s">
        <v>80</v>
      </c>
      <c r="I60" s="114" t="s">
        <v>74</v>
      </c>
      <c r="J60" s="114" t="s">
        <v>51</v>
      </c>
      <c r="K60" s="114" t="s">
        <v>79</v>
      </c>
      <c r="L60" s="114" t="s">
        <v>80</v>
      </c>
      <c r="M60" s="114" t="s">
        <v>74</v>
      </c>
      <c r="N60" s="114" t="s">
        <v>51</v>
      </c>
    </row>
    <row r="61" spans="1:14" s="40" customFormat="1">
      <c r="A61" s="51" t="s">
        <v>351</v>
      </c>
      <c r="B61" s="141" t="s">
        <v>398</v>
      </c>
      <c r="C61" s="113"/>
      <c r="D61" s="113"/>
      <c r="E61" s="113"/>
      <c r="F61" s="113"/>
      <c r="G61" s="113"/>
      <c r="H61" s="113"/>
      <c r="I61" s="113"/>
      <c r="J61" s="113"/>
      <c r="K61" s="113"/>
      <c r="L61" s="113"/>
      <c r="M61" s="113"/>
      <c r="N61" s="113"/>
    </row>
    <row r="62" spans="1:14" s="40" customFormat="1">
      <c r="A62" s="54"/>
      <c r="B62" s="55"/>
      <c r="C62" s="56"/>
      <c r="D62" s="56"/>
      <c r="E62" s="56"/>
      <c r="F62" s="56"/>
      <c r="G62" s="55"/>
      <c r="H62" s="55"/>
      <c r="I62" s="55"/>
      <c r="J62" s="55"/>
      <c r="K62" s="55"/>
      <c r="L62" s="55"/>
      <c r="M62" s="55"/>
      <c r="N62" s="55"/>
    </row>
    <row r="63" spans="1:14" s="40" customFormat="1">
      <c r="A63" s="48"/>
      <c r="B63" s="48"/>
      <c r="C63" s="48"/>
      <c r="D63" s="48"/>
      <c r="E63" s="48"/>
      <c r="F63" s="48"/>
      <c r="G63" s="48"/>
      <c r="H63" s="48"/>
      <c r="I63" s="48"/>
      <c r="J63" s="48"/>
      <c r="K63" s="48"/>
      <c r="L63" s="48"/>
      <c r="M63" s="48"/>
    </row>
    <row r="64" spans="1:14" s="40" customFormat="1">
      <c r="A64" s="37" t="s">
        <v>43</v>
      </c>
      <c r="B64" s="38" t="s">
        <v>187</v>
      </c>
      <c r="C64" s="39"/>
    </row>
    <row r="65" spans="1:20" s="40" customFormat="1">
      <c r="A65" s="41" t="s">
        <v>45</v>
      </c>
      <c r="B65" s="42" t="s">
        <v>46</v>
      </c>
    </row>
    <row r="66" spans="1:20" s="40" customFormat="1">
      <c r="A66" s="43" t="s">
        <v>47</v>
      </c>
      <c r="B66" s="42" t="s">
        <v>349</v>
      </c>
      <c r="D66" s="42"/>
      <c r="E66" s="47"/>
    </row>
    <row r="67" spans="1:20" s="40" customFormat="1">
      <c r="A67" s="45" t="s">
        <v>48</v>
      </c>
      <c r="D67" s="42"/>
      <c r="E67" s="47"/>
    </row>
    <row r="68" spans="1:20" s="40" customFormat="1">
      <c r="B68" s="42"/>
      <c r="C68" s="47"/>
    </row>
    <row r="69" spans="1:20" s="40" customFormat="1">
      <c r="A69" s="57" t="s">
        <v>70</v>
      </c>
      <c r="B69" s="120"/>
      <c r="C69" s="58"/>
      <c r="D69" s="58"/>
      <c r="E69" s="58"/>
      <c r="F69" s="58"/>
      <c r="G69" s="58"/>
      <c r="H69" s="58"/>
      <c r="I69" s="58"/>
      <c r="J69" s="58"/>
    </row>
    <row r="70" spans="1:20" s="40" customFormat="1">
      <c r="A70" s="47"/>
      <c r="B70" s="47"/>
    </row>
    <row r="71" spans="1:20" s="40" customFormat="1" ht="15">
      <c r="A71" s="122"/>
      <c r="B71" s="122"/>
      <c r="C71" s="215" t="s">
        <v>72</v>
      </c>
      <c r="D71" s="215"/>
      <c r="E71" s="215"/>
      <c r="F71" s="215" t="s">
        <v>343</v>
      </c>
      <c r="G71" s="215"/>
      <c r="H71" s="215"/>
      <c r="I71" s="215" t="s">
        <v>344</v>
      </c>
      <c r="J71" s="215"/>
      <c r="K71" s="215"/>
      <c r="L71" s="215" t="s">
        <v>73</v>
      </c>
      <c r="M71" s="215"/>
      <c r="N71" s="215"/>
      <c r="O71" s="212" t="s">
        <v>74</v>
      </c>
      <c r="P71" s="213"/>
      <c r="Q71" s="214"/>
      <c r="R71" s="212" t="s">
        <v>51</v>
      </c>
      <c r="S71" s="213"/>
      <c r="T71" s="214"/>
    </row>
    <row r="72" spans="1:20" s="40" customFormat="1" ht="15">
      <c r="A72" s="122"/>
      <c r="B72" s="122"/>
      <c r="C72" s="83" t="s">
        <v>61</v>
      </c>
      <c r="D72" s="83" t="s">
        <v>62</v>
      </c>
      <c r="E72" s="83" t="s">
        <v>51</v>
      </c>
      <c r="F72" s="83" t="s">
        <v>61</v>
      </c>
      <c r="G72" s="83" t="s">
        <v>62</v>
      </c>
      <c r="H72" s="83" t="s">
        <v>51</v>
      </c>
      <c r="I72" s="83" t="s">
        <v>61</v>
      </c>
      <c r="J72" s="83" t="s">
        <v>62</v>
      </c>
      <c r="K72" s="83" t="s">
        <v>51</v>
      </c>
      <c r="L72" s="83" t="s">
        <v>61</v>
      </c>
      <c r="M72" s="83" t="s">
        <v>62</v>
      </c>
      <c r="N72" s="83" t="s">
        <v>51</v>
      </c>
      <c r="O72" s="83" t="s">
        <v>61</v>
      </c>
      <c r="P72" s="83" t="s">
        <v>62</v>
      </c>
      <c r="Q72" s="68" t="s">
        <v>51</v>
      </c>
      <c r="R72" s="83" t="s">
        <v>61</v>
      </c>
      <c r="S72" s="83" t="s">
        <v>62</v>
      </c>
      <c r="T72" s="68" t="s">
        <v>51</v>
      </c>
    </row>
    <row r="73" spans="1:20" s="40" customFormat="1">
      <c r="A73" s="61" t="s">
        <v>71</v>
      </c>
      <c r="B73" s="51" t="s">
        <v>75</v>
      </c>
      <c r="C73" s="65"/>
      <c r="D73" s="65"/>
      <c r="E73" s="46"/>
      <c r="F73" s="46"/>
      <c r="G73" s="46"/>
      <c r="H73" s="46"/>
      <c r="I73" s="46"/>
      <c r="J73" s="46"/>
      <c r="K73" s="46"/>
      <c r="L73" s="46"/>
      <c r="M73" s="46"/>
      <c r="N73" s="46"/>
      <c r="O73" s="46"/>
      <c r="P73" s="65"/>
      <c r="Q73" s="62"/>
      <c r="R73" s="61"/>
      <c r="S73" s="61"/>
      <c r="T73" s="61"/>
    </row>
    <row r="74" spans="1:20" s="40" customFormat="1">
      <c r="A74" s="61" t="s">
        <v>188</v>
      </c>
      <c r="B74" s="51" t="s">
        <v>76</v>
      </c>
      <c r="C74" s="65"/>
      <c r="D74" s="65"/>
      <c r="E74" s="46"/>
      <c r="F74" s="46"/>
      <c r="G74" s="46"/>
      <c r="H74" s="46"/>
      <c r="I74" s="46"/>
      <c r="J74" s="46"/>
      <c r="K74" s="46"/>
      <c r="L74" s="46"/>
      <c r="M74" s="46"/>
      <c r="N74" s="46"/>
      <c r="O74" s="46"/>
      <c r="P74" s="65"/>
      <c r="Q74" s="62"/>
      <c r="R74" s="61"/>
      <c r="S74" s="61"/>
      <c r="T74" s="61"/>
    </row>
    <row r="75" spans="1:20" s="40" customFormat="1">
      <c r="A75" s="47"/>
      <c r="B75" s="47"/>
    </row>
    <row r="76" spans="1:20" s="40" customFormat="1">
      <c r="A76" s="47"/>
      <c r="B76" s="47"/>
      <c r="C76" s="212" t="s">
        <v>77</v>
      </c>
      <c r="D76" s="213"/>
      <c r="E76" s="213"/>
      <c r="F76" s="214"/>
      <c r="G76" s="212" t="s">
        <v>78</v>
      </c>
      <c r="H76" s="213"/>
      <c r="I76" s="213"/>
      <c r="J76" s="214"/>
      <c r="K76" s="212" t="s">
        <v>74</v>
      </c>
      <c r="L76" s="213"/>
      <c r="M76" s="213"/>
      <c r="N76" s="214"/>
    </row>
    <row r="77" spans="1:20" s="40" customFormat="1">
      <c r="A77" s="47"/>
      <c r="B77" s="47"/>
      <c r="C77" s="114" t="s">
        <v>79</v>
      </c>
      <c r="D77" s="114" t="s">
        <v>80</v>
      </c>
      <c r="E77" s="114" t="s">
        <v>74</v>
      </c>
      <c r="F77" s="114" t="s">
        <v>51</v>
      </c>
      <c r="G77" s="114" t="s">
        <v>79</v>
      </c>
      <c r="H77" s="114" t="s">
        <v>80</v>
      </c>
      <c r="I77" s="114" t="s">
        <v>74</v>
      </c>
      <c r="J77" s="114" t="s">
        <v>51</v>
      </c>
      <c r="K77" s="114" t="s">
        <v>79</v>
      </c>
      <c r="L77" s="114" t="s">
        <v>80</v>
      </c>
      <c r="M77" s="114" t="s">
        <v>74</v>
      </c>
      <c r="N77" s="114" t="s">
        <v>51</v>
      </c>
    </row>
    <row r="78" spans="1:20" s="40" customFormat="1">
      <c r="A78" s="65" t="s">
        <v>202</v>
      </c>
      <c r="B78" s="80" t="s">
        <v>81</v>
      </c>
      <c r="C78" s="83"/>
      <c r="D78" s="83"/>
      <c r="E78" s="83"/>
      <c r="F78" s="83"/>
      <c r="G78" s="83"/>
      <c r="H78" s="83"/>
      <c r="I78" s="83"/>
      <c r="J78" s="83"/>
      <c r="K78" s="83"/>
      <c r="L78" s="83"/>
      <c r="M78" s="83"/>
      <c r="N78" s="83"/>
    </row>
    <row r="79" spans="1:20" s="40" customFormat="1">
      <c r="A79" s="65" t="s">
        <v>400</v>
      </c>
      <c r="B79" s="80" t="s">
        <v>399</v>
      </c>
      <c r="C79" s="136"/>
      <c r="D79" s="136"/>
      <c r="E79" s="136"/>
      <c r="F79" s="136"/>
      <c r="G79" s="136"/>
      <c r="H79" s="136"/>
      <c r="I79" s="136"/>
      <c r="J79" s="136"/>
      <c r="K79" s="136"/>
      <c r="L79" s="136"/>
      <c r="M79" s="136"/>
      <c r="N79" s="136"/>
    </row>
    <row r="80" spans="1:20" s="40" customFormat="1">
      <c r="A80" s="65" t="s">
        <v>203</v>
      </c>
      <c r="B80" s="80" t="s">
        <v>82</v>
      </c>
      <c r="C80" s="83"/>
      <c r="D80" s="83"/>
      <c r="E80" s="83"/>
      <c r="F80" s="83"/>
      <c r="G80" s="83"/>
      <c r="H80" s="83"/>
      <c r="I80" s="83"/>
      <c r="J80" s="83"/>
      <c r="K80" s="83"/>
      <c r="L80" s="83"/>
      <c r="M80" s="83"/>
      <c r="N80" s="83"/>
    </row>
    <row r="81" spans="1:20" s="40" customFormat="1">
      <c r="A81" s="65" t="s">
        <v>204</v>
      </c>
      <c r="B81" s="80" t="s">
        <v>83</v>
      </c>
      <c r="C81" s="83"/>
      <c r="D81" s="83"/>
      <c r="E81" s="83"/>
      <c r="F81" s="83"/>
      <c r="G81" s="83"/>
      <c r="H81" s="83"/>
      <c r="I81" s="83"/>
      <c r="J81" s="83"/>
      <c r="K81" s="83"/>
      <c r="L81" s="83"/>
      <c r="M81" s="83"/>
      <c r="N81" s="83"/>
    </row>
    <row r="82" spans="1:20" s="40" customFormat="1">
      <c r="A82" s="47"/>
      <c r="B82" s="47"/>
      <c r="C82" s="115"/>
      <c r="D82" s="115"/>
      <c r="E82" s="115"/>
      <c r="F82" s="115"/>
      <c r="G82" s="115"/>
      <c r="H82" s="115"/>
      <c r="I82" s="115"/>
      <c r="J82" s="115"/>
      <c r="K82" s="115"/>
      <c r="L82" s="115"/>
      <c r="M82" s="115"/>
      <c r="N82" s="115"/>
    </row>
    <row r="83" spans="1:20" s="40" customFormat="1">
      <c r="A83" s="57" t="s">
        <v>58</v>
      </c>
      <c r="B83" s="120"/>
      <c r="C83" s="58"/>
      <c r="D83" s="58"/>
      <c r="E83" s="58"/>
      <c r="F83" s="58"/>
      <c r="G83" s="58"/>
      <c r="H83" s="69"/>
      <c r="I83" s="58"/>
      <c r="J83" s="58"/>
    </row>
    <row r="84" spans="1:20" s="40" customFormat="1">
      <c r="A84" s="47"/>
      <c r="B84" s="47"/>
      <c r="C84" s="42"/>
      <c r="D84" s="42"/>
      <c r="E84" s="42"/>
      <c r="F84" s="42"/>
      <c r="G84" s="42"/>
      <c r="H84" s="42"/>
      <c r="I84" s="42"/>
      <c r="J84" s="42"/>
      <c r="K84" s="42"/>
      <c r="L84" s="42"/>
      <c r="M84" s="42"/>
      <c r="N84" s="42"/>
      <c r="O84" s="42"/>
      <c r="P84" s="42"/>
      <c r="Q84" s="42"/>
    </row>
    <row r="85" spans="1:20" s="40" customFormat="1">
      <c r="A85" s="47"/>
      <c r="B85" s="47"/>
      <c r="C85" s="215" t="s">
        <v>72</v>
      </c>
      <c r="D85" s="215"/>
      <c r="E85" s="215"/>
      <c r="F85" s="215" t="s">
        <v>343</v>
      </c>
      <c r="G85" s="215"/>
      <c r="H85" s="215"/>
      <c r="I85" s="215" t="s">
        <v>344</v>
      </c>
      <c r="J85" s="215"/>
      <c r="K85" s="215"/>
      <c r="L85" s="215" t="s">
        <v>73</v>
      </c>
      <c r="M85" s="215"/>
      <c r="N85" s="215"/>
      <c r="O85" s="212" t="s">
        <v>74</v>
      </c>
      <c r="P85" s="213"/>
      <c r="Q85" s="214"/>
      <c r="R85" s="212" t="s">
        <v>51</v>
      </c>
      <c r="S85" s="213"/>
      <c r="T85" s="214"/>
    </row>
    <row r="86" spans="1:20" s="40" customFormat="1">
      <c r="A86" s="47"/>
      <c r="B86" s="47"/>
      <c r="C86" s="83" t="s">
        <v>61</v>
      </c>
      <c r="D86" s="83" t="s">
        <v>62</v>
      </c>
      <c r="E86" s="83" t="s">
        <v>51</v>
      </c>
      <c r="F86" s="83" t="s">
        <v>61</v>
      </c>
      <c r="G86" s="83" t="s">
        <v>62</v>
      </c>
      <c r="H86" s="83" t="s">
        <v>51</v>
      </c>
      <c r="I86" s="83" t="s">
        <v>61</v>
      </c>
      <c r="J86" s="83" t="s">
        <v>62</v>
      </c>
      <c r="K86" s="83" t="s">
        <v>51</v>
      </c>
      <c r="L86" s="83" t="s">
        <v>61</v>
      </c>
      <c r="M86" s="83" t="s">
        <v>62</v>
      </c>
      <c r="N86" s="83" t="s">
        <v>51</v>
      </c>
      <c r="O86" s="83" t="s">
        <v>61</v>
      </c>
      <c r="P86" s="83" t="s">
        <v>62</v>
      </c>
      <c r="Q86" s="68" t="s">
        <v>51</v>
      </c>
      <c r="R86" s="83" t="s">
        <v>61</v>
      </c>
      <c r="S86" s="83" t="s">
        <v>62</v>
      </c>
      <c r="T86" s="68" t="s">
        <v>51</v>
      </c>
    </row>
    <row r="87" spans="1:20" s="40" customFormat="1">
      <c r="A87" s="51" t="s">
        <v>245</v>
      </c>
      <c r="B87" s="78" t="s">
        <v>86</v>
      </c>
      <c r="C87" s="65"/>
      <c r="D87" s="65"/>
      <c r="E87" s="46"/>
      <c r="F87" s="46"/>
      <c r="G87" s="46"/>
      <c r="H87" s="46"/>
      <c r="I87" s="46"/>
      <c r="J87" s="46"/>
      <c r="K87" s="46"/>
      <c r="L87" s="46"/>
      <c r="M87" s="46"/>
      <c r="N87" s="46"/>
      <c r="O87" s="46"/>
      <c r="P87" s="65"/>
      <c r="Q87" s="62"/>
      <c r="R87" s="61"/>
      <c r="S87" s="61"/>
      <c r="T87" s="61"/>
    </row>
    <row r="88" spans="1:20" s="40" customFormat="1">
      <c r="A88" s="51" t="s">
        <v>244</v>
      </c>
      <c r="B88" s="78" t="s">
        <v>243</v>
      </c>
      <c r="C88" s="65"/>
      <c r="D88" s="65"/>
      <c r="E88" s="46"/>
      <c r="F88" s="46"/>
      <c r="G88" s="46"/>
      <c r="H88" s="46"/>
      <c r="I88" s="46"/>
      <c r="J88" s="46"/>
      <c r="K88" s="46"/>
      <c r="L88" s="46"/>
      <c r="M88" s="46"/>
      <c r="N88" s="46"/>
      <c r="O88" s="46"/>
      <c r="P88" s="65"/>
      <c r="Q88" s="62"/>
      <c r="R88" s="61"/>
      <c r="S88" s="61"/>
      <c r="T88" s="61"/>
    </row>
    <row r="89" spans="1:20" s="40" customFormat="1">
      <c r="A89" s="51" t="s">
        <v>248</v>
      </c>
      <c r="B89" s="78" t="s">
        <v>87</v>
      </c>
      <c r="C89" s="65"/>
      <c r="D89" s="65"/>
      <c r="E89" s="46"/>
      <c r="F89" s="46"/>
      <c r="G89" s="46"/>
      <c r="H89" s="46"/>
      <c r="I89" s="46"/>
      <c r="J89" s="46"/>
      <c r="K89" s="46"/>
      <c r="L89" s="46"/>
      <c r="M89" s="46"/>
      <c r="N89" s="46"/>
      <c r="O89" s="46"/>
      <c r="P89" s="65"/>
      <c r="Q89" s="62"/>
      <c r="R89" s="61"/>
      <c r="S89" s="61"/>
      <c r="T89" s="61"/>
    </row>
    <row r="90" spans="1:20" s="40" customFormat="1">
      <c r="A90" s="51" t="s">
        <v>85</v>
      </c>
      <c r="B90" s="78" t="s">
        <v>247</v>
      </c>
      <c r="C90" s="65"/>
      <c r="D90" s="65"/>
      <c r="E90" s="46"/>
      <c r="F90" s="46"/>
      <c r="G90" s="46"/>
      <c r="H90" s="46"/>
      <c r="I90" s="46"/>
      <c r="J90" s="46"/>
      <c r="K90" s="46"/>
      <c r="L90" s="46"/>
      <c r="M90" s="46"/>
      <c r="N90" s="46"/>
      <c r="O90" s="46"/>
      <c r="P90" s="65"/>
      <c r="Q90" s="62"/>
      <c r="R90" s="61"/>
      <c r="S90" s="61"/>
      <c r="T90" s="61"/>
    </row>
    <row r="91" spans="1:20" s="40" customFormat="1">
      <c r="A91" s="51" t="s">
        <v>251</v>
      </c>
      <c r="B91" s="78" t="s">
        <v>88</v>
      </c>
      <c r="C91" s="65"/>
      <c r="D91" s="65"/>
      <c r="E91" s="46"/>
      <c r="F91" s="46"/>
      <c r="G91" s="46"/>
      <c r="H91" s="46"/>
      <c r="I91" s="46"/>
      <c r="J91" s="46"/>
      <c r="K91" s="46"/>
      <c r="L91" s="46"/>
      <c r="M91" s="46"/>
      <c r="N91" s="46"/>
      <c r="O91" s="46"/>
      <c r="P91" s="65"/>
      <c r="Q91" s="62"/>
      <c r="R91" s="61"/>
      <c r="S91" s="61"/>
      <c r="T91" s="61"/>
    </row>
    <row r="92" spans="1:20" s="40" customFormat="1">
      <c r="A92" s="51" t="s">
        <v>250</v>
      </c>
      <c r="B92" s="78" t="s">
        <v>89</v>
      </c>
      <c r="C92" s="65"/>
      <c r="D92" s="65"/>
      <c r="E92" s="46"/>
      <c r="F92" s="46"/>
      <c r="G92" s="46"/>
      <c r="H92" s="46"/>
      <c r="I92" s="46"/>
      <c r="J92" s="46"/>
      <c r="K92" s="46"/>
      <c r="L92" s="46"/>
      <c r="M92" s="46"/>
      <c r="N92" s="46"/>
      <c r="O92" s="46"/>
      <c r="P92" s="65"/>
      <c r="Q92" s="62"/>
      <c r="R92" s="61"/>
      <c r="S92" s="61"/>
      <c r="T92" s="61"/>
    </row>
    <row r="93" spans="1:20" s="40" customFormat="1">
      <c r="A93" s="51" t="s">
        <v>254</v>
      </c>
      <c r="B93" s="78" t="s">
        <v>90</v>
      </c>
      <c r="C93" s="65"/>
      <c r="D93" s="65"/>
      <c r="E93" s="46"/>
      <c r="F93" s="46"/>
      <c r="G93" s="46"/>
      <c r="H93" s="46"/>
      <c r="I93" s="46"/>
      <c r="J93" s="46"/>
      <c r="K93" s="46"/>
      <c r="L93" s="46"/>
      <c r="M93" s="46"/>
      <c r="N93" s="46"/>
      <c r="O93" s="46"/>
      <c r="P93" s="65"/>
      <c r="Q93" s="62"/>
      <c r="R93" s="61"/>
      <c r="S93" s="61"/>
      <c r="T93" s="61"/>
    </row>
    <row r="94" spans="1:20" s="40" customFormat="1">
      <c r="A94" s="51" t="s">
        <v>253</v>
      </c>
      <c r="B94" s="79" t="s">
        <v>91</v>
      </c>
      <c r="C94" s="65"/>
      <c r="D94" s="65"/>
      <c r="E94" s="46"/>
      <c r="F94" s="46"/>
      <c r="G94" s="46"/>
      <c r="H94" s="46"/>
      <c r="I94" s="46"/>
      <c r="J94" s="46"/>
      <c r="K94" s="46"/>
      <c r="L94" s="46"/>
      <c r="M94" s="46"/>
      <c r="N94" s="46"/>
      <c r="O94" s="46"/>
      <c r="P94" s="65"/>
      <c r="Q94" s="62"/>
      <c r="R94" s="61"/>
      <c r="S94" s="61"/>
      <c r="T94" s="61"/>
    </row>
    <row r="95" spans="1:20" s="40" customFormat="1">
      <c r="A95" s="121"/>
      <c r="B95" s="123"/>
    </row>
    <row r="96" spans="1:20" s="40" customFormat="1">
      <c r="A96" s="47"/>
      <c r="B96" s="47"/>
      <c r="C96" s="212" t="s">
        <v>77</v>
      </c>
      <c r="D96" s="213"/>
      <c r="E96" s="213"/>
      <c r="F96" s="214"/>
      <c r="G96" s="212" t="s">
        <v>78</v>
      </c>
      <c r="H96" s="213"/>
      <c r="I96" s="213"/>
      <c r="J96" s="214"/>
      <c r="K96" s="212" t="s">
        <v>74</v>
      </c>
      <c r="L96" s="213"/>
      <c r="M96" s="213"/>
      <c r="N96" s="214"/>
    </row>
    <row r="97" spans="1:20" s="40" customFormat="1">
      <c r="A97" s="47"/>
      <c r="B97" s="47"/>
      <c r="C97" s="114" t="s">
        <v>79</v>
      </c>
      <c r="D97" s="114" t="s">
        <v>80</v>
      </c>
      <c r="E97" s="114" t="s">
        <v>74</v>
      </c>
      <c r="F97" s="114" t="s">
        <v>51</v>
      </c>
      <c r="G97" s="114" t="s">
        <v>79</v>
      </c>
      <c r="H97" s="114" t="s">
        <v>80</v>
      </c>
      <c r="I97" s="114" t="s">
        <v>74</v>
      </c>
      <c r="J97" s="114" t="s">
        <v>51</v>
      </c>
      <c r="K97" s="114" t="s">
        <v>79</v>
      </c>
      <c r="L97" s="114" t="s">
        <v>80</v>
      </c>
      <c r="M97" s="114" t="s">
        <v>74</v>
      </c>
      <c r="N97" s="114" t="s">
        <v>51</v>
      </c>
    </row>
    <row r="98" spans="1:20" s="40" customFormat="1">
      <c r="A98" s="65" t="s">
        <v>261</v>
      </c>
      <c r="B98" s="80" t="s">
        <v>92</v>
      </c>
      <c r="C98" s="83"/>
      <c r="D98" s="83"/>
      <c r="E98" s="83"/>
      <c r="F98" s="83"/>
      <c r="G98" s="83"/>
      <c r="H98" s="83"/>
      <c r="I98" s="83"/>
      <c r="J98" s="83"/>
      <c r="K98" s="83"/>
      <c r="L98" s="83"/>
      <c r="M98" s="83"/>
      <c r="N98" s="83"/>
    </row>
    <row r="99" spans="1:20" s="40" customFormat="1">
      <c r="A99" s="65" t="s">
        <v>84</v>
      </c>
      <c r="B99" s="80" t="s">
        <v>81</v>
      </c>
      <c r="C99" s="83"/>
      <c r="D99" s="83"/>
      <c r="E99" s="83"/>
      <c r="F99" s="83"/>
      <c r="G99" s="83"/>
      <c r="H99" s="83"/>
      <c r="I99" s="83"/>
      <c r="J99" s="83"/>
      <c r="K99" s="83"/>
      <c r="L99" s="83"/>
      <c r="M99" s="83"/>
      <c r="N99" s="83"/>
    </row>
    <row r="100" spans="1:20" s="40" customFormat="1">
      <c r="A100" s="65" t="s">
        <v>59</v>
      </c>
      <c r="B100" s="80" t="s">
        <v>93</v>
      </c>
      <c r="C100" s="116"/>
      <c r="D100" s="116"/>
      <c r="E100" s="116"/>
      <c r="F100" s="116"/>
      <c r="G100" s="116"/>
      <c r="H100" s="116"/>
      <c r="I100" s="116"/>
      <c r="J100" s="116"/>
      <c r="K100" s="116"/>
      <c r="L100" s="116"/>
      <c r="M100" s="116"/>
      <c r="N100" s="116"/>
    </row>
    <row r="101" spans="1:20" s="40" customFormat="1">
      <c r="A101" s="121"/>
      <c r="B101" s="125"/>
      <c r="C101" s="81"/>
    </row>
    <row r="102" spans="1:20" s="40" customFormat="1">
      <c r="A102" s="57" t="s">
        <v>65</v>
      </c>
      <c r="B102" s="57"/>
      <c r="C102" s="57"/>
      <c r="D102" s="57"/>
      <c r="E102" s="57"/>
      <c r="F102" s="57"/>
      <c r="G102" s="57"/>
      <c r="H102" s="57"/>
      <c r="I102" s="57"/>
      <c r="J102" s="57"/>
    </row>
    <row r="103" spans="1:20" s="40" customFormat="1">
      <c r="A103" s="42"/>
      <c r="B103" s="42"/>
    </row>
    <row r="104" spans="1:20" s="40" customFormat="1">
      <c r="A104" s="42"/>
      <c r="B104" s="42"/>
      <c r="C104" s="215" t="s">
        <v>72</v>
      </c>
      <c r="D104" s="215"/>
      <c r="E104" s="215"/>
      <c r="F104" s="215" t="s">
        <v>343</v>
      </c>
      <c r="G104" s="215"/>
      <c r="H104" s="215"/>
      <c r="I104" s="215" t="s">
        <v>344</v>
      </c>
      <c r="J104" s="215"/>
      <c r="K104" s="215"/>
      <c r="L104" s="215" t="s">
        <v>73</v>
      </c>
      <c r="M104" s="215"/>
      <c r="N104" s="215"/>
      <c r="O104" s="212" t="s">
        <v>74</v>
      </c>
      <c r="P104" s="213"/>
      <c r="Q104" s="214"/>
      <c r="R104" s="212" t="s">
        <v>51</v>
      </c>
      <c r="S104" s="213"/>
      <c r="T104" s="214"/>
    </row>
    <row r="105" spans="1:20" s="40" customFormat="1">
      <c r="A105" s="42"/>
      <c r="B105" s="42"/>
      <c r="C105" s="83" t="s">
        <v>61</v>
      </c>
      <c r="D105" s="83" t="s">
        <v>62</v>
      </c>
      <c r="E105" s="83" t="s">
        <v>51</v>
      </c>
      <c r="F105" s="83" t="s">
        <v>61</v>
      </c>
      <c r="G105" s="83" t="s">
        <v>62</v>
      </c>
      <c r="H105" s="83" t="s">
        <v>51</v>
      </c>
      <c r="I105" s="83" t="s">
        <v>61</v>
      </c>
      <c r="J105" s="83" t="s">
        <v>62</v>
      </c>
      <c r="K105" s="83" t="s">
        <v>51</v>
      </c>
      <c r="L105" s="83" t="s">
        <v>61</v>
      </c>
      <c r="M105" s="83" t="s">
        <v>62</v>
      </c>
      <c r="N105" s="83" t="s">
        <v>51</v>
      </c>
      <c r="O105" s="83" t="s">
        <v>61</v>
      </c>
      <c r="P105" s="83" t="s">
        <v>62</v>
      </c>
      <c r="Q105" s="68" t="s">
        <v>51</v>
      </c>
      <c r="R105" s="83" t="s">
        <v>61</v>
      </c>
      <c r="S105" s="83" t="s">
        <v>62</v>
      </c>
      <c r="T105" s="68" t="s">
        <v>51</v>
      </c>
    </row>
    <row r="106" spans="1:20" s="40" customFormat="1">
      <c r="A106" s="51" t="s">
        <v>289</v>
      </c>
      <c r="B106" s="78" t="s">
        <v>94</v>
      </c>
      <c r="C106" s="65"/>
      <c r="D106" s="65"/>
      <c r="E106" s="46"/>
      <c r="F106" s="46"/>
      <c r="G106" s="46"/>
      <c r="H106" s="46"/>
      <c r="I106" s="46"/>
      <c r="J106" s="46"/>
      <c r="K106" s="46"/>
      <c r="L106" s="46"/>
      <c r="M106" s="46"/>
      <c r="N106" s="46"/>
      <c r="O106" s="46"/>
      <c r="P106" s="65"/>
      <c r="Q106" s="62"/>
      <c r="R106" s="61"/>
      <c r="S106" s="61"/>
      <c r="T106" s="61"/>
    </row>
    <row r="107" spans="1:20" s="40" customFormat="1">
      <c r="A107" s="51" t="s">
        <v>290</v>
      </c>
      <c r="B107" s="78" t="s">
        <v>287</v>
      </c>
      <c r="C107" s="65"/>
      <c r="D107" s="65"/>
      <c r="E107" s="46"/>
      <c r="F107" s="46"/>
      <c r="G107" s="46"/>
      <c r="H107" s="46"/>
      <c r="I107" s="46"/>
      <c r="J107" s="46"/>
      <c r="K107" s="46"/>
      <c r="L107" s="46"/>
      <c r="M107" s="46"/>
      <c r="N107" s="46"/>
      <c r="O107" s="46"/>
      <c r="P107" s="65"/>
      <c r="Q107" s="62"/>
      <c r="R107" s="61"/>
      <c r="S107" s="61"/>
      <c r="T107" s="61"/>
    </row>
    <row r="108" spans="1:20" s="40" customFormat="1">
      <c r="A108" s="51" t="s">
        <v>291</v>
      </c>
      <c r="B108" s="78" t="s">
        <v>95</v>
      </c>
      <c r="C108" s="65"/>
      <c r="D108" s="65"/>
      <c r="E108" s="46"/>
      <c r="F108" s="46"/>
      <c r="G108" s="46"/>
      <c r="H108" s="46"/>
      <c r="I108" s="46"/>
      <c r="J108" s="46"/>
      <c r="K108" s="46"/>
      <c r="L108" s="46"/>
      <c r="M108" s="46"/>
      <c r="N108" s="46"/>
      <c r="O108" s="46"/>
      <c r="P108" s="65"/>
      <c r="Q108" s="62"/>
      <c r="R108" s="61"/>
      <c r="S108" s="61"/>
      <c r="T108" s="61"/>
    </row>
    <row r="109" spans="1:20" s="40" customFormat="1">
      <c r="A109" s="51" t="s">
        <v>292</v>
      </c>
      <c r="B109" s="78" t="s">
        <v>288</v>
      </c>
      <c r="C109" s="65"/>
      <c r="D109" s="65"/>
      <c r="E109" s="46"/>
      <c r="F109" s="46"/>
      <c r="G109" s="46"/>
      <c r="H109" s="46"/>
      <c r="I109" s="46"/>
      <c r="J109" s="46"/>
      <c r="K109" s="46"/>
      <c r="L109" s="46"/>
      <c r="M109" s="46"/>
      <c r="N109" s="46"/>
      <c r="O109" s="46"/>
      <c r="P109" s="65"/>
      <c r="Q109" s="62"/>
      <c r="R109" s="61"/>
      <c r="S109" s="61"/>
      <c r="T109" s="61"/>
    </row>
    <row r="110" spans="1:20" s="40" customFormat="1"/>
    <row r="111" spans="1:20" s="40" customFormat="1">
      <c r="A111" s="48"/>
      <c r="B111" s="48"/>
      <c r="C111" s="48"/>
      <c r="D111" s="48"/>
      <c r="E111" s="48"/>
      <c r="F111" s="48"/>
      <c r="G111" s="48"/>
      <c r="H111" s="48"/>
      <c r="I111" s="48"/>
      <c r="J111" s="48"/>
      <c r="K111" s="48"/>
      <c r="L111" s="48"/>
      <c r="M111" s="48"/>
    </row>
    <row r="112" spans="1:20" s="40" customFormat="1">
      <c r="A112" s="37" t="s">
        <v>43</v>
      </c>
      <c r="B112" s="38" t="s">
        <v>194</v>
      </c>
      <c r="I112" s="40" t="s">
        <v>44</v>
      </c>
    </row>
    <row r="113" spans="1:20" s="40" customFormat="1">
      <c r="A113" s="41" t="s">
        <v>45</v>
      </c>
      <c r="B113" s="42" t="s">
        <v>46</v>
      </c>
    </row>
    <row r="114" spans="1:20" s="40" customFormat="1">
      <c r="A114" s="43" t="s">
        <v>47</v>
      </c>
      <c r="B114" s="42" t="s">
        <v>349</v>
      </c>
      <c r="C114" s="44"/>
      <c r="D114" s="44"/>
      <c r="E114" s="44"/>
      <c r="F114" s="44"/>
      <c r="G114" s="44"/>
      <c r="H114" s="44"/>
      <c r="I114" s="44"/>
      <c r="J114" s="44"/>
      <c r="K114" s="44"/>
      <c r="L114" s="44"/>
      <c r="M114" s="44"/>
    </row>
    <row r="115" spans="1:20" s="40" customFormat="1">
      <c r="A115" s="45" t="s">
        <v>48</v>
      </c>
      <c r="B115" s="40" t="s">
        <v>35</v>
      </c>
      <c r="C115" s="56"/>
      <c r="D115" s="56"/>
      <c r="E115" s="56"/>
      <c r="F115" s="56"/>
      <c r="G115" s="55"/>
      <c r="H115" s="55"/>
      <c r="I115" s="55"/>
      <c r="J115" s="55"/>
      <c r="K115" s="55"/>
      <c r="L115" s="55"/>
      <c r="M115" s="55"/>
      <c r="N115" s="55"/>
    </row>
    <row r="116" spans="1:20" s="40" customFormat="1">
      <c r="A116" s="54"/>
      <c r="B116" s="55"/>
      <c r="C116" s="56"/>
      <c r="D116" s="56"/>
      <c r="E116" s="56"/>
      <c r="F116" s="56"/>
      <c r="G116" s="55"/>
      <c r="H116" s="55"/>
      <c r="I116" s="55"/>
      <c r="J116" s="55"/>
      <c r="K116" s="55"/>
      <c r="L116" s="55"/>
      <c r="M116" s="55"/>
      <c r="N116" s="55"/>
    </row>
    <row r="117" spans="1:20" s="40" customFormat="1">
      <c r="A117" s="57" t="s">
        <v>70</v>
      </c>
      <c r="B117" s="120"/>
      <c r="C117" s="58"/>
      <c r="D117" s="58"/>
      <c r="E117" s="58"/>
      <c r="F117" s="58"/>
      <c r="G117" s="58"/>
      <c r="H117" s="58"/>
      <c r="I117" s="58"/>
      <c r="J117" s="58"/>
      <c r="K117" s="55"/>
      <c r="L117" s="55"/>
      <c r="M117" s="55"/>
      <c r="N117" s="55"/>
    </row>
    <row r="118" spans="1:20" s="40" customFormat="1">
      <c r="A118" s="121"/>
      <c r="B118" s="121"/>
    </row>
    <row r="119" spans="1:20" s="40" customFormat="1">
      <c r="A119" s="121"/>
      <c r="B119" s="121"/>
      <c r="C119" s="212" t="s">
        <v>77</v>
      </c>
      <c r="D119" s="213"/>
      <c r="E119" s="213"/>
      <c r="F119" s="214"/>
      <c r="G119" s="212" t="s">
        <v>78</v>
      </c>
      <c r="H119" s="213"/>
      <c r="I119" s="213"/>
      <c r="J119" s="214"/>
      <c r="K119" s="212" t="s">
        <v>74</v>
      </c>
      <c r="L119" s="213"/>
      <c r="M119" s="213"/>
      <c r="N119" s="214"/>
    </row>
    <row r="120" spans="1:20" s="40" customFormat="1">
      <c r="A120" s="121"/>
      <c r="B120" s="121"/>
      <c r="C120" s="114" t="s">
        <v>79</v>
      </c>
      <c r="D120" s="114" t="s">
        <v>80</v>
      </c>
      <c r="E120" s="114" t="s">
        <v>74</v>
      </c>
      <c r="F120" s="114" t="s">
        <v>51</v>
      </c>
      <c r="G120" s="114" t="s">
        <v>79</v>
      </c>
      <c r="H120" s="114" t="s">
        <v>80</v>
      </c>
      <c r="I120" s="114" t="s">
        <v>74</v>
      </c>
      <c r="J120" s="114" t="s">
        <v>51</v>
      </c>
      <c r="K120" s="114" t="s">
        <v>79</v>
      </c>
      <c r="L120" s="114" t="s">
        <v>80</v>
      </c>
      <c r="M120" s="114" t="s">
        <v>74</v>
      </c>
      <c r="N120" s="114" t="s">
        <v>51</v>
      </c>
    </row>
    <row r="121" spans="1:20" s="40" customFormat="1">
      <c r="A121" s="80" t="s">
        <v>208</v>
      </c>
      <c r="B121" s="80" t="s">
        <v>102</v>
      </c>
      <c r="C121" s="83"/>
      <c r="D121" s="83"/>
      <c r="E121" s="83"/>
      <c r="F121" s="83"/>
      <c r="G121" s="83"/>
      <c r="H121" s="83"/>
      <c r="I121" s="83"/>
      <c r="J121" s="83"/>
      <c r="K121" s="83"/>
      <c r="L121" s="83"/>
      <c r="M121" s="83"/>
      <c r="N121" s="83"/>
    </row>
    <row r="122" spans="1:20" s="40" customFormat="1">
      <c r="A122" s="80" t="s">
        <v>207</v>
      </c>
      <c r="B122" s="80" t="s">
        <v>402</v>
      </c>
      <c r="C122" s="136"/>
      <c r="D122" s="136"/>
      <c r="E122" s="136"/>
      <c r="F122" s="136"/>
      <c r="G122" s="136"/>
      <c r="H122" s="136"/>
      <c r="I122" s="136"/>
      <c r="J122" s="136"/>
      <c r="K122" s="136"/>
      <c r="L122" s="136"/>
      <c r="M122" s="136"/>
      <c r="N122" s="136"/>
    </row>
    <row r="123" spans="1:20" s="40" customFormat="1">
      <c r="A123" s="80" t="s">
        <v>207</v>
      </c>
      <c r="B123" s="80" t="s">
        <v>403</v>
      </c>
      <c r="C123" s="83"/>
      <c r="D123" s="83"/>
      <c r="E123" s="83"/>
      <c r="F123" s="83"/>
      <c r="G123" s="83"/>
      <c r="H123" s="83"/>
      <c r="I123" s="83"/>
      <c r="J123" s="83"/>
      <c r="K123" s="83"/>
      <c r="L123" s="83"/>
      <c r="M123" s="83"/>
      <c r="N123" s="83"/>
    </row>
    <row r="124" spans="1:20" s="40" customFormat="1">
      <c r="A124" s="47"/>
      <c r="B124" s="47"/>
      <c r="C124" s="53"/>
      <c r="D124" s="53"/>
      <c r="E124" s="53"/>
      <c r="F124" s="53"/>
      <c r="G124" s="53"/>
      <c r="H124" s="53"/>
      <c r="I124" s="53"/>
      <c r="J124" s="53"/>
      <c r="K124" s="55"/>
      <c r="L124" s="55"/>
      <c r="M124" s="55"/>
      <c r="N124" s="55"/>
    </row>
    <row r="125" spans="1:20" s="40" customFormat="1">
      <c r="A125" s="47"/>
      <c r="B125" s="47"/>
      <c r="C125" s="215" t="s">
        <v>72</v>
      </c>
      <c r="D125" s="215"/>
      <c r="E125" s="215"/>
      <c r="F125" s="215" t="s">
        <v>343</v>
      </c>
      <c r="G125" s="215"/>
      <c r="H125" s="215"/>
      <c r="I125" s="215" t="s">
        <v>344</v>
      </c>
      <c r="J125" s="215"/>
      <c r="K125" s="215"/>
      <c r="L125" s="215" t="s">
        <v>73</v>
      </c>
      <c r="M125" s="215"/>
      <c r="N125" s="215"/>
      <c r="O125" s="212" t="s">
        <v>74</v>
      </c>
      <c r="P125" s="213"/>
      <c r="Q125" s="214"/>
      <c r="R125" s="212" t="s">
        <v>51</v>
      </c>
      <c r="S125" s="213"/>
      <c r="T125" s="214"/>
    </row>
    <row r="126" spans="1:20" s="40" customFormat="1">
      <c r="A126" s="47"/>
      <c r="B126" s="47"/>
      <c r="C126" s="83" t="s">
        <v>61</v>
      </c>
      <c r="D126" s="83" t="s">
        <v>62</v>
      </c>
      <c r="E126" s="83" t="s">
        <v>51</v>
      </c>
      <c r="F126" s="83" t="s">
        <v>61</v>
      </c>
      <c r="G126" s="83" t="s">
        <v>62</v>
      </c>
      <c r="H126" s="83" t="s">
        <v>51</v>
      </c>
      <c r="I126" s="83" t="s">
        <v>61</v>
      </c>
      <c r="J126" s="83" t="s">
        <v>62</v>
      </c>
      <c r="K126" s="83" t="s">
        <v>51</v>
      </c>
      <c r="L126" s="83" t="s">
        <v>61</v>
      </c>
      <c r="M126" s="83" t="s">
        <v>62</v>
      </c>
      <c r="N126" s="83" t="s">
        <v>51</v>
      </c>
      <c r="O126" s="83" t="s">
        <v>61</v>
      </c>
      <c r="P126" s="83" t="s">
        <v>62</v>
      </c>
      <c r="Q126" s="68" t="s">
        <v>51</v>
      </c>
      <c r="R126" s="83" t="s">
        <v>61</v>
      </c>
      <c r="S126" s="83" t="s">
        <v>62</v>
      </c>
      <c r="T126" s="68" t="s">
        <v>51</v>
      </c>
    </row>
    <row r="127" spans="1:20" s="40" customFormat="1">
      <c r="A127" s="80" t="s">
        <v>211</v>
      </c>
      <c r="B127" s="80" t="s">
        <v>111</v>
      </c>
      <c r="C127" s="65"/>
      <c r="D127" s="65"/>
      <c r="E127" s="46"/>
      <c r="F127" s="46"/>
      <c r="G127" s="46"/>
      <c r="H127" s="46"/>
      <c r="I127" s="46"/>
      <c r="J127" s="46"/>
      <c r="K127" s="46"/>
      <c r="L127" s="46"/>
      <c r="M127" s="46"/>
      <c r="N127" s="46"/>
      <c r="O127" s="46"/>
      <c r="P127" s="65"/>
      <c r="Q127" s="62"/>
      <c r="R127" s="61"/>
      <c r="S127" s="61"/>
      <c r="T127" s="61"/>
    </row>
    <row r="128" spans="1:20" s="40" customFormat="1">
      <c r="A128" s="80" t="s">
        <v>198</v>
      </c>
      <c r="B128" s="80" t="s">
        <v>96</v>
      </c>
      <c r="C128" s="65"/>
      <c r="D128" s="65"/>
      <c r="E128" s="46"/>
      <c r="F128" s="46"/>
      <c r="G128" s="46"/>
      <c r="H128" s="46"/>
      <c r="I128" s="46"/>
      <c r="J128" s="46"/>
      <c r="K128" s="46"/>
      <c r="L128" s="46"/>
      <c r="M128" s="46"/>
      <c r="N128" s="46"/>
      <c r="O128" s="46"/>
      <c r="P128" s="65"/>
      <c r="Q128" s="62"/>
      <c r="R128" s="61"/>
      <c r="S128" s="61"/>
      <c r="T128" s="61"/>
    </row>
    <row r="129" spans="1:20" s="40" customFormat="1">
      <c r="A129" s="80" t="s">
        <v>196</v>
      </c>
      <c r="B129" s="77" t="s">
        <v>97</v>
      </c>
      <c r="C129" s="65"/>
      <c r="D129" s="65"/>
      <c r="E129" s="46"/>
      <c r="F129" s="46"/>
      <c r="G129" s="46"/>
      <c r="H129" s="46"/>
      <c r="I129" s="46"/>
      <c r="J129" s="46"/>
      <c r="K129" s="46"/>
      <c r="L129" s="46"/>
      <c r="M129" s="46"/>
      <c r="N129" s="46"/>
      <c r="O129" s="46"/>
      <c r="P129" s="65"/>
      <c r="Q129" s="62"/>
      <c r="R129" s="61"/>
      <c r="S129" s="61"/>
      <c r="T129" s="61"/>
    </row>
    <row r="130" spans="1:20" s="40" customFormat="1">
      <c r="A130" s="51" t="s">
        <v>195</v>
      </c>
      <c r="B130" s="51" t="s">
        <v>98</v>
      </c>
      <c r="C130" s="65"/>
      <c r="D130" s="65"/>
      <c r="E130" s="46"/>
      <c r="F130" s="46"/>
      <c r="G130" s="46"/>
      <c r="H130" s="46"/>
      <c r="I130" s="46"/>
      <c r="J130" s="46"/>
      <c r="K130" s="46"/>
      <c r="L130" s="46"/>
      <c r="M130" s="46"/>
      <c r="N130" s="46"/>
      <c r="O130" s="46"/>
      <c r="P130" s="65"/>
      <c r="Q130" s="62"/>
      <c r="R130" s="61"/>
      <c r="S130" s="61"/>
      <c r="T130" s="61"/>
    </row>
    <row r="131" spans="1:20" s="40" customFormat="1">
      <c r="A131" s="51" t="s">
        <v>199</v>
      </c>
      <c r="B131" s="51" t="s">
        <v>348</v>
      </c>
      <c r="C131" s="65"/>
      <c r="D131" s="65"/>
      <c r="E131" s="46"/>
      <c r="F131" s="46"/>
      <c r="G131" s="46"/>
      <c r="H131" s="46"/>
      <c r="I131" s="46"/>
      <c r="J131" s="46"/>
      <c r="K131" s="46"/>
      <c r="L131" s="46"/>
      <c r="M131" s="46"/>
      <c r="N131" s="46"/>
      <c r="O131" s="46"/>
      <c r="P131" s="65"/>
      <c r="Q131" s="62"/>
      <c r="R131" s="61"/>
      <c r="S131" s="61"/>
      <c r="T131" s="61"/>
    </row>
    <row r="132" spans="1:20" s="40" customFormat="1">
      <c r="A132" s="80" t="s">
        <v>213</v>
      </c>
      <c r="B132" s="80" t="s">
        <v>99</v>
      </c>
      <c r="C132" s="65"/>
      <c r="D132" s="65"/>
      <c r="E132" s="46"/>
      <c r="F132" s="46"/>
      <c r="G132" s="46"/>
      <c r="H132" s="46"/>
      <c r="I132" s="46"/>
      <c r="J132" s="46"/>
      <c r="K132" s="46"/>
      <c r="L132" s="46"/>
      <c r="M132" s="46"/>
      <c r="N132" s="46"/>
      <c r="O132" s="46"/>
      <c r="P132" s="65"/>
      <c r="Q132" s="62"/>
      <c r="R132" s="61"/>
      <c r="S132" s="61"/>
      <c r="T132" s="61"/>
    </row>
    <row r="133" spans="1:20" s="40" customFormat="1">
      <c r="A133" s="80" t="s">
        <v>214</v>
      </c>
      <c r="B133" s="80" t="s">
        <v>100</v>
      </c>
      <c r="C133" s="65"/>
      <c r="D133" s="65"/>
      <c r="E133" s="46"/>
      <c r="F133" s="46"/>
      <c r="G133" s="46"/>
      <c r="H133" s="46"/>
      <c r="I133" s="46"/>
      <c r="J133" s="46"/>
      <c r="K133" s="46"/>
      <c r="L133" s="46"/>
      <c r="M133" s="46"/>
      <c r="N133" s="46"/>
      <c r="O133" s="46"/>
      <c r="P133" s="65"/>
      <c r="Q133" s="62"/>
      <c r="R133" s="61"/>
      <c r="S133" s="61"/>
      <c r="T133" s="61"/>
    </row>
    <row r="134" spans="1:20" s="40" customFormat="1">
      <c r="A134" s="80" t="s">
        <v>215</v>
      </c>
      <c r="B134" s="80" t="s">
        <v>101</v>
      </c>
      <c r="C134" s="65"/>
      <c r="D134" s="65"/>
      <c r="E134" s="46"/>
      <c r="F134" s="46"/>
      <c r="G134" s="46"/>
      <c r="H134" s="46"/>
      <c r="I134" s="46"/>
      <c r="J134" s="46"/>
      <c r="K134" s="46"/>
      <c r="L134" s="46"/>
      <c r="M134" s="46"/>
      <c r="N134" s="46"/>
      <c r="O134" s="46"/>
      <c r="P134" s="65"/>
      <c r="Q134" s="62"/>
      <c r="R134" s="61"/>
      <c r="S134" s="61"/>
      <c r="T134" s="61"/>
    </row>
    <row r="135" spans="1:20" s="40" customFormat="1">
      <c r="A135" s="121"/>
      <c r="B135" s="121"/>
      <c r="C135" s="55"/>
      <c r="D135" s="55"/>
      <c r="E135" s="55"/>
      <c r="F135" s="55"/>
      <c r="G135" s="55"/>
      <c r="H135" s="55"/>
      <c r="I135" s="55"/>
      <c r="J135" s="55"/>
      <c r="K135" s="55"/>
      <c r="L135" s="55"/>
      <c r="M135" s="55"/>
      <c r="N135" s="55"/>
      <c r="O135" s="54"/>
      <c r="P135" s="54"/>
      <c r="Q135" s="54"/>
    </row>
    <row r="136" spans="1:20" s="40" customFormat="1">
      <c r="A136" s="57" t="s">
        <v>58</v>
      </c>
      <c r="B136" s="120"/>
      <c r="C136" s="58"/>
      <c r="D136" s="58"/>
      <c r="E136" s="58"/>
      <c r="F136" s="58"/>
      <c r="G136" s="58"/>
      <c r="H136" s="69"/>
      <c r="I136" s="58"/>
      <c r="J136" s="58"/>
      <c r="K136" s="55"/>
      <c r="L136" s="55"/>
      <c r="M136" s="55"/>
      <c r="N136" s="55"/>
    </row>
    <row r="137" spans="1:20" s="40" customFormat="1">
      <c r="A137" s="47"/>
      <c r="B137" s="47"/>
      <c r="C137" s="53"/>
      <c r="D137" s="53"/>
      <c r="E137" s="53"/>
      <c r="F137" s="53"/>
      <c r="G137" s="53"/>
      <c r="H137" s="53"/>
      <c r="I137" s="53"/>
      <c r="J137" s="53"/>
      <c r="K137" s="55"/>
      <c r="L137" s="55"/>
      <c r="M137" s="55"/>
      <c r="N137" s="55"/>
    </row>
    <row r="138" spans="1:20" s="40" customFormat="1">
      <c r="A138" s="47"/>
      <c r="B138" s="47"/>
      <c r="C138" s="215" t="s">
        <v>72</v>
      </c>
      <c r="D138" s="215"/>
      <c r="E138" s="215"/>
      <c r="F138" s="215" t="s">
        <v>343</v>
      </c>
      <c r="G138" s="215"/>
      <c r="H138" s="215"/>
      <c r="I138" s="215" t="s">
        <v>344</v>
      </c>
      <c r="J138" s="215"/>
      <c r="K138" s="215"/>
      <c r="L138" s="215" t="s">
        <v>73</v>
      </c>
      <c r="M138" s="215"/>
      <c r="N138" s="215"/>
      <c r="O138" s="212" t="s">
        <v>74</v>
      </c>
      <c r="P138" s="213"/>
      <c r="Q138" s="214"/>
      <c r="R138" s="212" t="s">
        <v>51</v>
      </c>
      <c r="S138" s="213"/>
      <c r="T138" s="214"/>
    </row>
    <row r="139" spans="1:20" s="40" customFormat="1">
      <c r="A139" s="47"/>
      <c r="B139" s="47"/>
      <c r="C139" s="83" t="s">
        <v>61</v>
      </c>
      <c r="D139" s="83" t="s">
        <v>62</v>
      </c>
      <c r="E139" s="83" t="s">
        <v>51</v>
      </c>
      <c r="F139" s="83" t="s">
        <v>61</v>
      </c>
      <c r="G139" s="83" t="s">
        <v>62</v>
      </c>
      <c r="H139" s="83" t="s">
        <v>51</v>
      </c>
      <c r="I139" s="83" t="s">
        <v>61</v>
      </c>
      <c r="J139" s="83" t="s">
        <v>62</v>
      </c>
      <c r="K139" s="83" t="s">
        <v>51</v>
      </c>
      <c r="L139" s="83" t="s">
        <v>61</v>
      </c>
      <c r="M139" s="83" t="s">
        <v>62</v>
      </c>
      <c r="N139" s="83" t="s">
        <v>51</v>
      </c>
      <c r="O139" s="83" t="s">
        <v>61</v>
      </c>
      <c r="P139" s="83" t="s">
        <v>62</v>
      </c>
      <c r="Q139" s="68" t="s">
        <v>51</v>
      </c>
      <c r="R139" s="83" t="s">
        <v>61</v>
      </c>
      <c r="S139" s="83" t="s">
        <v>62</v>
      </c>
      <c r="T139" s="68" t="s">
        <v>51</v>
      </c>
    </row>
    <row r="140" spans="1:20" s="40" customFormat="1">
      <c r="A140" s="51" t="s">
        <v>267</v>
      </c>
      <c r="B140" s="51" t="s">
        <v>103</v>
      </c>
      <c r="C140" s="65"/>
      <c r="D140" s="65"/>
      <c r="E140" s="46"/>
      <c r="F140" s="46"/>
      <c r="G140" s="46"/>
      <c r="H140" s="46"/>
      <c r="I140" s="46"/>
      <c r="J140" s="46"/>
      <c r="K140" s="46"/>
      <c r="L140" s="46"/>
      <c r="M140" s="46"/>
      <c r="N140" s="46"/>
      <c r="O140" s="46"/>
      <c r="P140" s="65"/>
      <c r="Q140" s="62"/>
      <c r="R140" s="61"/>
      <c r="S140" s="61"/>
      <c r="T140" s="61"/>
    </row>
    <row r="141" spans="1:20" s="40" customFormat="1">
      <c r="A141" s="51" t="s">
        <v>266</v>
      </c>
      <c r="B141" s="51" t="s">
        <v>104</v>
      </c>
      <c r="C141" s="65"/>
      <c r="D141" s="65"/>
      <c r="E141" s="46"/>
      <c r="F141" s="46"/>
      <c r="G141" s="46"/>
      <c r="H141" s="46"/>
      <c r="I141" s="46"/>
      <c r="J141" s="46"/>
      <c r="K141" s="46"/>
      <c r="L141" s="46"/>
      <c r="M141" s="46"/>
      <c r="N141" s="46"/>
      <c r="O141" s="46"/>
      <c r="P141" s="65"/>
      <c r="Q141" s="62"/>
      <c r="R141" s="61"/>
      <c r="S141" s="61"/>
      <c r="T141" s="61"/>
    </row>
    <row r="142" spans="1:20" s="40" customFormat="1">
      <c r="A142" s="51" t="s">
        <v>264</v>
      </c>
      <c r="B142" s="51" t="s">
        <v>105</v>
      </c>
      <c r="C142" s="65"/>
      <c r="D142" s="65"/>
      <c r="E142" s="46"/>
      <c r="F142" s="46"/>
      <c r="G142" s="46"/>
      <c r="H142" s="46"/>
      <c r="I142" s="46"/>
      <c r="J142" s="46"/>
      <c r="K142" s="46"/>
      <c r="L142" s="46"/>
      <c r="M142" s="46"/>
      <c r="N142" s="46"/>
      <c r="O142" s="46"/>
      <c r="P142" s="65"/>
      <c r="Q142" s="62"/>
      <c r="R142" s="61"/>
      <c r="S142" s="61"/>
      <c r="T142" s="61"/>
    </row>
    <row r="143" spans="1:20" s="40" customFormat="1">
      <c r="A143" s="51" t="s">
        <v>263</v>
      </c>
      <c r="B143" s="51" t="s">
        <v>106</v>
      </c>
      <c r="C143" s="65"/>
      <c r="D143" s="65"/>
      <c r="E143" s="46"/>
      <c r="F143" s="46"/>
      <c r="G143" s="46"/>
      <c r="H143" s="46"/>
      <c r="I143" s="46"/>
      <c r="J143" s="46"/>
      <c r="K143" s="46"/>
      <c r="L143" s="46"/>
      <c r="M143" s="46"/>
      <c r="N143" s="46"/>
      <c r="O143" s="46"/>
      <c r="P143" s="65"/>
      <c r="Q143" s="62"/>
      <c r="R143" s="61"/>
      <c r="S143" s="61"/>
      <c r="T143" s="61"/>
    </row>
    <row r="144" spans="1:20" s="40" customFormat="1">
      <c r="A144" s="47"/>
      <c r="B144" s="47"/>
      <c r="K144" s="55"/>
      <c r="L144" s="55"/>
      <c r="M144" s="55"/>
      <c r="N144" s="55"/>
    </row>
    <row r="145" spans="1:20" s="40" customFormat="1">
      <c r="A145" s="57" t="s">
        <v>65</v>
      </c>
      <c r="B145" s="57"/>
      <c r="C145" s="57"/>
      <c r="D145" s="57"/>
      <c r="E145" s="57"/>
      <c r="F145" s="57"/>
      <c r="G145" s="57"/>
      <c r="H145" s="57"/>
      <c r="I145" s="57"/>
      <c r="J145" s="57"/>
      <c r="K145" s="55"/>
      <c r="L145" s="55"/>
      <c r="M145" s="55"/>
      <c r="N145" s="55"/>
    </row>
    <row r="146" spans="1:20" s="40" customFormat="1">
      <c r="A146" s="42"/>
      <c r="B146" s="42"/>
      <c r="K146" s="55"/>
      <c r="L146" s="55"/>
      <c r="M146" s="55"/>
      <c r="N146" s="55"/>
    </row>
    <row r="147" spans="1:20" s="40" customFormat="1">
      <c r="A147" s="42"/>
      <c r="B147" s="42"/>
      <c r="C147" s="215" t="s">
        <v>72</v>
      </c>
      <c r="D147" s="215"/>
      <c r="E147" s="215"/>
      <c r="F147" s="215" t="s">
        <v>343</v>
      </c>
      <c r="G147" s="215"/>
      <c r="H147" s="215"/>
      <c r="I147" s="215" t="s">
        <v>344</v>
      </c>
      <c r="J147" s="215"/>
      <c r="K147" s="215"/>
      <c r="L147" s="215" t="s">
        <v>73</v>
      </c>
      <c r="M147" s="215"/>
      <c r="N147" s="215"/>
      <c r="O147" s="212" t="s">
        <v>74</v>
      </c>
      <c r="P147" s="213"/>
      <c r="Q147" s="214"/>
      <c r="R147" s="212" t="s">
        <v>51</v>
      </c>
      <c r="S147" s="213"/>
      <c r="T147" s="214"/>
    </row>
    <row r="148" spans="1:20" s="40" customFormat="1">
      <c r="A148" s="42"/>
      <c r="B148" s="42"/>
      <c r="C148" s="83" t="s">
        <v>61</v>
      </c>
      <c r="D148" s="83" t="s">
        <v>62</v>
      </c>
      <c r="E148" s="83" t="s">
        <v>51</v>
      </c>
      <c r="F148" s="83" t="s">
        <v>61</v>
      </c>
      <c r="G148" s="83" t="s">
        <v>62</v>
      </c>
      <c r="H148" s="83" t="s">
        <v>51</v>
      </c>
      <c r="I148" s="83" t="s">
        <v>61</v>
      </c>
      <c r="J148" s="83" t="s">
        <v>62</v>
      </c>
      <c r="K148" s="83" t="s">
        <v>51</v>
      </c>
      <c r="L148" s="83" t="s">
        <v>61</v>
      </c>
      <c r="M148" s="83" t="s">
        <v>62</v>
      </c>
      <c r="N148" s="83" t="s">
        <v>51</v>
      </c>
      <c r="O148" s="83" t="s">
        <v>61</v>
      </c>
      <c r="P148" s="83" t="s">
        <v>62</v>
      </c>
      <c r="Q148" s="68" t="s">
        <v>51</v>
      </c>
      <c r="R148" s="83" t="s">
        <v>61</v>
      </c>
      <c r="S148" s="83" t="s">
        <v>62</v>
      </c>
      <c r="T148" s="68" t="s">
        <v>51</v>
      </c>
    </row>
    <row r="149" spans="1:20" s="40" customFormat="1">
      <c r="A149" s="51" t="s">
        <v>295</v>
      </c>
      <c r="B149" s="51" t="s">
        <v>107</v>
      </c>
      <c r="C149" s="65"/>
      <c r="D149" s="65"/>
      <c r="E149" s="46"/>
      <c r="F149" s="46"/>
      <c r="G149" s="46"/>
      <c r="H149" s="46"/>
      <c r="I149" s="46"/>
      <c r="J149" s="46"/>
      <c r="K149" s="46"/>
      <c r="L149" s="46"/>
      <c r="M149" s="46"/>
      <c r="N149" s="46"/>
      <c r="O149" s="46"/>
      <c r="P149" s="65"/>
      <c r="Q149" s="62"/>
      <c r="R149" s="61"/>
      <c r="S149" s="61"/>
      <c r="T149" s="61"/>
    </row>
    <row r="150" spans="1:20" s="40" customFormat="1">
      <c r="A150" s="51" t="s">
        <v>294</v>
      </c>
      <c r="B150" s="51" t="s">
        <v>108</v>
      </c>
      <c r="C150" s="65"/>
      <c r="D150" s="65"/>
      <c r="E150" s="46"/>
      <c r="F150" s="46"/>
      <c r="G150" s="46"/>
      <c r="H150" s="46"/>
      <c r="I150" s="46"/>
      <c r="J150" s="46"/>
      <c r="K150" s="46"/>
      <c r="L150" s="46"/>
      <c r="M150" s="46"/>
      <c r="N150" s="46"/>
      <c r="O150" s="46"/>
      <c r="P150" s="65"/>
      <c r="Q150" s="62"/>
      <c r="R150" s="61"/>
      <c r="S150" s="61"/>
      <c r="T150" s="61"/>
    </row>
    <row r="151" spans="1:20" s="40" customFormat="1"/>
    <row r="152" spans="1:20" s="40" customFormat="1">
      <c r="A152" s="48"/>
      <c r="B152" s="48"/>
      <c r="C152" s="48"/>
      <c r="D152" s="48"/>
      <c r="E152" s="48"/>
      <c r="F152" s="48"/>
      <c r="G152" s="48"/>
      <c r="H152" s="48"/>
      <c r="I152" s="48"/>
      <c r="J152" s="48"/>
      <c r="K152" s="48"/>
      <c r="L152" s="48"/>
      <c r="M152" s="48"/>
    </row>
    <row r="153" spans="1:20" s="40" customFormat="1">
      <c r="A153" s="37" t="s">
        <v>43</v>
      </c>
      <c r="B153" s="52" t="s">
        <v>624</v>
      </c>
      <c r="I153" s="40" t="s">
        <v>44</v>
      </c>
    </row>
    <row r="154" spans="1:20" s="40" customFormat="1">
      <c r="A154" s="41" t="s">
        <v>45</v>
      </c>
      <c r="B154" s="42"/>
    </row>
    <row r="155" spans="1:20" s="40" customFormat="1">
      <c r="A155" s="43" t="s">
        <v>47</v>
      </c>
      <c r="B155" s="44"/>
      <c r="C155" s="44"/>
      <c r="D155" s="44"/>
      <c r="E155" s="44"/>
      <c r="F155" s="44"/>
      <c r="G155" s="44"/>
      <c r="H155" s="44"/>
      <c r="I155" s="44"/>
      <c r="J155" s="44"/>
      <c r="K155" s="44"/>
      <c r="L155" s="44"/>
      <c r="M155" s="44"/>
    </row>
    <row r="156" spans="1:20" s="40" customFormat="1">
      <c r="A156" s="45" t="s">
        <v>48</v>
      </c>
      <c r="C156" s="53"/>
      <c r="D156" s="53"/>
      <c r="E156" s="53"/>
      <c r="F156" s="53"/>
      <c r="G156" s="53"/>
      <c r="H156" s="53"/>
      <c r="I156" s="53"/>
    </row>
    <row r="157" spans="1:20" s="40" customFormat="1"/>
    <row r="158" spans="1:20" s="40" customFormat="1">
      <c r="A158" s="48"/>
      <c r="B158" s="48"/>
      <c r="C158" s="48"/>
      <c r="D158" s="48"/>
      <c r="E158" s="48"/>
      <c r="F158" s="48"/>
      <c r="G158" s="48"/>
      <c r="H158" s="48"/>
      <c r="I158" s="48"/>
      <c r="J158" s="48"/>
      <c r="K158" s="48"/>
      <c r="L158" s="48"/>
      <c r="M158" s="48"/>
    </row>
    <row r="159" spans="1:20" s="40" customFormat="1">
      <c r="A159" s="37" t="s">
        <v>43</v>
      </c>
      <c r="B159" s="52" t="s">
        <v>345</v>
      </c>
      <c r="I159" s="40" t="s">
        <v>44</v>
      </c>
    </row>
    <row r="160" spans="1:20" s="40" customFormat="1">
      <c r="A160" s="41" t="s">
        <v>45</v>
      </c>
      <c r="B160" s="42" t="s">
        <v>15</v>
      </c>
    </row>
    <row r="161" spans="1:13" s="40" customFormat="1">
      <c r="A161" s="43" t="s">
        <v>47</v>
      </c>
      <c r="B161" s="44" t="s">
        <v>223</v>
      </c>
      <c r="C161" s="44"/>
      <c r="D161" s="44"/>
      <c r="E161" s="44"/>
      <c r="F161" s="44"/>
      <c r="G161" s="44"/>
      <c r="H161" s="44"/>
      <c r="I161" s="44"/>
      <c r="J161" s="44"/>
      <c r="K161" s="44"/>
      <c r="L161" s="44"/>
      <c r="M161" s="44"/>
    </row>
    <row r="162" spans="1:13" s="40" customFormat="1">
      <c r="A162" s="45" t="s">
        <v>48</v>
      </c>
      <c r="B162" s="40" t="s">
        <v>35</v>
      </c>
      <c r="C162" s="53"/>
      <c r="D162" s="53"/>
      <c r="E162" s="53"/>
      <c r="F162" s="53"/>
      <c r="G162" s="53"/>
      <c r="H162" s="53"/>
      <c r="I162" s="53"/>
    </row>
    <row r="163" spans="1:13" s="40" customFormat="1">
      <c r="A163" s="52"/>
      <c r="C163" s="53"/>
      <c r="D163" s="53"/>
      <c r="E163" s="53"/>
      <c r="F163" s="53"/>
      <c r="G163" s="53"/>
      <c r="H163" s="53"/>
      <c r="I163" s="53"/>
    </row>
    <row r="164" spans="1:13" s="40" customFormat="1" ht="14">
      <c r="A164" s="46" t="s">
        <v>226</v>
      </c>
      <c r="B164" s="76" t="s">
        <v>224</v>
      </c>
      <c r="C164" s="94" t="s">
        <v>225</v>
      </c>
    </row>
    <row r="165" spans="1:13" s="40" customFormat="1" ht="14">
      <c r="A165" s="46" t="s">
        <v>227</v>
      </c>
      <c r="B165" s="76" t="s">
        <v>272</v>
      </c>
      <c r="C165" s="94" t="s">
        <v>225</v>
      </c>
      <c r="D165" s="53"/>
    </row>
    <row r="166" spans="1:13" s="54" customFormat="1" ht="14">
      <c r="A166" s="46" t="s">
        <v>270</v>
      </c>
      <c r="B166" s="117" t="s">
        <v>271</v>
      </c>
      <c r="C166" s="94" t="s">
        <v>225</v>
      </c>
    </row>
    <row r="167" spans="1:13" s="40" customFormat="1" ht="14">
      <c r="A167" s="46" t="s">
        <v>301</v>
      </c>
      <c r="B167" s="76" t="s">
        <v>300</v>
      </c>
      <c r="C167" s="94" t="s">
        <v>225</v>
      </c>
    </row>
    <row r="168" spans="1:13" s="40" customFormat="1" ht="28">
      <c r="A168" s="46" t="s">
        <v>302</v>
      </c>
      <c r="B168" s="76" t="s">
        <v>303</v>
      </c>
      <c r="C168" s="110" t="s">
        <v>225</v>
      </c>
    </row>
    <row r="169" spans="1:13" s="40" customFormat="1" ht="14">
      <c r="A169" s="46" t="s">
        <v>331</v>
      </c>
      <c r="B169" s="76" t="s">
        <v>333</v>
      </c>
      <c r="C169" s="94" t="s">
        <v>225</v>
      </c>
    </row>
    <row r="170" spans="1:13" s="40" customFormat="1" ht="14">
      <c r="A170" s="46" t="s">
        <v>332</v>
      </c>
      <c r="B170" s="76" t="s">
        <v>334</v>
      </c>
      <c r="C170" s="94" t="s">
        <v>225</v>
      </c>
    </row>
    <row r="171" spans="1:13" s="40" customFormat="1"/>
    <row r="172" spans="1:13" s="40" customFormat="1" ht="14">
      <c r="A172" s="46" t="s">
        <v>340</v>
      </c>
      <c r="B172" s="76" t="s">
        <v>336</v>
      </c>
      <c r="C172" s="94"/>
    </row>
    <row r="173" spans="1:13" s="40" customFormat="1" ht="14">
      <c r="A173" s="46" t="s">
        <v>341</v>
      </c>
      <c r="B173" s="76" t="s">
        <v>404</v>
      </c>
      <c r="C173" s="94"/>
    </row>
    <row r="174" spans="1:13" s="40" customFormat="1" ht="14">
      <c r="A174" s="46" t="s">
        <v>342</v>
      </c>
      <c r="B174" s="76" t="s">
        <v>338</v>
      </c>
      <c r="C174" s="94"/>
    </row>
    <row r="175" spans="1:13" s="40" customFormat="1"/>
    <row r="176" spans="1:13" s="40" customFormat="1"/>
    <row r="177" s="40" customFormat="1"/>
    <row r="178" s="40" customFormat="1"/>
    <row r="179" s="40" customFormat="1"/>
    <row r="180" s="40" customFormat="1"/>
    <row r="181" s="40" customFormat="1"/>
    <row r="182" s="40" customFormat="1"/>
    <row r="183" s="40" customFormat="1"/>
    <row r="184" s="40" customFormat="1"/>
    <row r="185" s="40" customFormat="1"/>
    <row r="186" s="40" customFormat="1"/>
    <row r="187" s="40" customFormat="1"/>
    <row r="188" s="40" customFormat="1"/>
    <row r="189" s="40" customFormat="1"/>
    <row r="190" s="40" customFormat="1"/>
    <row r="191" s="40" customFormat="1"/>
    <row r="192" s="40" customFormat="1"/>
    <row r="193" s="40" customFormat="1"/>
    <row r="194" s="40" customFormat="1"/>
    <row r="195" s="40" customFormat="1"/>
    <row r="196" s="40" customFormat="1"/>
    <row r="197" s="40" customFormat="1"/>
    <row r="198" s="40" customFormat="1"/>
    <row r="199" s="40" customFormat="1"/>
    <row r="200" s="40" customFormat="1"/>
    <row r="201" s="40" customFormat="1"/>
    <row r="202" s="40" customFormat="1"/>
    <row r="203" s="40" customFormat="1"/>
    <row r="204" s="40" customFormat="1"/>
    <row r="205" s="40" customFormat="1"/>
    <row r="206" s="40" customFormat="1"/>
    <row r="207" s="40" customFormat="1"/>
    <row r="208" s="40" customFormat="1"/>
    <row r="209" s="40" customFormat="1"/>
    <row r="210" s="40" customFormat="1"/>
    <row r="211" s="40" customFormat="1"/>
    <row r="212" s="40" customFormat="1"/>
    <row r="213" s="40" customFormat="1"/>
    <row r="214" s="40" customFormat="1"/>
    <row r="215" s="40" customFormat="1"/>
    <row r="216" s="40" customFormat="1"/>
    <row r="217" s="40" customFormat="1"/>
    <row r="218" s="40" customFormat="1"/>
    <row r="219" s="40" customFormat="1"/>
    <row r="220" s="40" customFormat="1"/>
    <row r="221" s="40" customFormat="1"/>
    <row r="222" s="40" customFormat="1"/>
    <row r="223" s="40" customFormat="1"/>
    <row r="224" s="40" customFormat="1"/>
    <row r="225" s="40" customFormat="1"/>
    <row r="226" s="40" customFormat="1"/>
    <row r="227" s="40" customFormat="1"/>
    <row r="228" s="40" customFormat="1"/>
    <row r="229" s="40" customFormat="1"/>
    <row r="230" s="40" customFormat="1"/>
    <row r="231" s="40" customFormat="1"/>
    <row r="232" s="40" customFormat="1"/>
    <row r="233" s="40" customFormat="1"/>
    <row r="234" s="40" customFormat="1"/>
    <row r="235" s="40" customFormat="1"/>
    <row r="236" s="40" customFormat="1"/>
    <row r="237" s="40" customFormat="1"/>
    <row r="238" s="40" customFormat="1"/>
    <row r="239" s="40" customFormat="1"/>
    <row r="240" s="40" customFormat="1"/>
    <row r="241" s="40" customFormat="1"/>
    <row r="242" s="40" customFormat="1"/>
    <row r="243" s="40" customFormat="1"/>
    <row r="244" s="40" customFormat="1"/>
    <row r="245" s="40" customFormat="1"/>
    <row r="246" s="40" customFormat="1"/>
    <row r="247" s="40" customFormat="1"/>
    <row r="248" s="40" customFormat="1"/>
    <row r="249" s="40" customFormat="1"/>
    <row r="250" s="40" customFormat="1"/>
    <row r="251" s="40" customFormat="1"/>
    <row r="252" s="40" customFormat="1"/>
    <row r="253" s="40" customFormat="1"/>
    <row r="254" s="40" customFormat="1"/>
    <row r="255" s="40" customFormat="1"/>
    <row r="256" s="40" customFormat="1"/>
    <row r="257" s="40" customFormat="1"/>
    <row r="258" s="40" customFormat="1"/>
    <row r="259" s="40" customFormat="1"/>
    <row r="260" s="40" customFormat="1"/>
    <row r="261" s="40" customFormat="1"/>
    <row r="262" s="40" customFormat="1"/>
    <row r="263" s="40" customFormat="1"/>
  </sheetData>
  <mergeCells count="66">
    <mergeCell ref="C138:E138"/>
    <mergeCell ref="F138:H138"/>
    <mergeCell ref="I138:K138"/>
    <mergeCell ref="L138:N138"/>
    <mergeCell ref="O138:Q138"/>
    <mergeCell ref="G119:J119"/>
    <mergeCell ref="K119:N119"/>
    <mergeCell ref="R147:T147"/>
    <mergeCell ref="L125:N125"/>
    <mergeCell ref="O125:Q125"/>
    <mergeCell ref="R125:T125"/>
    <mergeCell ref="R138:T138"/>
    <mergeCell ref="I125:K125"/>
    <mergeCell ref="L147:N147"/>
    <mergeCell ref="O147:Q147"/>
    <mergeCell ref="C147:E147"/>
    <mergeCell ref="F147:H147"/>
    <mergeCell ref="I147:K147"/>
    <mergeCell ref="R71:T71"/>
    <mergeCell ref="L85:N85"/>
    <mergeCell ref="O85:Q85"/>
    <mergeCell ref="R85:T85"/>
    <mergeCell ref="C104:E104"/>
    <mergeCell ref="F104:H104"/>
    <mergeCell ref="I104:K104"/>
    <mergeCell ref="L104:N104"/>
    <mergeCell ref="O104:Q104"/>
    <mergeCell ref="R104:T104"/>
    <mergeCell ref="C125:E125"/>
    <mergeCell ref="F125:H125"/>
    <mergeCell ref="C119:F119"/>
    <mergeCell ref="O71:Q71"/>
    <mergeCell ref="C76:F76"/>
    <mergeCell ref="G76:J76"/>
    <mergeCell ref="K76:N76"/>
    <mergeCell ref="C85:E85"/>
    <mergeCell ref="F85:H85"/>
    <mergeCell ref="I85:K85"/>
    <mergeCell ref="C36:E36"/>
    <mergeCell ref="F36:H36"/>
    <mergeCell ref="I36:K36"/>
    <mergeCell ref="C96:F96"/>
    <mergeCell ref="G96:J96"/>
    <mergeCell ref="K96:N96"/>
    <mergeCell ref="L71:N71"/>
    <mergeCell ref="I71:K71"/>
    <mergeCell ref="C71:E71"/>
    <mergeCell ref="F71:H71"/>
    <mergeCell ref="C59:F59"/>
    <mergeCell ref="G59:J59"/>
    <mergeCell ref="K59:N59"/>
    <mergeCell ref="U18:AC18"/>
    <mergeCell ref="U19:W19"/>
    <mergeCell ref="X19:Z19"/>
    <mergeCell ref="AA19:AC19"/>
    <mergeCell ref="C9:E9"/>
    <mergeCell ref="F9:H9"/>
    <mergeCell ref="I9:K9"/>
    <mergeCell ref="C18:K18"/>
    <mergeCell ref="L18:T18"/>
    <mergeCell ref="L19:N19"/>
    <mergeCell ref="O19:Q19"/>
    <mergeCell ref="R19:T19"/>
    <mergeCell ref="I19:K19"/>
    <mergeCell ref="C19:E19"/>
    <mergeCell ref="F19:H19"/>
  </mergeCells>
  <phoneticPr fontId="22" type="noConversion"/>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54E37-4D6C-40D4-86DF-BBA848FFA01F}">
  <dimension ref="A1:H7"/>
  <sheetViews>
    <sheetView workbookViewId="0"/>
  </sheetViews>
  <sheetFormatPr baseColWidth="10" defaultColWidth="8.83203125" defaultRowHeight="15"/>
  <cols>
    <col min="1" max="1" width="18.6640625" customWidth="1"/>
    <col min="2" max="2" width="17.6640625" customWidth="1"/>
    <col min="3" max="3" width="15.83203125" customWidth="1"/>
    <col min="4" max="4" width="17" customWidth="1"/>
    <col min="5" max="5" width="14.5" customWidth="1"/>
    <col min="8" max="8" width="19.83203125" customWidth="1"/>
  </cols>
  <sheetData>
    <row r="1" spans="1:8">
      <c r="A1" s="162" t="s">
        <v>598</v>
      </c>
      <c r="B1" s="164" t="s">
        <v>599</v>
      </c>
      <c r="C1" s="164" t="s">
        <v>600</v>
      </c>
      <c r="D1" s="164" t="s">
        <v>601</v>
      </c>
      <c r="E1" s="164" t="s">
        <v>602</v>
      </c>
      <c r="H1" s="167"/>
    </row>
    <row r="2" spans="1:8">
      <c r="A2" s="165" t="s">
        <v>80</v>
      </c>
      <c r="B2" s="161" t="s">
        <v>80</v>
      </c>
      <c r="C2" s="161" t="s">
        <v>612</v>
      </c>
      <c r="D2" s="161" t="s">
        <v>80</v>
      </c>
      <c r="E2" s="161" t="s">
        <v>80</v>
      </c>
    </row>
    <row r="3" spans="1:8">
      <c r="A3" s="216" t="s">
        <v>611</v>
      </c>
      <c r="B3" s="161" t="s">
        <v>79</v>
      </c>
      <c r="C3" s="161" t="s">
        <v>611</v>
      </c>
      <c r="D3" s="166"/>
      <c r="E3" s="161" t="s">
        <v>79</v>
      </c>
    </row>
    <row r="4" spans="1:8">
      <c r="A4" s="217"/>
      <c r="B4" s="168"/>
      <c r="C4" s="161" t="s">
        <v>613</v>
      </c>
      <c r="D4" s="168"/>
      <c r="E4" s="168"/>
    </row>
    <row r="5" spans="1:8">
      <c r="A5" s="171" t="s">
        <v>604</v>
      </c>
      <c r="B5" s="172" t="s">
        <v>623</v>
      </c>
      <c r="C5" s="172" t="s">
        <v>623</v>
      </c>
      <c r="D5" s="173" t="s">
        <v>623</v>
      </c>
      <c r="E5" s="173" t="s">
        <v>623</v>
      </c>
    </row>
    <row r="6" spans="1:8">
      <c r="A6" s="169" t="s">
        <v>51</v>
      </c>
      <c r="B6" s="161" t="s">
        <v>51</v>
      </c>
      <c r="C6" s="161" t="s">
        <v>51</v>
      </c>
      <c r="D6" s="166"/>
      <c r="E6" s="161" t="s">
        <v>51</v>
      </c>
    </row>
    <row r="7" spans="1:8">
      <c r="A7" s="161" t="s">
        <v>74</v>
      </c>
      <c r="B7" s="161" t="s">
        <v>603</v>
      </c>
      <c r="C7" s="166"/>
      <c r="D7" s="166"/>
      <c r="E7" s="161" t="s">
        <v>603</v>
      </c>
    </row>
  </sheetData>
  <mergeCells count="1">
    <mergeCell ref="A3:A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A869-C1DC-4828-A002-5829298530A2}">
  <dimension ref="A1:G11"/>
  <sheetViews>
    <sheetView workbookViewId="0">
      <selection activeCell="G10" sqref="G10"/>
    </sheetView>
  </sheetViews>
  <sheetFormatPr baseColWidth="10" defaultColWidth="8.83203125" defaultRowHeight="15"/>
  <cols>
    <col min="1" max="1" width="25.1640625" customWidth="1"/>
    <col min="2" max="2" width="15.6640625" customWidth="1"/>
    <col min="3" max="3" width="19" customWidth="1"/>
    <col min="4" max="4" width="18" customWidth="1"/>
    <col min="5" max="5" width="16" customWidth="1"/>
    <col min="7" max="7" width="20.83203125" customWidth="1"/>
  </cols>
  <sheetData>
    <row r="1" spans="1:7">
      <c r="A1" s="163" t="s">
        <v>605</v>
      </c>
      <c r="B1" s="164" t="s">
        <v>599</v>
      </c>
      <c r="C1" s="164" t="s">
        <v>600</v>
      </c>
      <c r="D1" s="164" t="s">
        <v>601</v>
      </c>
      <c r="E1" s="164" t="s">
        <v>602</v>
      </c>
      <c r="G1" s="167" t="s">
        <v>619</v>
      </c>
    </row>
    <row r="2" spans="1:7">
      <c r="A2" s="216" t="s">
        <v>77</v>
      </c>
      <c r="B2" s="161" t="s">
        <v>77</v>
      </c>
      <c r="C2" s="161" t="s">
        <v>77</v>
      </c>
      <c r="D2" s="161" t="s">
        <v>77</v>
      </c>
      <c r="E2" s="161" t="s">
        <v>77</v>
      </c>
      <c r="G2" t="s">
        <v>620</v>
      </c>
    </row>
    <row r="3" spans="1:7">
      <c r="A3" s="217"/>
      <c r="B3" s="166"/>
      <c r="C3" s="166"/>
      <c r="D3" s="161" t="s">
        <v>617</v>
      </c>
      <c r="E3" s="166"/>
      <c r="G3" t="s">
        <v>621</v>
      </c>
    </row>
    <row r="4" spans="1:7">
      <c r="A4" s="161" t="s">
        <v>606</v>
      </c>
      <c r="B4" s="161" t="s">
        <v>607</v>
      </c>
      <c r="C4" s="161" t="s">
        <v>78</v>
      </c>
      <c r="D4" s="161" t="s">
        <v>618</v>
      </c>
      <c r="E4" s="166"/>
      <c r="G4" t="s">
        <v>622</v>
      </c>
    </row>
    <row r="5" spans="1:7">
      <c r="A5" s="218" t="s">
        <v>51</v>
      </c>
      <c r="B5" s="166"/>
      <c r="C5" s="161" t="s">
        <v>51</v>
      </c>
      <c r="D5" s="166"/>
      <c r="E5" s="166"/>
    </row>
    <row r="6" spans="1:7">
      <c r="A6" s="219"/>
      <c r="B6" s="161" t="s">
        <v>608</v>
      </c>
      <c r="C6" s="166"/>
      <c r="D6" s="166"/>
      <c r="E6" s="166"/>
    </row>
    <row r="7" spans="1:7">
      <c r="A7" s="219"/>
      <c r="B7" s="161" t="s">
        <v>609</v>
      </c>
      <c r="C7" s="161" t="s">
        <v>615</v>
      </c>
      <c r="D7" s="166"/>
      <c r="E7" s="166"/>
    </row>
    <row r="8" spans="1:7">
      <c r="A8" s="219"/>
      <c r="B8" s="161" t="s">
        <v>610</v>
      </c>
      <c r="C8" s="166"/>
      <c r="D8" s="166"/>
      <c r="E8" s="166"/>
    </row>
    <row r="9" spans="1:7">
      <c r="A9" s="219"/>
      <c r="B9" s="166"/>
      <c r="C9" s="161" t="s">
        <v>616</v>
      </c>
      <c r="D9" s="166"/>
      <c r="E9" s="166"/>
    </row>
    <row r="10" spans="1:7">
      <c r="A10" s="220"/>
      <c r="B10" s="166"/>
      <c r="C10" s="161" t="s">
        <v>614</v>
      </c>
      <c r="D10" s="166"/>
      <c r="E10" s="166"/>
    </row>
    <row r="11" spans="1:7">
      <c r="A11" s="161" t="s">
        <v>74</v>
      </c>
      <c r="B11" s="161" t="s">
        <v>74</v>
      </c>
      <c r="C11" s="161"/>
      <c r="D11" s="161"/>
      <c r="E11" s="161"/>
    </row>
  </sheetData>
  <mergeCells count="2">
    <mergeCell ref="A2:A3"/>
    <mergeCell ref="A5:A1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9C0CF-B3BE-4EDE-AC6A-A3AD13BCEB10}">
  <sheetPr codeName="Sheet4">
    <pageSetUpPr fitToPage="1"/>
  </sheetPr>
  <dimension ref="A1:J58"/>
  <sheetViews>
    <sheetView workbookViewId="0"/>
  </sheetViews>
  <sheetFormatPr baseColWidth="10" defaultColWidth="9.1640625" defaultRowHeight="13"/>
  <cols>
    <col min="1" max="1" width="9.5" style="1" bestFit="1" customWidth="1"/>
    <col min="2" max="2" width="132.83203125" style="1" bestFit="1" customWidth="1"/>
    <col min="3" max="3" width="30" style="1" bestFit="1" customWidth="1"/>
    <col min="4" max="4" width="15.5" style="1" bestFit="1" customWidth="1"/>
    <col min="5" max="5" width="14" style="1" bestFit="1" customWidth="1"/>
    <col min="6" max="6" width="26.6640625" style="1" bestFit="1" customWidth="1"/>
    <col min="7" max="7" width="4" style="1" bestFit="1" customWidth="1"/>
    <col min="8" max="8" width="10.1640625" style="1" bestFit="1" customWidth="1"/>
    <col min="9" max="9" width="7.5" style="1" bestFit="1" customWidth="1"/>
    <col min="10" max="10" width="11.83203125" style="1" customWidth="1"/>
    <col min="11" max="11" width="19.5" style="1" customWidth="1"/>
    <col min="12" max="16384" width="9.1640625" style="1"/>
  </cols>
  <sheetData>
    <row r="1" spans="1:10">
      <c r="A1" s="26" t="s">
        <v>112</v>
      </c>
      <c r="B1" s="29"/>
      <c r="C1" s="26" t="s">
        <v>113</v>
      </c>
      <c r="D1" s="29"/>
      <c r="E1" s="26" t="s">
        <v>114</v>
      </c>
      <c r="F1" s="30"/>
      <c r="G1" s="26" t="s">
        <v>115</v>
      </c>
      <c r="H1" s="29"/>
      <c r="I1" s="26" t="s">
        <v>116</v>
      </c>
      <c r="J1" s="29"/>
    </row>
    <row r="2" spans="1:10" ht="14.25" customHeight="1">
      <c r="A2" s="222" t="s">
        <v>4</v>
      </c>
      <c r="B2" s="222"/>
      <c r="C2" s="222"/>
      <c r="D2" s="9" t="s">
        <v>117</v>
      </c>
      <c r="E2" s="8" t="s">
        <v>118</v>
      </c>
      <c r="F2" s="10" t="s">
        <v>119</v>
      </c>
      <c r="G2" s="11"/>
    </row>
    <row r="3" spans="1:10" ht="14.25" customHeight="1">
      <c r="A3" s="27" t="s">
        <v>120</v>
      </c>
      <c r="B3" s="2" t="s">
        <v>39</v>
      </c>
      <c r="C3" s="2" t="s">
        <v>121</v>
      </c>
      <c r="F3" s="12"/>
    </row>
    <row r="4" spans="1:10" ht="14.25" customHeight="1">
      <c r="A4" s="1">
        <v>1</v>
      </c>
      <c r="B4" s="1" t="s">
        <v>5</v>
      </c>
      <c r="D4" s="18"/>
      <c r="E4" s="18"/>
      <c r="F4" s="22" t="e">
        <f>E4/D4</f>
        <v>#DIV/0!</v>
      </c>
      <c r="H4" s="28"/>
    </row>
    <row r="5" spans="1:10" ht="14.25" customHeight="1">
      <c r="A5" s="1">
        <v>2</v>
      </c>
      <c r="B5" s="1" t="s">
        <v>6</v>
      </c>
      <c r="D5" s="18"/>
      <c r="E5" s="18"/>
      <c r="F5" s="22" t="e">
        <f t="shared" ref="F5:F12" si="0">E5/D5</f>
        <v>#DIV/0!</v>
      </c>
    </row>
    <row r="6" spans="1:10" ht="14.25" customHeight="1">
      <c r="A6" s="1">
        <v>3</v>
      </c>
      <c r="B6" s="3" t="s">
        <v>122</v>
      </c>
      <c r="D6" s="18"/>
      <c r="E6" s="18"/>
      <c r="F6" s="22" t="e">
        <f t="shared" si="0"/>
        <v>#DIV/0!</v>
      </c>
    </row>
    <row r="7" spans="1:10" ht="14.25" customHeight="1">
      <c r="A7" s="1">
        <v>4</v>
      </c>
      <c r="B7" s="4" t="s">
        <v>9</v>
      </c>
      <c r="D7" s="18"/>
      <c r="E7" s="18"/>
      <c r="F7" s="22" t="e">
        <f t="shared" si="0"/>
        <v>#DIV/0!</v>
      </c>
    </row>
    <row r="8" spans="1:10" s="32" customFormat="1" ht="14.25" customHeight="1">
      <c r="A8" s="32">
        <v>5</v>
      </c>
      <c r="B8" s="33" t="s">
        <v>123</v>
      </c>
      <c r="D8" s="34"/>
      <c r="E8" s="34" t="e">
        <f>SUM(#REF!) / SUM(#REF!)</f>
        <v>#REF!</v>
      </c>
      <c r="F8" s="35" t="e">
        <f t="shared" si="0"/>
        <v>#REF!</v>
      </c>
    </row>
    <row r="9" spans="1:10" s="32" customFormat="1" ht="14.25" customHeight="1">
      <c r="A9" s="32">
        <v>6</v>
      </c>
      <c r="B9" s="33" t="s">
        <v>124</v>
      </c>
      <c r="D9" s="34"/>
      <c r="E9" s="34" t="e">
        <f>SUM(#REF!) / SUM(#REF!)</f>
        <v>#REF!</v>
      </c>
      <c r="F9" s="35" t="e">
        <f t="shared" si="0"/>
        <v>#REF!</v>
      </c>
    </row>
    <row r="10" spans="1:10" ht="14.25" customHeight="1">
      <c r="A10" s="1">
        <v>7</v>
      </c>
      <c r="B10" s="4" t="s">
        <v>125</v>
      </c>
      <c r="D10" s="18"/>
      <c r="E10" s="18"/>
      <c r="F10" s="22" t="e">
        <f t="shared" si="0"/>
        <v>#DIV/0!</v>
      </c>
    </row>
    <row r="11" spans="1:10" ht="14.25" customHeight="1">
      <c r="A11" s="1">
        <v>8</v>
      </c>
      <c r="B11" s="4" t="s">
        <v>126</v>
      </c>
      <c r="D11" s="18"/>
      <c r="E11" s="18"/>
      <c r="F11" s="22" t="e">
        <f t="shared" si="0"/>
        <v>#DIV/0!</v>
      </c>
    </row>
    <row r="12" spans="1:10" s="32" customFormat="1" ht="14.25" customHeight="1">
      <c r="A12" s="32">
        <v>9</v>
      </c>
      <c r="B12" s="36" t="s">
        <v>13</v>
      </c>
      <c r="D12" s="34"/>
      <c r="E12" s="34" t="e">
        <f>SUM(#REF!) / SUM(#REF!)</f>
        <v>#REF!</v>
      </c>
      <c r="F12" s="35" t="e">
        <f t="shared" si="0"/>
        <v>#REF!</v>
      </c>
    </row>
    <row r="13" spans="1:10" ht="14.25" customHeight="1">
      <c r="A13" s="15">
        <v>10</v>
      </c>
      <c r="B13" s="7" t="s">
        <v>127</v>
      </c>
      <c r="D13" s="23"/>
      <c r="E13" s="23"/>
      <c r="F13" s="24" t="s">
        <v>128</v>
      </c>
    </row>
    <row r="14" spans="1:10" ht="14.25" customHeight="1">
      <c r="A14" s="15">
        <v>11</v>
      </c>
      <c r="B14" s="7" t="s">
        <v>129</v>
      </c>
      <c r="D14" s="23"/>
      <c r="E14" s="23"/>
      <c r="F14" s="24" t="s">
        <v>128</v>
      </c>
    </row>
    <row r="15" spans="1:10" s="17" customFormat="1" ht="14.25" customHeight="1">
      <c r="A15" s="221" t="s">
        <v>130</v>
      </c>
      <c r="B15" s="221"/>
      <c r="C15" s="221"/>
      <c r="D15" s="19" t="s">
        <v>117</v>
      </c>
      <c r="E15" s="8" t="s">
        <v>118</v>
      </c>
      <c r="F15" s="20" t="s">
        <v>119</v>
      </c>
      <c r="G15" s="21"/>
    </row>
    <row r="16" spans="1:10" ht="14.25" customHeight="1">
      <c r="A16" s="27" t="s">
        <v>120</v>
      </c>
      <c r="B16" s="2" t="s">
        <v>131</v>
      </c>
      <c r="C16" s="6"/>
      <c r="F16" s="12"/>
    </row>
    <row r="17" spans="1:8">
      <c r="A17" s="1">
        <v>12</v>
      </c>
      <c r="B17" s="1" t="s">
        <v>132</v>
      </c>
      <c r="D17" s="18"/>
      <c r="E17" s="18"/>
      <c r="F17" s="22" t="e">
        <f>E17/D17</f>
        <v>#DIV/0!</v>
      </c>
      <c r="H17" s="28"/>
    </row>
    <row r="18" spans="1:8">
      <c r="A18" s="1">
        <v>13</v>
      </c>
      <c r="B18" s="1" t="s">
        <v>133</v>
      </c>
      <c r="D18" s="18"/>
      <c r="E18" s="18"/>
      <c r="F18" s="22" t="e">
        <f t="shared" ref="F18:F28" si="1">E18/D18</f>
        <v>#DIV/0!</v>
      </c>
    </row>
    <row r="19" spans="1:8">
      <c r="A19" s="1">
        <v>14</v>
      </c>
      <c r="B19" s="5" t="s">
        <v>134</v>
      </c>
      <c r="D19" s="18"/>
      <c r="E19" s="18"/>
      <c r="F19" s="22" t="e">
        <f t="shared" si="1"/>
        <v>#DIV/0!</v>
      </c>
    </row>
    <row r="20" spans="1:8">
      <c r="A20" s="1">
        <v>15</v>
      </c>
      <c r="B20" s="1" t="s">
        <v>135</v>
      </c>
      <c r="D20" s="18"/>
      <c r="E20" s="18"/>
      <c r="F20" s="22" t="e">
        <f t="shared" si="1"/>
        <v>#DIV/0!</v>
      </c>
    </row>
    <row r="21" spans="1:8">
      <c r="A21" s="1">
        <v>16</v>
      </c>
      <c r="B21" s="1" t="s">
        <v>136</v>
      </c>
      <c r="D21" s="18"/>
      <c r="E21" s="18"/>
      <c r="F21" s="22" t="e">
        <f t="shared" si="1"/>
        <v>#DIV/0!</v>
      </c>
    </row>
    <row r="22" spans="1:8">
      <c r="A22" s="1">
        <v>17</v>
      </c>
      <c r="B22" s="1" t="s">
        <v>137</v>
      </c>
      <c r="D22" s="18"/>
      <c r="E22" s="18"/>
      <c r="F22" s="22" t="e">
        <f t="shared" si="1"/>
        <v>#DIV/0!</v>
      </c>
    </row>
    <row r="23" spans="1:8">
      <c r="A23" s="1">
        <v>18</v>
      </c>
      <c r="B23" s="1" t="s">
        <v>22</v>
      </c>
      <c r="D23" s="18"/>
      <c r="E23" s="18"/>
      <c r="F23" s="22" t="e">
        <f t="shared" si="1"/>
        <v>#DIV/0!</v>
      </c>
    </row>
    <row r="24" spans="1:8">
      <c r="A24" s="1">
        <v>19</v>
      </c>
      <c r="B24" s="1" t="s">
        <v>138</v>
      </c>
      <c r="D24" s="18"/>
      <c r="E24" s="18"/>
      <c r="F24" s="22" t="e">
        <f t="shared" si="1"/>
        <v>#DIV/0!</v>
      </c>
    </row>
    <row r="25" spans="1:8">
      <c r="A25" s="1">
        <v>20</v>
      </c>
      <c r="B25" s="5" t="s">
        <v>139</v>
      </c>
      <c r="D25" s="18"/>
      <c r="E25" s="18"/>
      <c r="F25" s="22" t="e">
        <f t="shared" si="1"/>
        <v>#DIV/0!</v>
      </c>
    </row>
    <row r="26" spans="1:8">
      <c r="A26" s="1">
        <v>21</v>
      </c>
      <c r="B26" s="1" t="s">
        <v>140</v>
      </c>
      <c r="D26" s="18"/>
      <c r="E26" s="18"/>
      <c r="F26" s="22" t="e">
        <f t="shared" si="1"/>
        <v>#DIV/0!</v>
      </c>
    </row>
    <row r="27" spans="1:8">
      <c r="A27" s="1">
        <v>22</v>
      </c>
      <c r="B27" s="1" t="s">
        <v>141</v>
      </c>
      <c r="D27" s="18"/>
      <c r="E27" s="18"/>
      <c r="F27" s="22" t="e">
        <f t="shared" si="1"/>
        <v>#DIV/0!</v>
      </c>
    </row>
    <row r="28" spans="1:8">
      <c r="A28" s="1">
        <v>23</v>
      </c>
      <c r="B28" s="1" t="s">
        <v>142</v>
      </c>
      <c r="D28" s="18"/>
      <c r="E28" s="18"/>
      <c r="F28" s="22" t="e">
        <f t="shared" si="1"/>
        <v>#DIV/0!</v>
      </c>
    </row>
    <row r="29" spans="1:8">
      <c r="A29" s="15">
        <v>24</v>
      </c>
      <c r="B29" s="7" t="s">
        <v>143</v>
      </c>
      <c r="C29" s="7"/>
      <c r="D29" s="23"/>
      <c r="E29" s="23"/>
      <c r="F29" s="24" t="s">
        <v>128</v>
      </c>
    </row>
    <row r="30" spans="1:8" s="17" customFormat="1" ht="15.75" customHeight="1">
      <c r="A30" s="221" t="s">
        <v>30</v>
      </c>
      <c r="B30" s="221"/>
      <c r="C30" s="221"/>
      <c r="D30" s="19" t="s">
        <v>117</v>
      </c>
      <c r="E30" s="8" t="s">
        <v>118</v>
      </c>
      <c r="F30" s="20" t="s">
        <v>119</v>
      </c>
      <c r="G30" s="21"/>
    </row>
    <row r="31" spans="1:8" ht="15.75" customHeight="1">
      <c r="A31" s="27" t="s">
        <v>120</v>
      </c>
      <c r="B31" s="2" t="s">
        <v>131</v>
      </c>
      <c r="C31" s="16"/>
      <c r="D31" s="2"/>
      <c r="E31" s="2"/>
      <c r="F31" s="2"/>
    </row>
    <row r="32" spans="1:8">
      <c r="A32" s="1">
        <v>25</v>
      </c>
      <c r="B32" s="1" t="s">
        <v>144</v>
      </c>
      <c r="D32" s="18"/>
      <c r="E32" s="18"/>
      <c r="F32" s="22" t="e">
        <f t="shared" ref="F32" si="2">E32/D32</f>
        <v>#DIV/0!</v>
      </c>
      <c r="H32" s="28"/>
    </row>
    <row r="33" spans="1:8">
      <c r="A33" s="1">
        <v>26</v>
      </c>
      <c r="B33" s="1" t="s">
        <v>145</v>
      </c>
      <c r="D33" s="18"/>
      <c r="E33" s="18"/>
      <c r="F33" s="22" t="e">
        <f t="shared" ref="F33:F38" si="3">E33/D33</f>
        <v>#DIV/0!</v>
      </c>
    </row>
    <row r="34" spans="1:8">
      <c r="A34" s="1">
        <v>27</v>
      </c>
      <c r="B34" s="1" t="s">
        <v>146</v>
      </c>
      <c r="D34" s="18"/>
      <c r="E34" s="18"/>
      <c r="F34" s="22" t="e">
        <f t="shared" si="3"/>
        <v>#DIV/0!</v>
      </c>
    </row>
    <row r="35" spans="1:8">
      <c r="A35" s="1">
        <v>28</v>
      </c>
      <c r="B35" s="1" t="s">
        <v>147</v>
      </c>
      <c r="D35" s="18"/>
      <c r="E35" s="18"/>
      <c r="F35" s="22" t="e">
        <f t="shared" si="3"/>
        <v>#DIV/0!</v>
      </c>
    </row>
    <row r="36" spans="1:8">
      <c r="A36" s="1">
        <v>29</v>
      </c>
      <c r="B36" s="1" t="s">
        <v>34</v>
      </c>
      <c r="D36" s="18"/>
      <c r="E36" s="18"/>
      <c r="F36" s="22" t="e">
        <f t="shared" si="3"/>
        <v>#DIV/0!</v>
      </c>
    </row>
    <row r="37" spans="1:8">
      <c r="A37" s="1">
        <v>30</v>
      </c>
      <c r="B37" s="1" t="s">
        <v>148</v>
      </c>
      <c r="D37" s="18"/>
      <c r="E37" s="18"/>
      <c r="F37" s="22" t="e">
        <f t="shared" si="3"/>
        <v>#DIV/0!</v>
      </c>
    </row>
    <row r="38" spans="1:8">
      <c r="A38" s="1">
        <v>31</v>
      </c>
      <c r="B38" s="1" t="s">
        <v>149</v>
      </c>
      <c r="D38" s="18"/>
      <c r="E38" s="18"/>
      <c r="F38" s="22" t="e">
        <f t="shared" si="3"/>
        <v>#DIV/0!</v>
      </c>
    </row>
    <row r="39" spans="1:8">
      <c r="A39" s="15">
        <v>32</v>
      </c>
      <c r="B39" s="7" t="s">
        <v>150</v>
      </c>
      <c r="D39" s="23"/>
      <c r="E39" s="23"/>
      <c r="F39" s="24" t="s">
        <v>128</v>
      </c>
    </row>
    <row r="40" spans="1:8">
      <c r="A40" s="15">
        <v>33</v>
      </c>
      <c r="B40" s="7" t="s">
        <v>151</v>
      </c>
      <c r="D40" s="23"/>
      <c r="E40" s="23"/>
      <c r="F40" s="24" t="s">
        <v>128</v>
      </c>
    </row>
    <row r="41" spans="1:8">
      <c r="B41" s="31" t="s">
        <v>152</v>
      </c>
    </row>
    <row r="42" spans="1:8" ht="15" customHeight="1">
      <c r="A42" s="223" t="s">
        <v>153</v>
      </c>
      <c r="B42" s="223"/>
      <c r="C42" s="223"/>
      <c r="D42" s="9" t="s">
        <v>117</v>
      </c>
      <c r="E42" s="8" t="s">
        <v>118</v>
      </c>
      <c r="F42" s="10" t="s">
        <v>119</v>
      </c>
      <c r="G42" s="11"/>
    </row>
    <row r="43" spans="1:8">
      <c r="A43" s="27" t="s">
        <v>120</v>
      </c>
      <c r="B43" s="2" t="s">
        <v>131</v>
      </c>
      <c r="F43" s="12"/>
    </row>
    <row r="44" spans="1:8">
      <c r="A44" s="1">
        <v>34</v>
      </c>
      <c r="B44" s="13" t="s">
        <v>154</v>
      </c>
      <c r="C44" s="13"/>
      <c r="D44" s="23"/>
      <c r="E44" s="23"/>
      <c r="F44" s="24" t="s">
        <v>128</v>
      </c>
      <c r="H44" s="28"/>
    </row>
    <row r="45" spans="1:8">
      <c r="A45" s="1">
        <v>35</v>
      </c>
      <c r="B45" s="13" t="s">
        <v>155</v>
      </c>
      <c r="C45" s="13"/>
      <c r="D45" s="23"/>
      <c r="E45" s="23"/>
      <c r="F45" s="24" t="s">
        <v>128</v>
      </c>
    </row>
    <row r="46" spans="1:8">
      <c r="A46" s="1">
        <v>36</v>
      </c>
      <c r="B46" s="13" t="s">
        <v>156</v>
      </c>
      <c r="C46" s="13"/>
      <c r="D46" s="23"/>
      <c r="E46" s="23"/>
      <c r="F46" s="24" t="s">
        <v>128</v>
      </c>
    </row>
    <row r="47" spans="1:8">
      <c r="A47" s="1">
        <v>37</v>
      </c>
      <c r="B47" s="13" t="s">
        <v>157</v>
      </c>
      <c r="C47" s="13"/>
      <c r="D47" s="23"/>
      <c r="E47" s="23"/>
      <c r="F47" s="24" t="s">
        <v>128</v>
      </c>
    </row>
    <row r="48" spans="1:8">
      <c r="A48" s="1">
        <v>38</v>
      </c>
      <c r="B48" s="13" t="s">
        <v>158</v>
      </c>
      <c r="C48" s="13"/>
      <c r="D48" s="23"/>
      <c r="E48" s="23"/>
      <c r="F48" s="24" t="s">
        <v>128</v>
      </c>
    </row>
    <row r="49" spans="1:8">
      <c r="A49" s="1">
        <v>39</v>
      </c>
      <c r="B49" s="13" t="s">
        <v>159</v>
      </c>
      <c r="C49" s="13"/>
      <c r="D49" s="23"/>
      <c r="E49" s="23"/>
      <c r="F49" s="24" t="s">
        <v>128</v>
      </c>
    </row>
    <row r="50" spans="1:8">
      <c r="A50" s="1">
        <v>40</v>
      </c>
      <c r="B50" s="13" t="s">
        <v>160</v>
      </c>
      <c r="C50" s="13"/>
      <c r="D50" s="23"/>
      <c r="E50" s="23"/>
      <c r="F50" s="24" t="s">
        <v>128</v>
      </c>
    </row>
    <row r="51" spans="1:8">
      <c r="A51" s="1">
        <v>41</v>
      </c>
      <c r="B51" s="14" t="s">
        <v>161</v>
      </c>
      <c r="C51" s="13"/>
      <c r="D51" s="23"/>
      <c r="E51" s="23"/>
      <c r="F51" s="24" t="s">
        <v>128</v>
      </c>
    </row>
    <row r="52" spans="1:8">
      <c r="B52" s="31" t="s">
        <v>152</v>
      </c>
    </row>
    <row r="53" spans="1:8" ht="15" customHeight="1">
      <c r="A53" s="223" t="s">
        <v>38</v>
      </c>
      <c r="B53" s="223"/>
      <c r="C53" s="223"/>
      <c r="D53" s="9" t="s">
        <v>117</v>
      </c>
      <c r="E53" s="8" t="s">
        <v>118</v>
      </c>
      <c r="F53" s="10" t="s">
        <v>119</v>
      </c>
      <c r="G53" s="11"/>
    </row>
    <row r="54" spans="1:8">
      <c r="A54" s="27" t="s">
        <v>120</v>
      </c>
      <c r="B54" s="2" t="s">
        <v>131</v>
      </c>
      <c r="F54" s="12"/>
    </row>
    <row r="55" spans="1:8">
      <c r="A55" s="1">
        <v>42</v>
      </c>
      <c r="B55" s="7" t="s">
        <v>162</v>
      </c>
      <c r="D55" s="25"/>
      <c r="E55" s="25"/>
      <c r="F55" s="24" t="s">
        <v>128</v>
      </c>
      <c r="H55" s="28"/>
    </row>
    <row r="56" spans="1:8">
      <c r="A56" s="1">
        <v>43</v>
      </c>
      <c r="B56" s="7" t="s">
        <v>163</v>
      </c>
      <c r="D56" s="25"/>
      <c r="E56" s="25"/>
      <c r="F56" s="24" t="s">
        <v>128</v>
      </c>
    </row>
    <row r="57" spans="1:8">
      <c r="A57" s="1">
        <v>44</v>
      </c>
      <c r="B57" s="7" t="s">
        <v>164</v>
      </c>
      <c r="D57" s="25"/>
      <c r="E57" s="25"/>
      <c r="F57" s="24" t="s">
        <v>128</v>
      </c>
    </row>
    <row r="58" spans="1:8">
      <c r="B58" s="31" t="s">
        <v>152</v>
      </c>
    </row>
  </sheetData>
  <mergeCells count="5">
    <mergeCell ref="A15:C15"/>
    <mergeCell ref="A2:C2"/>
    <mergeCell ref="A30:C30"/>
    <mergeCell ref="A42:C42"/>
    <mergeCell ref="A53:C53"/>
  </mergeCells>
  <pageMargins left="0.7" right="0.7" top="0.75" bottom="0.75" header="0.3" footer="0.3"/>
  <pageSetup scale="62" fitToHeight="0"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1cbbe0-691a-4a12-b295-dda921a8eed2">
      <UserInfo>
        <DisplayName>Cristina Lussiana</DisplayName>
        <AccountId>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82C77CDACA01944B9F811D26F5B07B0" ma:contentTypeVersion="11" ma:contentTypeDescription="Create a new document." ma:contentTypeScope="" ma:versionID="4f3477c4e0f385554695eb2e03be29a7">
  <xsd:schema xmlns:xsd="http://www.w3.org/2001/XMLSchema" xmlns:xs="http://www.w3.org/2001/XMLSchema" xmlns:p="http://schemas.microsoft.com/office/2006/metadata/properties" xmlns:ns2="92b8ac8e-041f-418d-b141-32591a9ffe0f" xmlns:ns3="511cbbe0-691a-4a12-b295-dda921a8eed2" targetNamespace="http://schemas.microsoft.com/office/2006/metadata/properties" ma:root="true" ma:fieldsID="0e8b51eec338314ce8208357b2b494e5" ns2:_="" ns3:_="">
    <xsd:import namespace="92b8ac8e-041f-418d-b141-32591a9ffe0f"/>
    <xsd:import namespace="511cbbe0-691a-4a12-b295-dda921a8eed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b8ac8e-041f-418d-b141-32591a9ffe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1cbbe0-691a-4a12-b295-dda921a8eed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60132B-2A01-4B80-B8A6-B642DE256F98}">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dcmitype/"/>
    <ds:schemaRef ds:uri="92b8ac8e-041f-418d-b141-32591a9ffe0f"/>
    <ds:schemaRef ds:uri="http://www.w3.org/XML/1998/namespace"/>
    <ds:schemaRef ds:uri="511cbbe0-691a-4a12-b295-dda921a8eed2"/>
  </ds:schemaRefs>
</ds:datastoreItem>
</file>

<file path=customXml/itemProps2.xml><?xml version="1.0" encoding="utf-8"?>
<ds:datastoreItem xmlns:ds="http://schemas.openxmlformats.org/officeDocument/2006/customXml" ds:itemID="{759E468E-A8F5-4E70-AECB-C2C9774E6E44}">
  <ds:schemaRefs>
    <ds:schemaRef ds:uri="http://schemas.microsoft.com/sharepoint/v3/contenttype/forms"/>
  </ds:schemaRefs>
</ds:datastoreItem>
</file>

<file path=customXml/itemProps3.xml><?xml version="1.0" encoding="utf-8"?>
<ds:datastoreItem xmlns:ds="http://schemas.openxmlformats.org/officeDocument/2006/customXml" ds:itemID="{BF02D352-D629-437A-8052-F27F266218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b8ac8e-041f-418d-b141-32591a9ffe0f"/>
    <ds:schemaRef ds:uri="511cbbe0-691a-4a12-b295-dda921a8e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Crosswalk</vt:lpstr>
      <vt:lpstr>Crosswalk (CL)</vt:lpstr>
      <vt:lpstr>IM data elements</vt:lpstr>
      <vt:lpstr>IM Indicator Blueprint</vt:lpstr>
      <vt:lpstr>IM Indicator (DHIS2)</vt:lpstr>
      <vt:lpstr>Data entry forms</vt:lpstr>
      <vt:lpstr>Service channel</vt:lpstr>
      <vt:lpstr>Facility level</vt:lpstr>
      <vt:lpstr>Country</vt:lpstr>
      <vt:lpstr>im_des</vt:lpstr>
      <vt:lpstr>im_des2</vt:lpstr>
      <vt:lpstr>im_ind</vt:lpstr>
      <vt:lpstr>im_ind2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Tabitha Kibuka</dc:creator>
  <cp:keywords/>
  <dc:description/>
  <cp:lastModifiedBy>Microsoft Office User</cp:lastModifiedBy>
  <cp:revision/>
  <dcterms:created xsi:type="dcterms:W3CDTF">2018-12-21T13:32:15Z</dcterms:created>
  <dcterms:modified xsi:type="dcterms:W3CDTF">2019-11-08T18:25:55Z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0x010100782C77CDACA01944B9F811D26F5B07B0</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ies>
</file>