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Intellian V60GX - Maritime" sheetId="6" r:id="rId1"/>
    <sheet name="KuStream 1500 - Aviation" sheetId="2" r:id="rId2"/>
    <sheet name="KuStream 5000 - Aviation" sheetId="7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6" l="1"/>
  <c r="A4" i="6"/>
  <c r="C4" i="6"/>
  <c r="F17" i="7"/>
  <c r="F10" i="7"/>
  <c r="F16" i="7"/>
  <c r="A4" i="7"/>
  <c r="A5" i="7"/>
  <c r="A6" i="7"/>
  <c r="A7" i="7"/>
  <c r="A8" i="7"/>
  <c r="A9" i="7"/>
  <c r="A10" i="7"/>
  <c r="A11" i="7"/>
  <c r="A12" i="7"/>
  <c r="A13" i="7"/>
  <c r="C13" i="7"/>
  <c r="B13" i="7"/>
  <c r="C12" i="7"/>
  <c r="B12" i="7"/>
  <c r="F11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F10" i="6"/>
  <c r="F16" i="6"/>
  <c r="A5" i="6"/>
  <c r="A6" i="6"/>
  <c r="A7" i="6"/>
  <c r="A8" i="6"/>
  <c r="A9" i="6"/>
  <c r="A10" i="6"/>
  <c r="A11" i="6"/>
  <c r="A12" i="6"/>
  <c r="A13" i="6"/>
  <c r="C13" i="6"/>
  <c r="B13" i="6"/>
  <c r="C12" i="6"/>
  <c r="B12" i="6"/>
  <c r="F11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B4" i="6"/>
  <c r="F17" i="2"/>
  <c r="A4" i="2"/>
  <c r="A5" i="2"/>
  <c r="A6" i="2"/>
  <c r="A7" i="2"/>
  <c r="A8" i="2"/>
  <c r="A9" i="2"/>
  <c r="A10" i="2"/>
  <c r="A11" i="2"/>
  <c r="A12" i="2"/>
  <c r="A13" i="2"/>
  <c r="F10" i="2"/>
  <c r="F16" i="2"/>
  <c r="B5" i="2"/>
  <c r="B6" i="2"/>
  <c r="B7" i="2"/>
  <c r="B8" i="2"/>
  <c r="B9" i="2"/>
  <c r="B10" i="2"/>
  <c r="B11" i="2"/>
  <c r="B12" i="2"/>
  <c r="B13" i="2"/>
  <c r="F11" i="2"/>
  <c r="B4" i="2"/>
  <c r="C5" i="2"/>
  <c r="C6" i="2"/>
  <c r="C7" i="2"/>
  <c r="C8" i="2"/>
  <c r="C9" i="2"/>
  <c r="C10" i="2"/>
  <c r="C11" i="2"/>
  <c r="C12" i="2"/>
  <c r="C13" i="2"/>
  <c r="C4" i="2"/>
</calcChain>
</file>

<file path=xl/sharedStrings.xml><?xml version="1.0" encoding="utf-8"?>
<sst xmlns="http://schemas.openxmlformats.org/spreadsheetml/2006/main" count="84" uniqueCount="23">
  <si>
    <t>Wavelength</t>
  </si>
  <si>
    <t>EIRP</t>
  </si>
  <si>
    <t>m</t>
  </si>
  <si>
    <t>dBi</t>
  </si>
  <si>
    <t>dbW</t>
  </si>
  <si>
    <t>Name</t>
  </si>
  <si>
    <t>Far Field</t>
  </si>
  <si>
    <t>Tx Gain</t>
  </si>
  <si>
    <t>Tx Power</t>
  </si>
  <si>
    <t>Parameters</t>
  </si>
  <si>
    <t>Value</t>
  </si>
  <si>
    <t>Unit</t>
  </si>
  <si>
    <t>Watts</t>
  </si>
  <si>
    <t>Tx Frequency</t>
  </si>
  <si>
    <t>GHz</t>
  </si>
  <si>
    <t>Antenna Size</t>
  </si>
  <si>
    <t>Near Field</t>
  </si>
  <si>
    <t>Gain Factor</t>
  </si>
  <si>
    <t>Far Field Power Density</t>
  </si>
  <si>
    <t>Electric Field Strength</t>
  </si>
  <si>
    <t>Distance</t>
  </si>
  <si>
    <t>V/m</t>
  </si>
  <si>
    <t>mW/cm2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</si>
</sst>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indent="2"/>
    </xf>
    <xf numFmtId="0" fontId="1" fillId="0" borderId="0" xfId="0" applyFont="1"/>
    <xf numFmtId="0" fontId="2" fillId="3" borderId="0" xfId="0" applyFont="1" applyFill="1"/>
    <xf numFmtId="0" fontId="2" fillId="4" borderId="1" xfId="0" applyFont="1" applyFill="1" applyBorder="1"/>
    <xf numFmtId="0" fontId="0" fillId="5" borderId="1" xfId="0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'Intellian V60GX - Maritime'!$B$3</c:f>
              <c:strCache>
                <c:ptCount val="1"/>
                <c:pt idx="0">
                  <c:v>V/m</c:v>
                </c:pt>
              </c:strCache>
            </c:strRef>
          </c:tx>
          <c:marker>
            <c:symbol val="none"/>
          </c:marker>
          <c:cat>
            <c:numRef>
              <c:f>'Intellian V60GX - Maritime'!$A$4:$A$13</c:f>
              <c:numCache>
                <c:formatCode>General</c:formatCode>
                <c:ptCount val="10"/>
                <c:pt idx="0">
                  <c:v>25.35</c:v>
                </c:pt>
                <c:pt idx="1">
                  <c:v>50.7</c:v>
                </c:pt>
                <c:pt idx="2">
                  <c:v>101.4</c:v>
                </c:pt>
                <c:pt idx="3">
                  <c:v>202.8</c:v>
                </c:pt>
                <c:pt idx="4">
                  <c:v>405.6</c:v>
                </c:pt>
                <c:pt idx="5">
                  <c:v>811.2</c:v>
                </c:pt>
                <c:pt idx="6">
                  <c:v>1622.4</c:v>
                </c:pt>
                <c:pt idx="7">
                  <c:v>3244.8</c:v>
                </c:pt>
                <c:pt idx="8">
                  <c:v>6489.6</c:v>
                </c:pt>
                <c:pt idx="9">
                  <c:v>12979.2</c:v>
                </c:pt>
              </c:numCache>
            </c:numRef>
          </c:cat>
          <c:val>
            <c:numRef>
              <c:f>'Intellian V60GX - Maritime'!$B$4:$B$13</c:f>
              <c:numCache>
                <c:formatCode>General</c:formatCode>
                <c:ptCount val="10"/>
                <c:pt idx="0">
                  <c:v>73.21206619181222</c:v>
                </c:pt>
                <c:pt idx="1">
                  <c:v>36.60603309590611</c:v>
                </c:pt>
                <c:pt idx="2">
                  <c:v>18.30301654795306</c:v>
                </c:pt>
                <c:pt idx="3">
                  <c:v>9.151508273976528</c:v>
                </c:pt>
                <c:pt idx="4">
                  <c:v>4.575754136988264</c:v>
                </c:pt>
                <c:pt idx="5">
                  <c:v>2.287877068494132</c:v>
                </c:pt>
                <c:pt idx="6">
                  <c:v>1.143938534247066</c:v>
                </c:pt>
                <c:pt idx="7">
                  <c:v>0.571969267123533</c:v>
                </c:pt>
                <c:pt idx="8">
                  <c:v>0.285984633561766</c:v>
                </c:pt>
                <c:pt idx="9">
                  <c:v>0.142992316780883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91832"/>
        <c:axId val="-2081883032"/>
      </c:lineChart>
      <c:catAx>
        <c:axId val="-208509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883032"/>
        <c:crosses val="autoZero"/>
        <c:auto val="1"/>
        <c:lblAlgn val="ctr"/>
        <c:lblOffset val="100"/>
        <c:noMultiLvlLbl val="0"/>
      </c:catAx>
      <c:valAx>
        <c:axId val="-208188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0918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mW/cm2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'Intellian V60GX - Maritime'!$C$3</c:f>
              <c:strCache>
                <c:ptCount val="1"/>
                <c:pt idx="0">
                  <c:v>mW/cm2</c:v>
                </c:pt>
              </c:strCache>
            </c:strRef>
          </c:tx>
          <c:marker>
            <c:symbol val="none"/>
          </c:marker>
          <c:cat>
            <c:numRef>
              <c:f>'Intellian V60GX - Maritime'!$A$4:$A$14</c:f>
              <c:numCache>
                <c:formatCode>General</c:formatCode>
                <c:ptCount val="11"/>
                <c:pt idx="0">
                  <c:v>25.35</c:v>
                </c:pt>
                <c:pt idx="1">
                  <c:v>50.7</c:v>
                </c:pt>
                <c:pt idx="2">
                  <c:v>101.4</c:v>
                </c:pt>
                <c:pt idx="3">
                  <c:v>202.8</c:v>
                </c:pt>
                <c:pt idx="4">
                  <c:v>405.6</c:v>
                </c:pt>
                <c:pt idx="5">
                  <c:v>811.2</c:v>
                </c:pt>
                <c:pt idx="6">
                  <c:v>1622.4</c:v>
                </c:pt>
                <c:pt idx="7">
                  <c:v>3244.8</c:v>
                </c:pt>
                <c:pt idx="8">
                  <c:v>6489.6</c:v>
                </c:pt>
                <c:pt idx="9">
                  <c:v>12979.2</c:v>
                </c:pt>
              </c:numCache>
            </c:numRef>
          </c:cat>
          <c:val>
            <c:numRef>
              <c:f>'Intellian V60GX - Maritime'!$C$4:$C$13</c:f>
              <c:numCache>
                <c:formatCode>General</c:formatCode>
                <c:ptCount val="10"/>
                <c:pt idx="0">
                  <c:v>1.519862196635737</c:v>
                </c:pt>
                <c:pt idx="1">
                  <c:v>0.379965549158934</c:v>
                </c:pt>
                <c:pt idx="2">
                  <c:v>0.0949913872897335</c:v>
                </c:pt>
                <c:pt idx="3">
                  <c:v>0.0237478468224334</c:v>
                </c:pt>
                <c:pt idx="4">
                  <c:v>0.00593696170560835</c:v>
                </c:pt>
                <c:pt idx="5">
                  <c:v>0.00148424042640209</c:v>
                </c:pt>
                <c:pt idx="6">
                  <c:v>0.000371060106600522</c:v>
                </c:pt>
                <c:pt idx="7">
                  <c:v>9.27650266501304E-5</c:v>
                </c:pt>
                <c:pt idx="8">
                  <c:v>2.31912566625326E-5</c:v>
                </c:pt>
                <c:pt idx="9">
                  <c:v>5.79781416563315E-6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05576"/>
        <c:axId val="2114158088"/>
      </c:lineChart>
      <c:catAx>
        <c:axId val="-208560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158088"/>
        <c:crosses val="autoZero"/>
        <c:auto val="1"/>
        <c:lblAlgn val="ctr"/>
        <c:lblOffset val="100"/>
        <c:noMultiLvlLbl val="0"/>
      </c:catAx>
      <c:valAx>
        <c:axId val="211415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6055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'KuStream 1500 - Aviation'!$B$3</c:f>
              <c:strCache>
                <c:ptCount val="1"/>
                <c:pt idx="0">
                  <c:v>V/m</c:v>
                </c:pt>
              </c:strCache>
            </c:strRef>
          </c:tx>
          <c:marker>
            <c:symbol val="none"/>
          </c:marker>
          <c:cat>
            <c:numRef>
              <c:f>'KuStream 1500 - Aviation'!$A$4:$A$13</c:f>
              <c:numCache>
                <c:formatCode>General</c:formatCode>
                <c:ptCount val="10"/>
                <c:pt idx="0">
                  <c:v>12.04125</c:v>
                </c:pt>
                <c:pt idx="1">
                  <c:v>24.0825</c:v>
                </c:pt>
                <c:pt idx="2">
                  <c:v>48.165</c:v>
                </c:pt>
                <c:pt idx="3">
                  <c:v>96.33</c:v>
                </c:pt>
                <c:pt idx="4">
                  <c:v>192.66</c:v>
                </c:pt>
                <c:pt idx="5">
                  <c:v>385.32</c:v>
                </c:pt>
                <c:pt idx="6">
                  <c:v>770.64</c:v>
                </c:pt>
                <c:pt idx="7">
                  <c:v>1541.28</c:v>
                </c:pt>
                <c:pt idx="8">
                  <c:v>3082.56</c:v>
                </c:pt>
                <c:pt idx="9">
                  <c:v>6165.12</c:v>
                </c:pt>
              </c:numCache>
            </c:numRef>
          </c:cat>
          <c:val>
            <c:numRef>
              <c:f>'KuStream 1500 - Aviation'!$B$4:$B$13</c:f>
              <c:numCache>
                <c:formatCode>General</c:formatCode>
                <c:ptCount val="10"/>
                <c:pt idx="0">
                  <c:v>79.0476665094741</c:v>
                </c:pt>
                <c:pt idx="1">
                  <c:v>39.52383325473706</c:v>
                </c:pt>
                <c:pt idx="2">
                  <c:v>19.76191662736853</c:v>
                </c:pt>
                <c:pt idx="3">
                  <c:v>9.880958313684263</c:v>
                </c:pt>
                <c:pt idx="4">
                  <c:v>4.940479156842131</c:v>
                </c:pt>
                <c:pt idx="5">
                  <c:v>2.470239578421066</c:v>
                </c:pt>
                <c:pt idx="6">
                  <c:v>1.235119789210533</c:v>
                </c:pt>
                <c:pt idx="7">
                  <c:v>0.617559894605266</c:v>
                </c:pt>
                <c:pt idx="8">
                  <c:v>0.308779947302633</c:v>
                </c:pt>
                <c:pt idx="9">
                  <c:v>0.154389973651317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740456"/>
        <c:axId val="-2048274488"/>
      </c:lineChart>
      <c:catAx>
        <c:axId val="-210474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8274488"/>
        <c:crosses val="autoZero"/>
        <c:auto val="1"/>
        <c:lblAlgn val="ctr"/>
        <c:lblOffset val="100"/>
        <c:noMultiLvlLbl val="0"/>
      </c:catAx>
      <c:valAx>
        <c:axId val="-204827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7404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mW/cm2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'KuStream 1500 - Aviation'!$C$3</c:f>
              <c:strCache>
                <c:ptCount val="1"/>
                <c:pt idx="0">
                  <c:v>mW/cm2</c:v>
                </c:pt>
              </c:strCache>
            </c:strRef>
          </c:tx>
          <c:marker>
            <c:symbol val="none"/>
          </c:marker>
          <c:cat>
            <c:numRef>
              <c:f>'KuStream 1500 - Aviation'!$A$4:$A$14</c:f>
              <c:numCache>
                <c:formatCode>General</c:formatCode>
                <c:ptCount val="11"/>
                <c:pt idx="0">
                  <c:v>12.04125</c:v>
                </c:pt>
                <c:pt idx="1">
                  <c:v>24.0825</c:v>
                </c:pt>
                <c:pt idx="2">
                  <c:v>48.165</c:v>
                </c:pt>
                <c:pt idx="3">
                  <c:v>96.33</c:v>
                </c:pt>
                <c:pt idx="4">
                  <c:v>192.66</c:v>
                </c:pt>
                <c:pt idx="5">
                  <c:v>385.32</c:v>
                </c:pt>
                <c:pt idx="6">
                  <c:v>770.64</c:v>
                </c:pt>
                <c:pt idx="7">
                  <c:v>1541.28</c:v>
                </c:pt>
                <c:pt idx="8">
                  <c:v>3082.56</c:v>
                </c:pt>
                <c:pt idx="9">
                  <c:v>6165.12</c:v>
                </c:pt>
              </c:numCache>
            </c:numRef>
          </c:cat>
          <c:val>
            <c:numRef>
              <c:f>'KuStream 1500 - Aviation'!$C$4:$C$13</c:f>
              <c:numCache>
                <c:formatCode>General</c:formatCode>
                <c:ptCount val="10"/>
                <c:pt idx="0">
                  <c:v>1.659189194745741</c:v>
                </c:pt>
                <c:pt idx="1">
                  <c:v>0.414797298686435</c:v>
                </c:pt>
                <c:pt idx="2">
                  <c:v>0.103699324671609</c:v>
                </c:pt>
                <c:pt idx="3">
                  <c:v>0.0259248311679022</c:v>
                </c:pt>
                <c:pt idx="4">
                  <c:v>0.00648120779197555</c:v>
                </c:pt>
                <c:pt idx="5">
                  <c:v>0.00162030194799389</c:v>
                </c:pt>
                <c:pt idx="6">
                  <c:v>0.000405075486998472</c:v>
                </c:pt>
                <c:pt idx="7">
                  <c:v>0.000101268871749618</c:v>
                </c:pt>
                <c:pt idx="8">
                  <c:v>2.53172179374045E-5</c:v>
                </c:pt>
                <c:pt idx="9">
                  <c:v>6.32930448435112E-6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89416"/>
        <c:axId val="-2048827112"/>
      </c:lineChart>
      <c:catAx>
        <c:axId val="211658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8827112"/>
        <c:crosses val="autoZero"/>
        <c:auto val="1"/>
        <c:lblAlgn val="ctr"/>
        <c:lblOffset val="100"/>
        <c:noMultiLvlLbl val="0"/>
      </c:catAx>
      <c:valAx>
        <c:axId val="-204882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894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'KuStream 5000 - Aviation'!$B$3</c:f>
              <c:strCache>
                <c:ptCount val="1"/>
                <c:pt idx="0">
                  <c:v>V/m</c:v>
                </c:pt>
              </c:strCache>
            </c:strRef>
          </c:tx>
          <c:marker>
            <c:symbol val="none"/>
          </c:marker>
          <c:cat>
            <c:numRef>
              <c:f>'KuStream 5000 - Aviation'!$A$4:$A$13</c:f>
              <c:numCache>
                <c:formatCode>General</c:formatCode>
                <c:ptCount val="10"/>
                <c:pt idx="0">
                  <c:v>2.4389</c:v>
                </c:pt>
                <c:pt idx="1">
                  <c:v>4.8778</c:v>
                </c:pt>
                <c:pt idx="2">
                  <c:v>9.7556</c:v>
                </c:pt>
                <c:pt idx="3">
                  <c:v>19.5112</c:v>
                </c:pt>
                <c:pt idx="4">
                  <c:v>39.0224</c:v>
                </c:pt>
                <c:pt idx="5">
                  <c:v>78.0448</c:v>
                </c:pt>
                <c:pt idx="6">
                  <c:v>156.0896</c:v>
                </c:pt>
                <c:pt idx="7">
                  <c:v>312.1792</c:v>
                </c:pt>
                <c:pt idx="8">
                  <c:v>624.3584</c:v>
                </c:pt>
                <c:pt idx="9">
                  <c:v>1248.7168</c:v>
                </c:pt>
              </c:numCache>
            </c:numRef>
          </c:cat>
          <c:val>
            <c:numRef>
              <c:f>'KuStream 5000 - Aviation'!$B$4:$B$13</c:f>
              <c:numCache>
                <c:formatCode>General</c:formatCode>
                <c:ptCount val="10"/>
                <c:pt idx="0">
                  <c:v>474.6425118530761</c:v>
                </c:pt>
                <c:pt idx="1">
                  <c:v>237.321255926538</c:v>
                </c:pt>
                <c:pt idx="2">
                  <c:v>118.660627963269</c:v>
                </c:pt>
                <c:pt idx="3">
                  <c:v>59.33031398163451</c:v>
                </c:pt>
                <c:pt idx="4">
                  <c:v>29.66515699081726</c:v>
                </c:pt>
                <c:pt idx="5">
                  <c:v>14.83257849540863</c:v>
                </c:pt>
                <c:pt idx="6">
                  <c:v>7.416289247704314</c:v>
                </c:pt>
                <c:pt idx="7">
                  <c:v>3.708144623852157</c:v>
                </c:pt>
                <c:pt idx="8">
                  <c:v>1.854072311926078</c:v>
                </c:pt>
                <c:pt idx="9">
                  <c:v>0.927036155963039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946232"/>
        <c:axId val="-2105067144"/>
      </c:lineChart>
      <c:catAx>
        <c:axId val="-204794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067144"/>
        <c:crosses val="autoZero"/>
        <c:auto val="1"/>
        <c:lblAlgn val="ctr"/>
        <c:lblOffset val="100"/>
        <c:noMultiLvlLbl val="0"/>
      </c:catAx>
      <c:valAx>
        <c:axId val="-210506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94623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mW/cm2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'KuStream 5000 - Aviation'!$C$3</c:f>
              <c:strCache>
                <c:ptCount val="1"/>
                <c:pt idx="0">
                  <c:v>mW/cm2</c:v>
                </c:pt>
              </c:strCache>
            </c:strRef>
          </c:tx>
          <c:marker>
            <c:symbol val="none"/>
          </c:marker>
          <c:cat>
            <c:numRef>
              <c:f>'KuStream 5000 - Aviation'!$A$4:$A$14</c:f>
              <c:numCache>
                <c:formatCode>General</c:formatCode>
                <c:ptCount val="11"/>
                <c:pt idx="0">
                  <c:v>2.4389</c:v>
                </c:pt>
                <c:pt idx="1">
                  <c:v>4.8778</c:v>
                </c:pt>
                <c:pt idx="2">
                  <c:v>9.7556</c:v>
                </c:pt>
                <c:pt idx="3">
                  <c:v>19.5112</c:v>
                </c:pt>
                <c:pt idx="4">
                  <c:v>39.0224</c:v>
                </c:pt>
                <c:pt idx="5">
                  <c:v>78.0448</c:v>
                </c:pt>
                <c:pt idx="6">
                  <c:v>156.0896</c:v>
                </c:pt>
                <c:pt idx="7">
                  <c:v>312.1792</c:v>
                </c:pt>
                <c:pt idx="8">
                  <c:v>624.3584</c:v>
                </c:pt>
                <c:pt idx="9">
                  <c:v>1248.7168</c:v>
                </c:pt>
              </c:numCache>
            </c:numRef>
          </c:cat>
          <c:val>
            <c:numRef>
              <c:f>'KuStream 5000 - Aviation'!$C$4:$C$13</c:f>
              <c:numCache>
                <c:formatCode>General</c:formatCode>
                <c:ptCount val="10"/>
                <c:pt idx="0">
                  <c:v>68.688429313791</c:v>
                </c:pt>
                <c:pt idx="1">
                  <c:v>17.17210732844775</c:v>
                </c:pt>
                <c:pt idx="2">
                  <c:v>4.293026832111938</c:v>
                </c:pt>
                <c:pt idx="3">
                  <c:v>1.073256708027984</c:v>
                </c:pt>
                <c:pt idx="4">
                  <c:v>0.268314177006996</c:v>
                </c:pt>
                <c:pt idx="5">
                  <c:v>0.067078544251749</c:v>
                </c:pt>
                <c:pt idx="6">
                  <c:v>0.0167696360629373</c:v>
                </c:pt>
                <c:pt idx="7">
                  <c:v>0.00419240901573431</c:v>
                </c:pt>
                <c:pt idx="8">
                  <c:v>0.00104810225393358</c:v>
                </c:pt>
                <c:pt idx="9">
                  <c:v>0.000262025563483395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304920"/>
        <c:axId val="-2048379896"/>
      </c:lineChart>
      <c:catAx>
        <c:axId val="-204830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8379896"/>
        <c:crosses val="autoZero"/>
        <c:auto val="1"/>
        <c:lblAlgn val="ctr"/>
        <c:lblOffset val="100"/>
        <c:noMultiLvlLbl val="0"/>
      </c:catAx>
      <c:valAx>
        <c:axId val="-204837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83049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22</xdr:row>
      <xdr:rowOff>95250</xdr:rowOff>
    </xdr:from>
    <xdr:to>
      <xdr:col>3</xdr:col>
      <xdr:colOff>1054100</xdr:colOff>
      <xdr:row>36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95250</xdr:rowOff>
    </xdr:from>
    <xdr:to>
      <xdr:col>7</xdr:col>
      <xdr:colOff>1358900</xdr:colOff>
      <xdr:row>36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736600</xdr:colOff>
      <xdr:row>0</xdr:row>
      <xdr:rowOff>177800</xdr:rowOff>
    </xdr:from>
    <xdr:to>
      <xdr:col>11</xdr:col>
      <xdr:colOff>130810</xdr:colOff>
      <xdr:row>20</xdr:row>
      <xdr:rowOff>34925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200" y="177800"/>
          <a:ext cx="3991610" cy="3667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22</xdr:row>
      <xdr:rowOff>107950</xdr:rowOff>
    </xdr:from>
    <xdr:to>
      <xdr:col>3</xdr:col>
      <xdr:colOff>685800</xdr:colOff>
      <xdr:row>36</xdr:row>
      <xdr:rowOff>184150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95250</xdr:rowOff>
    </xdr:from>
    <xdr:to>
      <xdr:col>7</xdr:col>
      <xdr:colOff>1358900</xdr:colOff>
      <xdr:row>36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3</xdr:row>
      <xdr:rowOff>7620</xdr:rowOff>
    </xdr:from>
    <xdr:to>
      <xdr:col>12</xdr:col>
      <xdr:colOff>711200</xdr:colOff>
      <xdr:row>12</xdr:row>
      <xdr:rowOff>152400</xdr:rowOff>
    </xdr:to>
    <xdr:pic>
      <xdr:nvPicPr>
        <xdr:cNvPr id="13" name="Picture 12" descr="Captura de pantalla 2018-07-24 a las 0.02.18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579120"/>
          <a:ext cx="4648200" cy="1859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22</xdr:row>
      <xdr:rowOff>107950</xdr:rowOff>
    </xdr:from>
    <xdr:to>
      <xdr:col>3</xdr:col>
      <xdr:colOff>685800</xdr:colOff>
      <xdr:row>36</xdr:row>
      <xdr:rowOff>184150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95250</xdr:rowOff>
    </xdr:from>
    <xdr:to>
      <xdr:col>7</xdr:col>
      <xdr:colOff>1358900</xdr:colOff>
      <xdr:row>36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12700</xdr:colOff>
      <xdr:row>1</xdr:row>
      <xdr:rowOff>38100</xdr:rowOff>
    </xdr:from>
    <xdr:to>
      <xdr:col>10</xdr:col>
      <xdr:colOff>723900</xdr:colOff>
      <xdr:row>15</xdr:row>
      <xdr:rowOff>88900</xdr:rowOff>
    </xdr:to>
    <xdr:pic>
      <xdr:nvPicPr>
        <xdr:cNvPr id="5" name="Picture 4" descr="descarga.jpe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9200" y="228600"/>
          <a:ext cx="2997200" cy="271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workbookViewId="0">
      <selection activeCell="K28" sqref="K28"/>
    </sheetView>
  </sheetViews>
  <sheetFormatPr baseColWidth="10" defaultRowHeight="15" x14ac:dyDescent="0"/>
  <cols>
    <col min="2" max="2" width="24.5" customWidth="1"/>
    <col min="3" max="3" width="21.33203125" customWidth="1"/>
    <col min="4" max="4" width="17.5" customWidth="1"/>
    <col min="5" max="5" width="17.1640625" customWidth="1"/>
    <col min="8" max="8" width="19.5" customWidth="1"/>
    <col min="9" max="9" width="19.1640625" customWidth="1"/>
  </cols>
  <sheetData>
    <row r="2" spans="1:7">
      <c r="A2" s="6" t="s">
        <v>20</v>
      </c>
      <c r="B2" s="6" t="s">
        <v>19</v>
      </c>
      <c r="C2" s="6" t="s">
        <v>18</v>
      </c>
      <c r="E2" s="5" t="s">
        <v>9</v>
      </c>
    </row>
    <row r="3" spans="1:7">
      <c r="A3" s="7" t="s">
        <v>2</v>
      </c>
      <c r="B3" s="7" t="s">
        <v>21</v>
      </c>
      <c r="C3" s="7" t="s">
        <v>22</v>
      </c>
    </row>
    <row r="4" spans="1:7">
      <c r="A4" s="1">
        <f>$F$17</f>
        <v>25.349999999999998</v>
      </c>
      <c r="B4" s="1">
        <f t="shared" ref="B4:B13" si="0">(SQRT(30*(1*10^($F$7/10))))/$A4</f>
        <v>73.212066191812227</v>
      </c>
      <c r="C4" s="1">
        <f t="shared" ref="C4:C13" si="1">($F$5*(10^($F$6/10)) )/(4*PI()*(A4^2))*0.1</f>
        <v>1.5198621966357369</v>
      </c>
      <c r="E4" s="2" t="s">
        <v>5</v>
      </c>
      <c r="F4" s="2" t="s">
        <v>10</v>
      </c>
      <c r="G4" s="2" t="s">
        <v>11</v>
      </c>
    </row>
    <row r="5" spans="1:7">
      <c r="A5" s="1">
        <f>$A4*2</f>
        <v>50.699999999999996</v>
      </c>
      <c r="B5" s="1">
        <f t="shared" si="0"/>
        <v>36.606033095906113</v>
      </c>
      <c r="C5" s="1">
        <f t="shared" si="1"/>
        <v>0.37996554915893421</v>
      </c>
      <c r="E5" t="s">
        <v>8</v>
      </c>
      <c r="F5">
        <v>5</v>
      </c>
      <c r="G5" s="3" t="s">
        <v>12</v>
      </c>
    </row>
    <row r="6" spans="1:7">
      <c r="A6" s="1">
        <f t="shared" ref="A6:A13" si="2">$A5*2</f>
        <v>101.39999999999999</v>
      </c>
      <c r="B6" s="1">
        <f t="shared" si="0"/>
        <v>18.303016547953057</v>
      </c>
      <c r="C6" s="1">
        <f t="shared" si="1"/>
        <v>9.4991387289733553E-2</v>
      </c>
      <c r="E6" t="s">
        <v>7</v>
      </c>
      <c r="F6">
        <v>43.9</v>
      </c>
      <c r="G6" s="3" t="s">
        <v>3</v>
      </c>
    </row>
    <row r="7" spans="1:7">
      <c r="A7" s="1">
        <f t="shared" si="2"/>
        <v>202.79999999999998</v>
      </c>
      <c r="B7" s="1">
        <f t="shared" si="0"/>
        <v>9.1515082739765283</v>
      </c>
      <c r="C7" s="1">
        <f t="shared" si="1"/>
        <v>2.3747846822433388E-2</v>
      </c>
      <c r="E7" t="s">
        <v>1</v>
      </c>
      <c r="F7">
        <v>50.6</v>
      </c>
      <c r="G7" s="3" t="s">
        <v>4</v>
      </c>
    </row>
    <row r="8" spans="1:7">
      <c r="A8" s="1">
        <f t="shared" si="2"/>
        <v>405.59999999999997</v>
      </c>
      <c r="B8" s="1">
        <f t="shared" si="0"/>
        <v>4.5757541369882642</v>
      </c>
      <c r="C8" s="1">
        <f t="shared" si="1"/>
        <v>5.9369617056083471E-3</v>
      </c>
      <c r="E8" t="s">
        <v>13</v>
      </c>
      <c r="F8">
        <v>30</v>
      </c>
      <c r="G8" s="3" t="s">
        <v>14</v>
      </c>
    </row>
    <row r="9" spans="1:7">
      <c r="A9" s="1">
        <f t="shared" si="2"/>
        <v>811.19999999999993</v>
      </c>
      <c r="B9" s="1">
        <f t="shared" si="0"/>
        <v>2.2878770684941321</v>
      </c>
      <c r="C9" s="1">
        <f t="shared" si="1"/>
        <v>1.4842404264020868E-3</v>
      </c>
      <c r="E9" t="s">
        <v>15</v>
      </c>
      <c r="F9">
        <v>0.65</v>
      </c>
      <c r="G9" s="3" t="s">
        <v>2</v>
      </c>
    </row>
    <row r="10" spans="1:7">
      <c r="A10" s="1">
        <f t="shared" si="2"/>
        <v>1622.3999999999999</v>
      </c>
      <c r="B10" s="1">
        <f t="shared" si="0"/>
        <v>1.143938534247066</v>
      </c>
      <c r="C10" s="1">
        <f t="shared" si="1"/>
        <v>3.7106010660052169E-4</v>
      </c>
      <c r="E10" t="s">
        <v>0</v>
      </c>
      <c r="F10">
        <f>(300/($F$8*1000))</f>
        <v>0.01</v>
      </c>
      <c r="G10" s="3" t="s">
        <v>2</v>
      </c>
    </row>
    <row r="11" spans="1:7">
      <c r="A11" s="1">
        <f t="shared" si="2"/>
        <v>3244.7999999999997</v>
      </c>
      <c r="B11" s="1">
        <f t="shared" si="0"/>
        <v>0.57196926712353302</v>
      </c>
      <c r="C11" s="1">
        <f t="shared" si="1"/>
        <v>9.2765026650130423E-5</v>
      </c>
      <c r="E11" t="s">
        <v>17</v>
      </c>
      <c r="F11">
        <f>10^($F$6/10)</f>
        <v>24547.089156850321</v>
      </c>
      <c r="G11" s="3" t="s">
        <v>2</v>
      </c>
    </row>
    <row r="12" spans="1:7">
      <c r="A12" s="1">
        <f t="shared" si="2"/>
        <v>6489.5999999999995</v>
      </c>
      <c r="B12" s="1">
        <f t="shared" si="0"/>
        <v>0.28598463356176651</v>
      </c>
      <c r="C12" s="1">
        <f t="shared" si="1"/>
        <v>2.3191256662532606E-5</v>
      </c>
    </row>
    <row r="13" spans="1:7">
      <c r="A13" s="1">
        <f t="shared" si="2"/>
        <v>12979.199999999999</v>
      </c>
      <c r="B13" s="1">
        <f t="shared" si="0"/>
        <v>0.14299231678088326</v>
      </c>
      <c r="C13" s="1">
        <f t="shared" si="1"/>
        <v>5.7978141656331514E-6</v>
      </c>
    </row>
    <row r="16" spans="1:7">
      <c r="E16" s="4" t="s">
        <v>16</v>
      </c>
      <c r="F16">
        <f>$F$9^2/(4*$F$10)</f>
        <v>10.5625</v>
      </c>
      <c r="G16" s="3" t="s">
        <v>2</v>
      </c>
    </row>
    <row r="17" spans="5:7">
      <c r="E17" s="4" t="s">
        <v>6</v>
      </c>
      <c r="F17">
        <f>0.6*(($F$9^2)/(300/($F$8*1000)))</f>
        <v>25.349999999999998</v>
      </c>
      <c r="G17" s="3" t="s">
        <v>2</v>
      </c>
    </row>
    <row r="18" spans="5:7">
      <c r="G18" s="3"/>
    </row>
    <row r="19" spans="5:7">
      <c r="E19" s="4"/>
      <c r="G19" s="3"/>
    </row>
  </sheetData>
  <conditionalFormatting sqref="C4">
    <cfRule type="cellIs" dxfId="2" priority="1" operator="greaterThan">
      <formula>1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D20" sqref="D20"/>
    </sheetView>
  </sheetViews>
  <sheetFormatPr baseColWidth="10" defaultRowHeight="15" x14ac:dyDescent="0"/>
  <cols>
    <col min="2" max="2" width="24.5" customWidth="1"/>
    <col min="3" max="3" width="21.33203125" customWidth="1"/>
    <col min="4" max="4" width="17.5" customWidth="1"/>
    <col min="5" max="5" width="17.1640625" customWidth="1"/>
    <col min="8" max="8" width="19.5" customWidth="1"/>
    <col min="9" max="9" width="19.1640625" customWidth="1"/>
  </cols>
  <sheetData>
    <row r="2" spans="1:7">
      <c r="A2" s="6" t="s">
        <v>20</v>
      </c>
      <c r="B2" s="6" t="s">
        <v>19</v>
      </c>
      <c r="C2" s="6" t="s">
        <v>18</v>
      </c>
      <c r="E2" s="5" t="s">
        <v>9</v>
      </c>
    </row>
    <row r="3" spans="1:7">
      <c r="A3" s="7" t="s">
        <v>2</v>
      </c>
      <c r="B3" s="7" t="s">
        <v>21</v>
      </c>
      <c r="C3" s="7" t="s">
        <v>22</v>
      </c>
    </row>
    <row r="4" spans="1:7">
      <c r="A4" s="1">
        <f>$F$17</f>
        <v>12.04125</v>
      </c>
      <c r="B4" s="1">
        <f t="shared" ref="B4:B13" si="0">(SQRT(30*(1*10^($F$7/10))))/$A4</f>
        <v>79.047666509474112</v>
      </c>
      <c r="C4" s="1">
        <f t="shared" ref="C4:C13" si="1">($F$5*(10^($F$6/10)) )/(4*PI()*(A4^2))*0.1</f>
        <v>1.6591891947457407</v>
      </c>
      <c r="E4" s="2" t="s">
        <v>5</v>
      </c>
      <c r="F4" s="2" t="s">
        <v>10</v>
      </c>
      <c r="G4" s="2" t="s">
        <v>11</v>
      </c>
    </row>
    <row r="5" spans="1:7">
      <c r="A5" s="1">
        <f>$A4*2</f>
        <v>24.0825</v>
      </c>
      <c r="B5" s="1">
        <f t="shared" si="0"/>
        <v>39.523833254737056</v>
      </c>
      <c r="C5" s="1">
        <f t="shared" si="1"/>
        <v>0.41479729868643517</v>
      </c>
      <c r="E5" t="s">
        <v>8</v>
      </c>
      <c r="F5">
        <v>17</v>
      </c>
      <c r="G5" s="3" t="s">
        <v>12</v>
      </c>
    </row>
    <row r="6" spans="1:7">
      <c r="A6" s="1">
        <f t="shared" ref="A6:A13" si="2">$A5*2</f>
        <v>48.164999999999999</v>
      </c>
      <c r="B6" s="1">
        <f t="shared" si="0"/>
        <v>19.761916627368528</v>
      </c>
      <c r="C6" s="1">
        <f t="shared" si="1"/>
        <v>0.10369932467160879</v>
      </c>
      <c r="E6" t="s">
        <v>7</v>
      </c>
      <c r="F6">
        <v>32.5</v>
      </c>
      <c r="G6" s="3" t="s">
        <v>3</v>
      </c>
    </row>
    <row r="7" spans="1:7">
      <c r="A7" s="1">
        <f t="shared" si="2"/>
        <v>96.33</v>
      </c>
      <c r="B7" s="1">
        <f t="shared" si="0"/>
        <v>9.880958313684264</v>
      </c>
      <c r="C7" s="1">
        <f t="shared" si="1"/>
        <v>2.5924831167902198E-2</v>
      </c>
      <c r="E7" t="s">
        <v>1</v>
      </c>
      <c r="F7">
        <v>44.8</v>
      </c>
      <c r="G7" s="3" t="s">
        <v>4</v>
      </c>
    </row>
    <row r="8" spans="1:7">
      <c r="A8" s="1">
        <f t="shared" si="2"/>
        <v>192.66</v>
      </c>
      <c r="B8" s="1">
        <f t="shared" si="0"/>
        <v>4.940479156842132</v>
      </c>
      <c r="C8" s="1">
        <f t="shared" si="1"/>
        <v>6.4812077919755495E-3</v>
      </c>
      <c r="E8" t="s">
        <v>13</v>
      </c>
      <c r="F8">
        <v>14.25</v>
      </c>
      <c r="G8" s="3" t="s">
        <v>14</v>
      </c>
    </row>
    <row r="9" spans="1:7">
      <c r="A9" s="1">
        <f t="shared" si="2"/>
        <v>385.32</v>
      </c>
      <c r="B9" s="1">
        <f t="shared" si="0"/>
        <v>2.470239578421066</v>
      </c>
      <c r="C9" s="1">
        <f t="shared" si="1"/>
        <v>1.6203019479938874E-3</v>
      </c>
      <c r="E9" t="s">
        <v>15</v>
      </c>
      <c r="F9">
        <v>0.65</v>
      </c>
      <c r="G9" s="3" t="s">
        <v>2</v>
      </c>
    </row>
    <row r="10" spans="1:7">
      <c r="A10" s="1">
        <f t="shared" si="2"/>
        <v>770.64</v>
      </c>
      <c r="B10" s="1">
        <f t="shared" si="0"/>
        <v>1.235119789210533</v>
      </c>
      <c r="C10" s="1">
        <f t="shared" si="1"/>
        <v>4.0507548699847184E-4</v>
      </c>
      <c r="E10" t="s">
        <v>0</v>
      </c>
      <c r="F10">
        <f>(300/($F$8*1000))</f>
        <v>2.1052631578947368E-2</v>
      </c>
      <c r="G10" s="3" t="s">
        <v>2</v>
      </c>
    </row>
    <row r="11" spans="1:7">
      <c r="A11" s="1">
        <f t="shared" si="2"/>
        <v>1541.28</v>
      </c>
      <c r="B11" s="1">
        <f t="shared" si="0"/>
        <v>0.6175598946052665</v>
      </c>
      <c r="C11" s="1">
        <f t="shared" si="1"/>
        <v>1.0126887174961796E-4</v>
      </c>
      <c r="E11" t="s">
        <v>17</v>
      </c>
      <c r="F11">
        <f>10^($F$6/10)</f>
        <v>1778.2794100389244</v>
      </c>
      <c r="G11" s="3" t="s">
        <v>2</v>
      </c>
    </row>
    <row r="12" spans="1:7">
      <c r="A12" s="1">
        <f t="shared" si="2"/>
        <v>3082.56</v>
      </c>
      <c r="B12" s="1">
        <f t="shared" si="0"/>
        <v>0.30877994730263325</v>
      </c>
      <c r="C12" s="1">
        <f t="shared" si="1"/>
        <v>2.531721793740449E-5</v>
      </c>
    </row>
    <row r="13" spans="1:7">
      <c r="A13" s="1">
        <f t="shared" si="2"/>
        <v>6165.12</v>
      </c>
      <c r="B13" s="1">
        <f t="shared" si="0"/>
        <v>0.15438997365131663</v>
      </c>
      <c r="C13" s="1">
        <f t="shared" si="1"/>
        <v>6.3293044843511225E-6</v>
      </c>
    </row>
    <row r="16" spans="1:7">
      <c r="E16" s="4" t="s">
        <v>16</v>
      </c>
      <c r="F16">
        <f>$F$9^2/(4*$F$10)</f>
        <v>5.0171875000000004</v>
      </c>
      <c r="G16" s="3" t="s">
        <v>2</v>
      </c>
    </row>
    <row r="17" spans="5:7">
      <c r="E17" s="4" t="s">
        <v>6</v>
      </c>
      <c r="F17">
        <f>0.6*(($F$9^2)/(300/($F$8*1000)))</f>
        <v>12.04125</v>
      </c>
      <c r="G17" s="3" t="s">
        <v>2</v>
      </c>
    </row>
    <row r="18" spans="5:7">
      <c r="G18" s="3"/>
    </row>
    <row r="19" spans="5:7">
      <c r="E19" s="4"/>
      <c r="G19" s="3"/>
    </row>
  </sheetData>
  <conditionalFormatting sqref="C4">
    <cfRule type="cellIs" dxfId="1" priority="1" operator="greaterThan">
      <formula>1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H17" sqref="H17"/>
    </sheetView>
  </sheetViews>
  <sheetFormatPr baseColWidth="10" defaultRowHeight="15" x14ac:dyDescent="0"/>
  <cols>
    <col min="2" max="2" width="24.5" customWidth="1"/>
    <col min="3" max="3" width="21.33203125" customWidth="1"/>
    <col min="4" max="4" width="17.5" customWidth="1"/>
    <col min="5" max="5" width="17.1640625" customWidth="1"/>
    <col min="8" max="8" width="19.5" customWidth="1"/>
    <col min="9" max="9" width="19.1640625" customWidth="1"/>
  </cols>
  <sheetData>
    <row r="2" spans="1:7">
      <c r="A2" s="6" t="s">
        <v>20</v>
      </c>
      <c r="B2" s="6" t="s">
        <v>19</v>
      </c>
      <c r="C2" s="6" t="s">
        <v>18</v>
      </c>
      <c r="E2" s="5" t="s">
        <v>9</v>
      </c>
    </row>
    <row r="3" spans="1:7">
      <c r="A3" s="7" t="s">
        <v>2</v>
      </c>
      <c r="B3" s="7" t="s">
        <v>21</v>
      </c>
      <c r="C3" s="7" t="s">
        <v>22</v>
      </c>
    </row>
    <row r="4" spans="1:7">
      <c r="A4" s="1">
        <f>$F$17</f>
        <v>2.4388999999999998</v>
      </c>
      <c r="B4" s="1">
        <f t="shared" ref="B4:B13" si="0">(SQRT(30*(1*10^($F$7/10))))/$A4</f>
        <v>474.64251185307609</v>
      </c>
      <c r="C4" s="1">
        <f t="shared" ref="C4:C13" si="1">($F$5*(10^($F$6/10)) )/(4*PI()*(A4^2))*0.1</f>
        <v>68.688429313791005</v>
      </c>
      <c r="E4" s="2" t="s">
        <v>5</v>
      </c>
      <c r="F4" s="2" t="s">
        <v>10</v>
      </c>
      <c r="G4" s="2" t="s">
        <v>11</v>
      </c>
    </row>
    <row r="5" spans="1:7">
      <c r="A5" s="1">
        <f>$A4*2</f>
        <v>4.8777999999999997</v>
      </c>
      <c r="B5" s="1">
        <f t="shared" si="0"/>
        <v>237.32125592653804</v>
      </c>
      <c r="C5" s="1">
        <f t="shared" si="1"/>
        <v>17.172107328447751</v>
      </c>
      <c r="E5" t="s">
        <v>8</v>
      </c>
      <c r="F5">
        <v>43.7</v>
      </c>
      <c r="G5" s="3" t="s">
        <v>12</v>
      </c>
    </row>
    <row r="6" spans="1:7">
      <c r="A6" s="1">
        <f t="shared" ref="A6:A13" si="2">$A5*2</f>
        <v>9.7555999999999994</v>
      </c>
      <c r="B6" s="1">
        <f t="shared" si="0"/>
        <v>118.66062796326902</v>
      </c>
      <c r="C6" s="1">
        <f t="shared" si="1"/>
        <v>4.2930268321119378</v>
      </c>
      <c r="E6" t="s">
        <v>7</v>
      </c>
      <c r="F6">
        <v>30.7</v>
      </c>
      <c r="G6" s="3" t="s">
        <v>3</v>
      </c>
    </row>
    <row r="7" spans="1:7">
      <c r="A7" s="1">
        <f t="shared" si="2"/>
        <v>19.511199999999999</v>
      </c>
      <c r="B7" s="1">
        <f t="shared" si="0"/>
        <v>59.330313981634511</v>
      </c>
      <c r="C7" s="1">
        <f t="shared" si="1"/>
        <v>1.0732567080279845</v>
      </c>
      <c r="E7" t="s">
        <v>1</v>
      </c>
      <c r="F7">
        <v>46.5</v>
      </c>
      <c r="G7" s="3" t="s">
        <v>4</v>
      </c>
    </row>
    <row r="8" spans="1:7">
      <c r="A8" s="1">
        <f t="shared" si="2"/>
        <v>39.022399999999998</v>
      </c>
      <c r="B8" s="1">
        <f t="shared" si="0"/>
        <v>29.665156990817255</v>
      </c>
      <c r="C8" s="1">
        <f t="shared" si="1"/>
        <v>0.26831417700699611</v>
      </c>
      <c r="E8" t="s">
        <v>13</v>
      </c>
      <c r="F8">
        <v>14.5</v>
      </c>
      <c r="G8" s="3" t="s">
        <v>14</v>
      </c>
    </row>
    <row r="9" spans="1:7">
      <c r="A9" s="1">
        <f t="shared" si="2"/>
        <v>78.044799999999995</v>
      </c>
      <c r="B9" s="1">
        <f t="shared" si="0"/>
        <v>14.832578495408628</v>
      </c>
      <c r="C9" s="1">
        <f t="shared" si="1"/>
        <v>6.7078544251749028E-2</v>
      </c>
      <c r="E9" t="s">
        <v>15</v>
      </c>
      <c r="F9">
        <v>0.28999999999999998</v>
      </c>
      <c r="G9" s="3" t="s">
        <v>2</v>
      </c>
    </row>
    <row r="10" spans="1:7">
      <c r="A10" s="1">
        <f t="shared" si="2"/>
        <v>156.08959999999999</v>
      </c>
      <c r="B10" s="1">
        <f t="shared" si="0"/>
        <v>7.4162892477043139</v>
      </c>
      <c r="C10" s="1">
        <f t="shared" si="1"/>
        <v>1.6769636062937257E-2</v>
      </c>
      <c r="E10" t="s">
        <v>0</v>
      </c>
      <c r="F10">
        <f>(300/($F$8*1000))</f>
        <v>2.0689655172413793E-2</v>
      </c>
      <c r="G10" s="3" t="s">
        <v>2</v>
      </c>
    </row>
    <row r="11" spans="1:7">
      <c r="A11" s="1">
        <f t="shared" si="2"/>
        <v>312.17919999999998</v>
      </c>
      <c r="B11" s="1">
        <f t="shared" si="0"/>
        <v>3.7081446238521569</v>
      </c>
      <c r="C11" s="1">
        <f t="shared" si="1"/>
        <v>4.1924090157343143E-3</v>
      </c>
      <c r="E11" t="s">
        <v>17</v>
      </c>
      <c r="F11">
        <f>10^($F$6/10)</f>
        <v>1174.8975549395295</v>
      </c>
      <c r="G11" s="3" t="s">
        <v>2</v>
      </c>
    </row>
    <row r="12" spans="1:7">
      <c r="A12" s="1">
        <f t="shared" si="2"/>
        <v>624.35839999999996</v>
      </c>
      <c r="B12" s="1">
        <f t="shared" si="0"/>
        <v>1.8540723119260785</v>
      </c>
      <c r="C12" s="1">
        <f t="shared" si="1"/>
        <v>1.0481022539335786E-3</v>
      </c>
    </row>
    <row r="13" spans="1:7">
      <c r="A13" s="1">
        <f t="shared" si="2"/>
        <v>1248.7167999999999</v>
      </c>
      <c r="B13" s="1">
        <f t="shared" si="0"/>
        <v>0.92703615596303923</v>
      </c>
      <c r="C13" s="1">
        <f t="shared" si="1"/>
        <v>2.6202556348339464E-4</v>
      </c>
    </row>
    <row r="16" spans="1:7">
      <c r="E16" s="4" t="s">
        <v>16</v>
      </c>
      <c r="F16">
        <f>$F$9^2/(4*$F$10)</f>
        <v>1.0162083333333334</v>
      </c>
      <c r="G16" s="3" t="s">
        <v>2</v>
      </c>
    </row>
    <row r="17" spans="5:7">
      <c r="E17" s="4" t="s">
        <v>6</v>
      </c>
      <c r="F17">
        <f>0.6*(($F$9^2)/(300/($F$8*1000)))</f>
        <v>2.4388999999999998</v>
      </c>
      <c r="G17" s="3" t="s">
        <v>2</v>
      </c>
    </row>
    <row r="18" spans="5:7">
      <c r="G18" s="3"/>
    </row>
    <row r="19" spans="5:7">
      <c r="E19" s="4"/>
      <c r="G19" s="3"/>
    </row>
  </sheetData>
  <conditionalFormatting sqref="C4">
    <cfRule type="cellIs" dxfId="0" priority="1" operator="greaterThan">
      <formula>1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Intellian V60GX - Maritime</vt:lpstr>
      <vt:lpstr>KuStream 1500 - Aviation</vt:lpstr>
      <vt:lpstr>KuStream 5000 - Aviation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2018-07-12T15:35:12Z</dcterms:created>
  <dcterms:modified xsi:type="dcterms:W3CDTF">2018-08-14T10:12:30Z</dcterms:modified>
</cp:coreProperties>
</file>