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<sst xmlns="http://schemas.openxmlformats.org/spreadsheetml/2006/main" count="66" uniqueCount="44">
  <si>
    <t xml:space="preserve">patient ID</t>
  </si>
  <si>
    <t xml:space="preserve">hospital code</t>
  </si>
  <si>
    <t xml:space="preserve">birth date</t>
  </si>
  <si>
    <t xml:space="preserve">sex</t>
  </si>
  <si>
    <t xml:space="preserve">time point</t>
  </si>
  <si>
    <t xml:space="preserve">sample collection date</t>
  </si>
  <si>
    <t xml:space="preserve">body mass</t>
  </si>
  <si>
    <t xml:space="preserve">body mass Z-score</t>
  </si>
  <si>
    <t xml:space="preserve">catch-up </t>
  </si>
  <si>
    <t xml:space="preserve">birth mode</t>
  </si>
  <si>
    <t xml:space="preserve">feeding mode</t>
  </si>
  <si>
    <t xml:space="preserve">probiotics</t>
  </si>
  <si>
    <t xml:space="preserve">antibiotics</t>
  </si>
  <si>
    <t xml:space="preserve">mother's birth date</t>
  </si>
  <si>
    <t xml:space="preserve">mother's age at delivery</t>
  </si>
  <si>
    <t xml:space="preserve">maternal body mass before pregnancy</t>
  </si>
  <si>
    <t xml:space="preserve">maternal body mass at delivery</t>
  </si>
  <si>
    <t xml:space="preserve">mother's height</t>
  </si>
  <si>
    <t xml:space="preserve">mother’s pre-pregnancy BMI</t>
  </si>
  <si>
    <t xml:space="preserve">pre-pregnancy BMI category</t>
  </si>
  <si>
    <t xml:space="preserve">difference in body mass at delivery</t>
  </si>
  <si>
    <t xml:space="preserve">category of difference in body mass at delivery</t>
  </si>
  <si>
    <t xml:space="preserve">pregnancy order</t>
  </si>
  <si>
    <t xml:space="preserve">maternal illness during pregnancy</t>
  </si>
  <si>
    <t xml:space="preserve">maternal antibiotics during pregnancy</t>
  </si>
  <si>
    <t xml:space="preserve">program</t>
  </si>
  <si>
    <t xml:space="preserve">database</t>
  </si>
  <si>
    <t xml:space="preserve">number of run and barcode</t>
  </si>
  <si>
    <t xml:space="preserve">Foobar1</t>
  </si>
  <si>
    <t xml:space="preserve">fb1</t>
  </si>
  <si>
    <t xml:space="preserve">meconium</t>
  </si>
  <si>
    <t xml:space="preserve">MetaG</t>
  </si>
  <si>
    <t xml:space="preserve">RDP</t>
  </si>
  <si>
    <t xml:space="preserve">3d</t>
  </si>
  <si>
    <t xml:space="preserve">2w</t>
  </si>
  <si>
    <t xml:space="preserve">6w</t>
  </si>
  <si>
    <t xml:space="preserve">3m</t>
  </si>
  <si>
    <t xml:space="preserve">6m</t>
  </si>
  <si>
    <t xml:space="preserve">9m</t>
  </si>
  <si>
    <t xml:space="preserve">1y</t>
  </si>
  <si>
    <t xml:space="preserve">1.5y</t>
  </si>
  <si>
    <t xml:space="preserve">2y</t>
  </si>
  <si>
    <t xml:space="preserve">2.5y</t>
  </si>
  <si>
    <t xml:space="preserve">3y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</si>
</sst>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YYYY\-MM\-DD;@"/>
    <numFmt numFmtId="166" formatCode="0.00;[RED]0.00"/>
    <numFmt numFmtId="167" formatCode="D\-MMM"/>
  </numFmts>
  <fonts count="7">
    <font>
      <sz val="11"/>
      <color rgb="FF000000"/>
      <name val="Calibri"/>
      <family val="2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238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1048576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B2" activeCellId="0" sqref="B2"/>
    </sheetView>
  </sheetViews>
  <sheetFormatPr defaultRowHeight="13.8" zeroHeight="false" outlineLevelRow="0" outlineLevelCol="0"/>
  <cols>
    <col collapsed="false" customWidth="true" hidden="false" outlineLevel="0" max="1" min="1" style="0" width="12.28"/>
    <col collapsed="false" customWidth="true" hidden="false" outlineLevel="0" max="2" min="2" style="0" width="17.85"/>
    <col collapsed="false" customWidth="true" hidden="false" outlineLevel="0" max="3" min="3" style="1" width="12.43"/>
    <col collapsed="false" customWidth="true" hidden="false" outlineLevel="0" max="4" min="4" style="0" width="8.7"/>
    <col collapsed="false" customWidth="true" hidden="false" outlineLevel="0" max="5" min="5" style="0" width="17"/>
    <col collapsed="false" customWidth="true" hidden="false" outlineLevel="0" max="6" min="6" style="1" width="12.13"/>
    <col collapsed="false" customWidth="true" hidden="false" outlineLevel="0" max="9" min="7" style="0" width="9.85"/>
    <col collapsed="false" customWidth="true" hidden="false" outlineLevel="0" max="10" min="10" style="0" width="10.43"/>
    <col collapsed="false" customWidth="true" hidden="false" outlineLevel="0" max="11" min="11" style="0" width="10.71"/>
    <col collapsed="false" customWidth="true" hidden="false" outlineLevel="0" max="13" min="12" style="0" width="8.85"/>
    <col collapsed="false" customWidth="true" hidden="false" outlineLevel="0" max="14" min="14" style="1" width="13.43"/>
    <col collapsed="false" customWidth="true" hidden="false" outlineLevel="0" max="15" min="15" style="2" width="19"/>
    <col collapsed="false" customWidth="true" hidden="false" outlineLevel="0" max="16" min="16" style="0" width="12.71"/>
    <col collapsed="false" customWidth="true" hidden="false" outlineLevel="0" max="19" min="17" style="0" width="8.85"/>
    <col collapsed="false" customWidth="true" hidden="false" outlineLevel="0" max="20" min="20" style="0" width="15.43"/>
    <col collapsed="false" customWidth="true" hidden="false" outlineLevel="0" max="21" min="21" style="0" width="8.85"/>
    <col collapsed="false" customWidth="true" hidden="false" outlineLevel="0" max="22" min="22" style="0" width="7.7"/>
    <col collapsed="false" customWidth="true" hidden="false" outlineLevel="0" max="25" min="23" style="0" width="8.85"/>
    <col collapsed="false" customWidth="true" hidden="false" outlineLevel="0" max="28" min="26" style="0" width="16.71"/>
    <col collapsed="false" customWidth="true" hidden="false" outlineLevel="0" max="1025" min="29" style="0" width="8.85"/>
  </cols>
  <sheetData>
    <row r="1" customFormat="false" ht="13.8" hidden="false" customHeight="false" outlineLevel="0" collapsed="false">
      <c r="A1" s="3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5" t="s">
        <v>5</v>
      </c>
      <c r="G1" s="4" t="s">
        <v>6</v>
      </c>
      <c r="H1" s="4" t="s">
        <v>7</v>
      </c>
      <c r="I1" s="4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8" t="s">
        <v>13</v>
      </c>
      <c r="O1" s="9" t="s">
        <v>14</v>
      </c>
      <c r="P1" s="6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7" t="s">
        <v>23</v>
      </c>
      <c r="Y1" s="7" t="s">
        <v>24</v>
      </c>
      <c r="Z1" s="7" t="s">
        <v>25</v>
      </c>
      <c r="AA1" s="7" t="s">
        <v>26</v>
      </c>
      <c r="AB1" s="7" t="s">
        <v>27</v>
      </c>
    </row>
    <row r="2" s="7" customFormat="true" ht="14.9" hidden="false" customHeight="false" outlineLevel="0" collapsed="false">
      <c r="A2" s="7" t="s">
        <v>28</v>
      </c>
      <c r="B2" s="7" t="s">
        <v>29</v>
      </c>
      <c r="C2" s="1" t="n">
        <v>7306</v>
      </c>
      <c r="D2" s="7" t="n">
        <v>1</v>
      </c>
      <c r="E2" s="6" t="s">
        <v>30</v>
      </c>
      <c r="F2" s="1" t="n">
        <v>7306</v>
      </c>
      <c r="G2" s="7" t="n">
        <v>2000</v>
      </c>
      <c r="H2" s="10" t="n">
        <v>-3.21</v>
      </c>
      <c r="I2" s="7" t="n">
        <v>1</v>
      </c>
      <c r="J2" s="7" t="n">
        <v>1</v>
      </c>
      <c r="K2" s="7" t="n">
        <v>1</v>
      </c>
      <c r="L2" s="7" t="n">
        <v>2</v>
      </c>
      <c r="M2" s="7" t="n">
        <v>2</v>
      </c>
      <c r="N2" s="1" t="n">
        <v>367</v>
      </c>
      <c r="O2" s="2" t="n">
        <f aca="false">(C2-N2)/365.25</f>
        <v>18.9979466119097</v>
      </c>
      <c r="P2" s="7" t="n">
        <v>40</v>
      </c>
      <c r="Q2" s="7" t="n">
        <v>50</v>
      </c>
      <c r="R2" s="7" t="n">
        <v>1.5</v>
      </c>
      <c r="S2" s="7" t="n">
        <f aca="false">P2/R2^2</f>
        <v>17.7777777777778</v>
      </c>
      <c r="T2" s="7" t="n">
        <v>1</v>
      </c>
      <c r="U2" s="7" t="n">
        <f aca="false">Q2-P2</f>
        <v>10</v>
      </c>
      <c r="V2" s="7" t="n">
        <v>1</v>
      </c>
      <c r="W2" s="7" t="n">
        <v>1</v>
      </c>
      <c r="X2" s="7" t="n">
        <v>3</v>
      </c>
      <c r="Y2" s="7" t="n">
        <v>2</v>
      </c>
      <c r="Z2" s="7" t="s">
        <v>31</v>
      </c>
      <c r="AA2" s="7" t="s">
        <v>32</v>
      </c>
    </row>
    <row r="3" customFormat="false" ht="14.9" hidden="false" customHeight="false" outlineLevel="0" collapsed="false">
      <c r="A3" s="7" t="str">
        <f aca="false">$A2</f>
        <v>Foobar1</v>
      </c>
      <c r="C3" s="1" t="n">
        <f aca="false">$C2</f>
        <v>7306</v>
      </c>
      <c r="D3" s="0" t="n">
        <v>1</v>
      </c>
      <c r="E3" s="6" t="s">
        <v>33</v>
      </c>
      <c r="F3" s="1" t="n">
        <v>7309</v>
      </c>
      <c r="G3" s="0" t="n">
        <v>2200</v>
      </c>
      <c r="H3" s="10" t="n">
        <v>-2.72</v>
      </c>
      <c r="I3" s="0" t="n">
        <v>1</v>
      </c>
      <c r="J3" s="0" t="n">
        <v>1</v>
      </c>
      <c r="K3" s="0" t="n">
        <v>1</v>
      </c>
      <c r="L3" s="0" t="n">
        <v>2</v>
      </c>
      <c r="M3" s="0" t="n">
        <v>2</v>
      </c>
      <c r="N3" s="1" t="n">
        <f aca="false">$N2</f>
        <v>367</v>
      </c>
      <c r="O3" s="2" t="n">
        <f aca="false">(C3-N3)/365.25</f>
        <v>18.9979466119097</v>
      </c>
      <c r="P3" s="7" t="n">
        <f aca="false">$P2</f>
        <v>40</v>
      </c>
      <c r="Q3" s="7" t="n">
        <f aca="false">$Q2</f>
        <v>50</v>
      </c>
      <c r="R3" s="0" t="n">
        <f aca="false">$R2</f>
        <v>1.5</v>
      </c>
      <c r="S3" s="0" t="n">
        <f aca="false">P3/R3^2</f>
        <v>17.7777777777778</v>
      </c>
      <c r="T3" s="0" t="n">
        <v>1</v>
      </c>
      <c r="U3" s="0" t="n">
        <f aca="false">Q3-P3</f>
        <v>10</v>
      </c>
      <c r="V3" s="0" t="n">
        <v>1</v>
      </c>
      <c r="W3" s="0" t="n">
        <v>1</v>
      </c>
      <c r="X3" s="0" t="n">
        <v>3</v>
      </c>
      <c r="Y3" s="0" t="n">
        <v>2</v>
      </c>
      <c r="Z3" s="7" t="s">
        <v>31</v>
      </c>
      <c r="AA3" s="7" t="s">
        <v>32</v>
      </c>
      <c r="AB3" s="7"/>
    </row>
    <row r="4" customFormat="false" ht="14.9" hidden="false" customHeight="false" outlineLevel="0" collapsed="false">
      <c r="A4" s="7" t="str">
        <f aca="false">$A3</f>
        <v>Foobar1</v>
      </c>
      <c r="C4" s="1" t="n">
        <f aca="false">$C3</f>
        <v>7306</v>
      </c>
      <c r="D4" s="0" t="n">
        <v>1</v>
      </c>
      <c r="E4" s="6" t="s">
        <v>34</v>
      </c>
      <c r="F4" s="1" t="n">
        <v>7320</v>
      </c>
      <c r="G4" s="0" t="n">
        <f aca="false">G3+200</f>
        <v>2400</v>
      </c>
      <c r="H4" s="10" t="n">
        <v>-2.99</v>
      </c>
      <c r="I4" s="0" t="n">
        <v>1</v>
      </c>
      <c r="J4" s="0" t="n">
        <v>1</v>
      </c>
      <c r="K4" s="7" t="n">
        <v>1</v>
      </c>
      <c r="L4" s="0" t="n">
        <v>2</v>
      </c>
      <c r="M4" s="0" t="n">
        <v>2</v>
      </c>
      <c r="N4" s="1" t="n">
        <f aca="false">$N3</f>
        <v>367</v>
      </c>
      <c r="O4" s="2" t="n">
        <f aca="false">(C4-N4)/365.25</f>
        <v>18.9979466119097</v>
      </c>
      <c r="P4" s="7" t="n">
        <f aca="false">$P3</f>
        <v>40</v>
      </c>
      <c r="Q4" s="7" t="n">
        <f aca="false">$Q3</f>
        <v>50</v>
      </c>
      <c r="R4" s="0" t="n">
        <f aca="false">$R3</f>
        <v>1.5</v>
      </c>
      <c r="S4" s="0" t="n">
        <f aca="false">P4/R4^2</f>
        <v>17.7777777777778</v>
      </c>
      <c r="T4" s="0" t="n">
        <v>1</v>
      </c>
      <c r="U4" s="0" t="n">
        <f aca="false">Q4-P4</f>
        <v>10</v>
      </c>
      <c r="V4" s="0" t="n">
        <v>1</v>
      </c>
      <c r="W4" s="0" t="n">
        <v>1</v>
      </c>
      <c r="X4" s="0" t="n">
        <v>3</v>
      </c>
      <c r="Y4" s="0" t="n">
        <v>2</v>
      </c>
      <c r="Z4" s="7" t="s">
        <v>31</v>
      </c>
      <c r="AA4" s="7" t="s">
        <v>32</v>
      </c>
      <c r="AB4" s="7"/>
    </row>
    <row r="5" customFormat="false" ht="14.9" hidden="false" customHeight="false" outlineLevel="0" collapsed="false">
      <c r="A5" s="7" t="str">
        <f aca="false">$A4</f>
        <v>Foobar1</v>
      </c>
      <c r="C5" s="1" t="n">
        <f aca="false">$C4</f>
        <v>7306</v>
      </c>
      <c r="D5" s="0" t="n">
        <v>1</v>
      </c>
      <c r="E5" s="6" t="s">
        <v>35</v>
      </c>
      <c r="F5" s="1" t="n">
        <v>7351</v>
      </c>
      <c r="G5" s="0" t="n">
        <f aca="false">G4+200</f>
        <v>2600</v>
      </c>
      <c r="H5" s="10" t="n">
        <v>-4.54</v>
      </c>
      <c r="I5" s="0" t="n">
        <v>1</v>
      </c>
      <c r="J5" s="0" t="n">
        <v>1</v>
      </c>
      <c r="K5" s="7" t="n">
        <v>1</v>
      </c>
      <c r="L5" s="0" t="n">
        <v>2</v>
      </c>
      <c r="M5" s="0" t="n">
        <v>2</v>
      </c>
      <c r="N5" s="1" t="n">
        <f aca="false">$N4</f>
        <v>367</v>
      </c>
      <c r="O5" s="2" t="n">
        <f aca="false">(C5-N5)/365.25</f>
        <v>18.9979466119097</v>
      </c>
      <c r="P5" s="7" t="n">
        <f aca="false">$P4</f>
        <v>40</v>
      </c>
      <c r="Q5" s="7" t="n">
        <f aca="false">$Q4</f>
        <v>50</v>
      </c>
      <c r="R5" s="0" t="n">
        <f aca="false">$R4</f>
        <v>1.5</v>
      </c>
      <c r="S5" s="0" t="n">
        <f aca="false">P5/R5^2</f>
        <v>17.7777777777778</v>
      </c>
      <c r="T5" s="0" t="n">
        <v>1</v>
      </c>
      <c r="U5" s="0" t="n">
        <f aca="false">Q5-P5</f>
        <v>10</v>
      </c>
      <c r="V5" s="0" t="n">
        <v>1</v>
      </c>
      <c r="W5" s="0" t="n">
        <v>1</v>
      </c>
      <c r="X5" s="0" t="n">
        <v>3</v>
      </c>
      <c r="Y5" s="0" t="n">
        <v>2</v>
      </c>
      <c r="Z5" s="7" t="s">
        <v>31</v>
      </c>
      <c r="AA5" s="7" t="s">
        <v>32</v>
      </c>
      <c r="AB5" s="7"/>
    </row>
    <row r="6" customFormat="false" ht="14.9" hidden="false" customHeight="false" outlineLevel="0" collapsed="false">
      <c r="A6" s="7" t="str">
        <f aca="false">$A5</f>
        <v>Foobar1</v>
      </c>
      <c r="C6" s="1" t="n">
        <f aca="false">$C5</f>
        <v>7306</v>
      </c>
      <c r="D6" s="0" t="n">
        <v>1</v>
      </c>
      <c r="E6" s="6" t="s">
        <v>36</v>
      </c>
      <c r="F6" s="1" t="n">
        <v>7397</v>
      </c>
      <c r="G6" s="0" t="n">
        <f aca="false">G5+200</f>
        <v>2800</v>
      </c>
      <c r="H6" s="10" t="n">
        <v>-5.8</v>
      </c>
      <c r="I6" s="0" t="n">
        <v>1</v>
      </c>
      <c r="J6" s="0" t="n">
        <v>1</v>
      </c>
      <c r="K6" s="7" t="n">
        <v>1</v>
      </c>
      <c r="L6" s="0" t="n">
        <v>2</v>
      </c>
      <c r="M6" s="0" t="n">
        <v>2</v>
      </c>
      <c r="N6" s="1" t="n">
        <f aca="false">$N5</f>
        <v>367</v>
      </c>
      <c r="O6" s="2" t="n">
        <f aca="false">(C6-N6)/365.25</f>
        <v>18.9979466119097</v>
      </c>
      <c r="P6" s="7" t="n">
        <f aca="false">$P5</f>
        <v>40</v>
      </c>
      <c r="Q6" s="7" t="n">
        <f aca="false">$Q5</f>
        <v>50</v>
      </c>
      <c r="R6" s="0" t="n">
        <f aca="false">$R5</f>
        <v>1.5</v>
      </c>
      <c r="S6" s="0" t="n">
        <f aca="false">P6/R6^2</f>
        <v>17.7777777777778</v>
      </c>
      <c r="T6" s="0" t="n">
        <v>1</v>
      </c>
      <c r="U6" s="0" t="n">
        <f aca="false">Q6-P6</f>
        <v>10</v>
      </c>
      <c r="V6" s="0" t="n">
        <v>1</v>
      </c>
      <c r="W6" s="0" t="n">
        <v>1</v>
      </c>
      <c r="X6" s="0" t="n">
        <v>3</v>
      </c>
      <c r="Y6" s="0" t="n">
        <v>2</v>
      </c>
      <c r="Z6" s="7" t="s">
        <v>31</v>
      </c>
      <c r="AA6" s="7" t="s">
        <v>32</v>
      </c>
      <c r="AB6" s="7"/>
    </row>
    <row r="7" customFormat="false" ht="14.9" hidden="false" customHeight="false" outlineLevel="0" collapsed="false">
      <c r="A7" s="7" t="str">
        <f aca="false">$A6</f>
        <v>Foobar1</v>
      </c>
      <c r="C7" s="1" t="n">
        <f aca="false">$C6</f>
        <v>7306</v>
      </c>
      <c r="D7" s="0" t="n">
        <v>1</v>
      </c>
      <c r="E7" s="6" t="s">
        <v>37</v>
      </c>
      <c r="F7" s="1" t="n">
        <v>7488</v>
      </c>
      <c r="G7" s="0" t="n">
        <f aca="false">G6+200</f>
        <v>3000</v>
      </c>
      <c r="H7" s="10" t="n">
        <v>-6.91</v>
      </c>
      <c r="I7" s="0" t="n">
        <v>1</v>
      </c>
      <c r="J7" s="0" t="n">
        <v>1</v>
      </c>
      <c r="K7" s="7" t="n">
        <v>1</v>
      </c>
      <c r="L7" s="0" t="n">
        <v>2</v>
      </c>
      <c r="M7" s="0" t="n">
        <v>2</v>
      </c>
      <c r="N7" s="1" t="n">
        <f aca="false">$N6</f>
        <v>367</v>
      </c>
      <c r="O7" s="2" t="n">
        <f aca="false">(C7-N7)/365.25</f>
        <v>18.9979466119097</v>
      </c>
      <c r="P7" s="7" t="n">
        <f aca="false">$P6</f>
        <v>40</v>
      </c>
      <c r="Q7" s="7" t="n">
        <f aca="false">$Q6</f>
        <v>50</v>
      </c>
      <c r="R7" s="0" t="n">
        <f aca="false">$R6</f>
        <v>1.5</v>
      </c>
      <c r="S7" s="0" t="n">
        <f aca="false">P7/R7^2</f>
        <v>17.7777777777778</v>
      </c>
      <c r="T7" s="0" t="n">
        <v>1</v>
      </c>
      <c r="U7" s="0" t="n">
        <f aca="false">Q7-P7</f>
        <v>10</v>
      </c>
      <c r="V7" s="0" t="n">
        <v>1</v>
      </c>
      <c r="W7" s="0" t="n">
        <v>1</v>
      </c>
      <c r="X7" s="0" t="n">
        <v>3</v>
      </c>
      <c r="Y7" s="0" t="n">
        <v>2</v>
      </c>
      <c r="Z7" s="7" t="s">
        <v>31</v>
      </c>
      <c r="AA7" s="7" t="s">
        <v>32</v>
      </c>
      <c r="AB7" s="7"/>
    </row>
    <row r="8" customFormat="false" ht="14.9" hidden="false" customHeight="false" outlineLevel="0" collapsed="false">
      <c r="A8" s="7" t="str">
        <f aca="false">$A7</f>
        <v>Foobar1</v>
      </c>
      <c r="C8" s="1" t="n">
        <f aca="false">$C7</f>
        <v>7306</v>
      </c>
      <c r="D8" s="0" t="n">
        <v>1</v>
      </c>
      <c r="E8" s="6" t="s">
        <v>38</v>
      </c>
      <c r="F8" s="1" t="n">
        <v>7580</v>
      </c>
      <c r="G8" s="0" t="n">
        <f aca="false">G7+200</f>
        <v>3200</v>
      </c>
      <c r="H8" s="10" t="n">
        <v>-7.23</v>
      </c>
      <c r="I8" s="0" t="n">
        <v>1</v>
      </c>
      <c r="J8" s="0" t="n">
        <v>1</v>
      </c>
      <c r="K8" s="7" t="n">
        <v>4</v>
      </c>
      <c r="L8" s="0" t="n">
        <v>2</v>
      </c>
      <c r="M8" s="0" t="n">
        <v>2</v>
      </c>
      <c r="N8" s="1" t="n">
        <f aca="false">$N7</f>
        <v>367</v>
      </c>
      <c r="O8" s="2" t="n">
        <f aca="false">(C8-N8)/365.25</f>
        <v>18.9979466119097</v>
      </c>
      <c r="P8" s="7" t="n">
        <f aca="false">$P7</f>
        <v>40</v>
      </c>
      <c r="Q8" s="7" t="n">
        <f aca="false">$Q7</f>
        <v>50</v>
      </c>
      <c r="R8" s="0" t="n">
        <f aca="false">$R7</f>
        <v>1.5</v>
      </c>
      <c r="S8" s="0" t="n">
        <f aca="false">P8/R8^2</f>
        <v>17.7777777777778</v>
      </c>
      <c r="T8" s="0" t="n">
        <v>1</v>
      </c>
      <c r="U8" s="0" t="n">
        <f aca="false">Q8-P8</f>
        <v>10</v>
      </c>
      <c r="V8" s="0" t="n">
        <v>1</v>
      </c>
      <c r="W8" s="0" t="n">
        <v>1</v>
      </c>
      <c r="X8" s="0" t="n">
        <v>3</v>
      </c>
      <c r="Y8" s="0" t="n">
        <v>2</v>
      </c>
      <c r="Z8" s="7" t="s">
        <v>31</v>
      </c>
      <c r="AA8" s="7" t="s">
        <v>32</v>
      </c>
      <c r="AB8" s="7"/>
    </row>
    <row r="9" customFormat="false" ht="14.9" hidden="false" customHeight="false" outlineLevel="0" collapsed="false">
      <c r="A9" s="7" t="str">
        <f aca="false">$A8</f>
        <v>Foobar1</v>
      </c>
      <c r="C9" s="1" t="n">
        <f aca="false">$C8</f>
        <v>7306</v>
      </c>
      <c r="D9" s="0" t="n">
        <v>1</v>
      </c>
      <c r="E9" s="6" t="s">
        <v>39</v>
      </c>
      <c r="F9" s="1" t="n">
        <v>7672</v>
      </c>
      <c r="G9" s="0" t="n">
        <f aca="false">G8+200</f>
        <v>3400</v>
      </c>
      <c r="H9" s="10" t="n">
        <v>-7.33</v>
      </c>
      <c r="I9" s="0" t="n">
        <v>1</v>
      </c>
      <c r="J9" s="0" t="n">
        <v>1</v>
      </c>
      <c r="K9" s="7" t="n">
        <v>4</v>
      </c>
      <c r="L9" s="0" t="n">
        <v>2</v>
      </c>
      <c r="M9" s="0" t="n">
        <v>2</v>
      </c>
      <c r="N9" s="1" t="n">
        <f aca="false">$N8</f>
        <v>367</v>
      </c>
      <c r="O9" s="2" t="n">
        <f aca="false">(C9-N9)/365.25</f>
        <v>18.9979466119097</v>
      </c>
      <c r="P9" s="7" t="n">
        <f aca="false">$P8</f>
        <v>40</v>
      </c>
      <c r="Q9" s="7" t="n">
        <f aca="false">$Q8</f>
        <v>50</v>
      </c>
      <c r="R9" s="0" t="n">
        <f aca="false">$R8</f>
        <v>1.5</v>
      </c>
      <c r="S9" s="0" t="n">
        <f aca="false">P9/R9^2</f>
        <v>17.7777777777778</v>
      </c>
      <c r="T9" s="0" t="n">
        <v>1</v>
      </c>
      <c r="U9" s="0" t="n">
        <f aca="false">Q9-P9</f>
        <v>10</v>
      </c>
      <c r="V9" s="0" t="n">
        <v>1</v>
      </c>
      <c r="W9" s="0" t="n">
        <v>1</v>
      </c>
      <c r="X9" s="0" t="n">
        <v>3</v>
      </c>
      <c r="Y9" s="0" t="n">
        <v>2</v>
      </c>
      <c r="Z9" s="7" t="s">
        <v>31</v>
      </c>
      <c r="AA9" s="7" t="s">
        <v>32</v>
      </c>
      <c r="AB9" s="7"/>
    </row>
    <row r="10" customFormat="false" ht="14.9" hidden="false" customHeight="false" outlineLevel="0" collapsed="false">
      <c r="A10" s="7" t="str">
        <f aca="false">$A9</f>
        <v>Foobar1</v>
      </c>
      <c r="C10" s="1" t="n">
        <f aca="false">$C9</f>
        <v>7306</v>
      </c>
      <c r="D10" s="0" t="n">
        <v>1</v>
      </c>
      <c r="E10" s="0" t="s">
        <v>40</v>
      </c>
      <c r="F10" s="1" t="n">
        <v>7853</v>
      </c>
      <c r="G10" s="0" t="n">
        <v>5000</v>
      </c>
      <c r="H10" s="10" t="n">
        <v>-6.05</v>
      </c>
      <c r="I10" s="0" t="n">
        <v>1</v>
      </c>
      <c r="J10" s="0" t="n">
        <v>1</v>
      </c>
      <c r="K10" s="7" t="n">
        <v>4</v>
      </c>
      <c r="L10" s="0" t="n">
        <v>2</v>
      </c>
      <c r="M10" s="0" t="n">
        <v>2</v>
      </c>
      <c r="N10" s="1" t="n">
        <f aca="false">$N9</f>
        <v>367</v>
      </c>
      <c r="O10" s="2" t="n">
        <f aca="false">(C10-N10)/365.25</f>
        <v>18.9979466119097</v>
      </c>
      <c r="P10" s="7" t="n">
        <f aca="false">$P9</f>
        <v>40</v>
      </c>
      <c r="Q10" s="7" t="n">
        <f aca="false">$Q9</f>
        <v>50</v>
      </c>
      <c r="R10" s="0" t="n">
        <f aca="false">$R9</f>
        <v>1.5</v>
      </c>
      <c r="S10" s="0" t="n">
        <f aca="false">P10/R10^2</f>
        <v>17.7777777777778</v>
      </c>
      <c r="T10" s="0" t="n">
        <v>1</v>
      </c>
      <c r="U10" s="0" t="n">
        <f aca="false">Q10-P10</f>
        <v>10</v>
      </c>
      <c r="V10" s="0" t="n">
        <v>1</v>
      </c>
      <c r="W10" s="0" t="n">
        <v>1</v>
      </c>
      <c r="X10" s="0" t="n">
        <v>3</v>
      </c>
      <c r="Y10" s="0" t="n">
        <v>2</v>
      </c>
      <c r="Z10" s="7" t="s">
        <v>31</v>
      </c>
      <c r="AA10" s="7" t="s">
        <v>32</v>
      </c>
      <c r="AB10" s="7"/>
    </row>
    <row r="11" customFormat="false" ht="14.9" hidden="false" customHeight="false" outlineLevel="0" collapsed="false">
      <c r="A11" s="7" t="str">
        <f aca="false">$A10</f>
        <v>Foobar1</v>
      </c>
      <c r="C11" s="1" t="n">
        <f aca="false">$C10</f>
        <v>7306</v>
      </c>
      <c r="D11" s="0" t="n">
        <v>1</v>
      </c>
      <c r="E11" s="0" t="s">
        <v>41</v>
      </c>
      <c r="F11" s="1" t="n">
        <v>8037</v>
      </c>
      <c r="G11" s="0" t="n">
        <f aca="false">G10+1000</f>
        <v>6000</v>
      </c>
      <c r="H11" s="10" t="n">
        <v>-5.53</v>
      </c>
      <c r="I11" s="0" t="n">
        <v>1</v>
      </c>
      <c r="J11" s="0" t="n">
        <v>1</v>
      </c>
      <c r="K11" s="7" t="n">
        <v>4</v>
      </c>
      <c r="L11" s="0" t="n">
        <v>2</v>
      </c>
      <c r="M11" s="0" t="n">
        <v>2</v>
      </c>
      <c r="N11" s="1" t="n">
        <f aca="false">$N10</f>
        <v>367</v>
      </c>
      <c r="O11" s="2" t="n">
        <f aca="false">(C11-N11)/365.25</f>
        <v>18.9979466119097</v>
      </c>
      <c r="P11" s="7" t="n">
        <f aca="false">$P10</f>
        <v>40</v>
      </c>
      <c r="Q11" s="7" t="n">
        <f aca="false">$Q10</f>
        <v>50</v>
      </c>
      <c r="R11" s="0" t="n">
        <f aca="false">$R10</f>
        <v>1.5</v>
      </c>
      <c r="S11" s="0" t="n">
        <f aca="false">P11/R11^2</f>
        <v>17.7777777777778</v>
      </c>
      <c r="T11" s="0" t="n">
        <v>1</v>
      </c>
      <c r="U11" s="0" t="n">
        <f aca="false">Q11-P11</f>
        <v>10</v>
      </c>
      <c r="V11" s="0" t="n">
        <v>1</v>
      </c>
      <c r="W11" s="0" t="n">
        <v>1</v>
      </c>
      <c r="X11" s="0" t="n">
        <v>3</v>
      </c>
      <c r="Y11" s="0" t="n">
        <v>2</v>
      </c>
      <c r="Z11" s="7" t="s">
        <v>31</v>
      </c>
      <c r="AA11" s="7" t="s">
        <v>32</v>
      </c>
      <c r="AB11" s="7"/>
    </row>
    <row r="12" customFormat="false" ht="14.9" hidden="false" customHeight="false" outlineLevel="0" collapsed="false">
      <c r="A12" s="7" t="str">
        <f aca="false">$A11</f>
        <v>Foobar1</v>
      </c>
      <c r="C12" s="1" t="n">
        <f aca="false">$C11</f>
        <v>7306</v>
      </c>
      <c r="D12" s="0" t="n">
        <v>1</v>
      </c>
      <c r="E12" s="11" t="s">
        <v>42</v>
      </c>
      <c r="F12" s="1" t="n">
        <v>8218</v>
      </c>
      <c r="G12" s="0" t="n">
        <f aca="false">G11+1000</f>
        <v>7000</v>
      </c>
      <c r="H12" s="10" t="n">
        <v>-5.04</v>
      </c>
      <c r="I12" s="0" t="n">
        <v>1</v>
      </c>
      <c r="J12" s="0" t="n">
        <v>1</v>
      </c>
      <c r="K12" s="7" t="n">
        <v>4</v>
      </c>
      <c r="L12" s="0" t="n">
        <v>2</v>
      </c>
      <c r="M12" s="0" t="n">
        <v>2</v>
      </c>
      <c r="N12" s="1" t="n">
        <f aca="false">$N11</f>
        <v>367</v>
      </c>
      <c r="O12" s="2" t="n">
        <f aca="false">(C12-N12)/365.25</f>
        <v>18.9979466119097</v>
      </c>
      <c r="P12" s="7" t="n">
        <f aca="false">$P11</f>
        <v>40</v>
      </c>
      <c r="Q12" s="7" t="n">
        <f aca="false">$Q11</f>
        <v>50</v>
      </c>
      <c r="R12" s="0" t="n">
        <f aca="false">$R11</f>
        <v>1.5</v>
      </c>
      <c r="S12" s="0" t="n">
        <f aca="false">P12/R12^2</f>
        <v>17.7777777777778</v>
      </c>
      <c r="T12" s="0" t="n">
        <v>1</v>
      </c>
      <c r="U12" s="0" t="n">
        <f aca="false">Q12-P12</f>
        <v>10</v>
      </c>
      <c r="V12" s="0" t="n">
        <v>1</v>
      </c>
      <c r="W12" s="0" t="n">
        <v>1</v>
      </c>
      <c r="X12" s="0" t="n">
        <v>3</v>
      </c>
      <c r="Y12" s="0" t="n">
        <v>2</v>
      </c>
      <c r="Z12" s="7" t="s">
        <v>31</v>
      </c>
      <c r="AA12" s="7" t="s">
        <v>32</v>
      </c>
      <c r="AB12" s="7"/>
    </row>
    <row r="13" customFormat="false" ht="13.8" hidden="false" customHeight="false" outlineLevel="0" collapsed="false">
      <c r="A13" s="7" t="str">
        <f aca="false">$A12</f>
        <v>Foobar1</v>
      </c>
      <c r="C13" s="1" t="n">
        <f aca="false">$C12</f>
        <v>7306</v>
      </c>
      <c r="D13" s="0" t="n">
        <v>1</v>
      </c>
      <c r="E13" s="0" t="s">
        <v>43</v>
      </c>
      <c r="F13" s="1" t="n">
        <v>8403</v>
      </c>
      <c r="J13" s="0" t="n">
        <v>1</v>
      </c>
      <c r="K13" s="7" t="n">
        <v>4</v>
      </c>
      <c r="L13" s="0" t="n">
        <v>2</v>
      </c>
      <c r="M13" s="0" t="n">
        <v>2</v>
      </c>
      <c r="N13" s="1" t="n">
        <f aca="false">$N12</f>
        <v>367</v>
      </c>
      <c r="O13" s="2" t="n">
        <f aca="false">(C13-N13)/365.25</f>
        <v>18.9979466119097</v>
      </c>
      <c r="P13" s="7" t="n">
        <f aca="false">$P12</f>
        <v>40</v>
      </c>
      <c r="Q13" s="7" t="n">
        <f aca="false">$Q12</f>
        <v>50</v>
      </c>
      <c r="R13" s="0" t="n">
        <f aca="false">$R12</f>
        <v>1.5</v>
      </c>
      <c r="S13" s="0" t="n">
        <f aca="false">P13/R13^2</f>
        <v>17.7777777777778</v>
      </c>
      <c r="T13" s="0" t="n">
        <v>1</v>
      </c>
      <c r="U13" s="0" t="n">
        <f aca="false">Q13-P13</f>
        <v>10</v>
      </c>
      <c r="V13" s="0" t="n">
        <v>1</v>
      </c>
      <c r="W13" s="0" t="n">
        <v>1</v>
      </c>
      <c r="X13" s="0" t="n">
        <v>3</v>
      </c>
      <c r="Y13" s="0" t="n">
        <v>2</v>
      </c>
      <c r="Z13" s="7" t="s">
        <v>31</v>
      </c>
      <c r="AA13" s="7" t="s">
        <v>32</v>
      </c>
      <c r="AB13" s="7"/>
    </row>
    <row r="23" customFormat="false" ht="6" hidden="false" customHeight="true" outlineLevel="0" collapsed="false"/>
    <row r="35" customFormat="false" ht="15" hidden="false" customHeight="true" outlineLevel="0" collapsed="false"/>
    <row r="36" customFormat="false" ht="4.5" hidden="false" customHeight="true" outlineLevel="0" collapsed="false"/>
    <row r="48" customFormat="false" ht="15" hidden="false" customHeight="true" outlineLevel="0" collapsed="false"/>
    <row r="49" customFormat="false" ht="5.25" hidden="false" customHeight="true" outlineLevel="0" collapsed="false"/>
    <row r="50" customFormat="false" ht="15" hidden="false" customHeight="true" outlineLevel="0" collapsed="false"/>
    <row r="51" customFormat="false" ht="15" hidden="false" customHeight="true" outlineLevel="0" collapsed="false"/>
    <row r="52" customFormat="false" ht="15" hidden="false" customHeight="true" outlineLevel="0" collapsed="false"/>
    <row r="53" customFormat="false" ht="15" hidden="false" customHeight="true" outlineLevel="0" collapsed="false"/>
    <row r="54" customFormat="false" ht="15" hidden="false" customHeight="true" outlineLevel="0" collapsed="false"/>
    <row r="55" customFormat="false" ht="15" hidden="false" customHeight="true" outlineLevel="0" collapsed="false"/>
    <row r="56" customFormat="false" ht="15" hidden="false" customHeight="true" outlineLevel="0" collapsed="false"/>
    <row r="57" customFormat="false" ht="15" hidden="false" customHeight="true" outlineLevel="0" collapsed="false"/>
    <row r="58" customFormat="false" ht="15" hidden="false" customHeight="true" outlineLevel="0" collapsed="false"/>
    <row r="59" customFormat="false" ht="15" hidden="false" customHeight="true" outlineLevel="0" collapsed="false"/>
    <row r="60" customFormat="false" ht="15" hidden="false" customHeight="true" outlineLevel="0" collapsed="false"/>
    <row r="61" customFormat="false" ht="4.5" hidden="false" customHeight="true" outlineLevel="0" collapsed="false"/>
    <row r="74" customFormat="false" ht="6.95" hidden="false" customHeight="true" outlineLevel="0" collapsed="false"/>
    <row r="87" customFormat="false" ht="6.95" hidden="false" customHeight="true" outlineLevel="0" collapsed="false"/>
    <row r="100" customFormat="false" ht="6" hidden="false" customHeight="true" outlineLevel="0" collapsed="false"/>
    <row r="107" customFormat="false" ht="14.1" hidden="false" customHeight="true" outlineLevel="0" collapsed="false"/>
    <row r="108" customFormat="false" ht="15" hidden="false" customHeight="true" outlineLevel="0" collapsed="false"/>
    <row r="109" customFormat="false" ht="15.75" hidden="false" customHeight="true" outlineLevel="0" collapsed="false"/>
    <row r="110" customFormat="false" ht="14.25" hidden="false" customHeight="true" outlineLevel="0" collapsed="false"/>
    <row r="111" customFormat="false" ht="15" hidden="false" customHeight="true" outlineLevel="0" collapsed="false"/>
    <row r="112" customFormat="false" ht="12" hidden="false" customHeight="true" outlineLevel="0" collapsed="false"/>
    <row r="113" customFormat="false" ht="3.75" hidden="false" customHeight="true" outlineLevel="0" collapsed="false"/>
    <row r="126" customFormat="false" ht="5.25" hidden="false" customHeight="true" outlineLevel="0" collapsed="false"/>
    <row r="139" customFormat="false" ht="8.45" hidden="false" customHeight="true" outlineLevel="0" collapsed="false"/>
    <row r="152" customFormat="false" ht="9" hidden="false" customHeight="true" outlineLevel="0" collapsed="false"/>
    <row r="165" customFormat="false" ht="11.1" hidden="false" customHeight="true" outlineLevel="0" collapsed="false"/>
    <row r="178" customFormat="false" ht="8.45" hidden="false" customHeight="true" outlineLevel="0" collapsed="false"/>
    <row r="191" customFormat="false" ht="6.6" hidden="false" customHeight="true" outlineLevel="0" collapsed="false"/>
    <row r="204" customFormat="false" ht="7.5" hidden="false" customHeight="true" outlineLevel="0" collapsed="false"/>
    <row r="217" customFormat="false" ht="5.45" hidden="false" customHeight="true" outlineLevel="0" collapsed="false"/>
    <row r="230" customFormat="false" ht="9.6" hidden="false" customHeight="true" outlineLevel="0" collapsed="false"/>
    <row r="243" customFormat="false" ht="6.6" hidden="false" customHeight="true" outlineLevel="0" collapsed="false"/>
    <row r="256" customFormat="false" ht="8.1" hidden="false" customHeight="true" outlineLevel="0" collapsed="false"/>
    <row r="269" customFormat="false" ht="6.95" hidden="false" customHeight="true" outlineLevel="0" collapsed="false"/>
    <row r="282" customFormat="false" ht="7.5" hidden="false" customHeight="true" outlineLevel="0" collapsed="false"/>
    <row r="295" customFormat="false" ht="6.6" hidden="false" customHeight="true" outlineLevel="0" collapsed="false"/>
    <row r="308" customFormat="false" ht="5.45" hidden="false" customHeight="true" outlineLevel="0" collapsed="false"/>
    <row r="321" customFormat="false" ht="5.45" hidden="false" customHeight="true" outlineLevel="0" collapsed="false"/>
    <row r="334" customFormat="false" ht="5.1" hidden="false" customHeight="true" outlineLevel="0" collapsed="false"/>
    <row r="347" customFormat="false" ht="5.1" hidden="false" customHeight="true" outlineLevel="0" collapsed="false"/>
    <row r="360" customFormat="false" ht="3.95" hidden="false" customHeight="true" outlineLevel="0" collapsed="false"/>
    <row r="373" customFormat="false" ht="6" hidden="false" customHeight="true" outlineLevel="0" collapsed="false"/>
    <row r="386" customFormat="false" ht="5.25" hidden="false" customHeight="true" outlineLevel="0" collapsed="false"/>
    <row r="399" customFormat="false" ht="7.5" hidden="false" customHeight="true" outlineLevel="0" collapsed="false"/>
    <row r="412" customFormat="false" ht="8.25" hidden="false" customHeight="true" outlineLevel="0" collapsed="false"/>
    <row r="716" customFormat="false" ht="7.5" hidden="false" customHeight="true" outlineLevel="0" collapsed="false"/>
    <row r="729" customFormat="false" ht="7.5" hidden="false" customHeight="true" outlineLevel="0" collapsed="false"/>
    <row r="742" customFormat="false" ht="8.45" hidden="false" customHeight="tru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375</TotalTime>
  <Application>LibreOffice/6.0.7.3$Linux_X86_64 LibreOffice_project/00m0$Build-3</Application>
  <Company>HP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2021-01-28T12:21:35Z</dcterms:created>
  <dc:creator>Magda Masny</dc:creator>
  <dc:description/>
  <dc:language>en-US</dc:language>
  <cp:lastModifiedBy/>
  <dcterms:modified xsi:type="dcterms:W3CDTF">2023-09-22T17:03:20Z</dcterms:modified>
  <cp:revision>49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HP</vt:lpwstr>
  </property>
  <property fmtid="{D5CDD505-2E9C-101B-9397-08002B2CF9AE}" pid="4" name="ContentTypeId">
    <vt:lpwstr>0x010100D6C9D51099D0B04EB5F092FD12AF95FF</vt:lpwstr>
  </property>
  <property fmtid="{D5CDD505-2E9C-101B-9397-08002B2CF9AE}" pid="5" name="DocSecurity">
    <vt:i4>0</vt:i4>
  </property>
  <property fmtid="{D5CDD505-2E9C-101B-9397-08002B2CF9AE}" pid="6" name="HyperlinksChanged">
    <vt:bool>0</vt:bool>
  </property>
  <property fmtid="{D5CDD505-2E9C-101B-9397-08002B2CF9AE}" pid="7" name="LinksUpToDate">
    <vt:bool>0</vt:bool>
  </property>
  <property fmtid="{D5CDD505-2E9C-101B-9397-08002B2CF9AE}" pid="8" name="MediaServiceImageTags">
    <vt:lpwstr/>
  </property>
  <property fmtid="{D5CDD505-2E9C-101B-9397-08002B2CF9AE}" pid="9" name="ScaleCrop">
    <vt:bool>0</vt:bool>
  </property>
  <property fmtid="{D5CDD505-2E9C-101B-9397-08002B2CF9AE}" pid="10" name="ShareDoc">
    <vt:bool>0</vt:bool>
  </property>
</Properties>
</file>