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tools\git_repo\LEnsE\ressources\lensecam\tests\"/>
    </mc:Choice>
  </mc:AlternateContent>
  <xr:revisionPtr revIDLastSave="0" documentId="13_ncr:1_{FE2DEDBF-CF6B-4FED-9EDB-532AB5C1BAF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bscurité" sheetId="2" r:id="rId1"/>
    <sheet name="Flux" sheetId="1" r:id="rId2"/>
    <sheet name="Couleu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J12" i="1"/>
  <c r="J11" i="1"/>
  <c r="J10" i="1"/>
  <c r="J9" i="1"/>
  <c r="J8" i="1"/>
  <c r="J7" i="1"/>
  <c r="J6" i="1"/>
  <c r="J5" i="1"/>
  <c r="C5" i="1"/>
  <c r="C12" i="1"/>
  <c r="C11" i="1"/>
  <c r="C10" i="1"/>
  <c r="C9" i="1"/>
  <c r="C8" i="1"/>
  <c r="C7" i="1"/>
  <c r="C6" i="1"/>
  <c r="E5" i="1"/>
  <c r="E12" i="1"/>
  <c r="E11" i="1"/>
  <c r="E10" i="1"/>
  <c r="E9" i="1"/>
  <c r="E8" i="1"/>
  <c r="E7" i="1"/>
  <c r="E6" i="1"/>
  <c r="E44" i="2"/>
  <c r="F44" i="2" s="1"/>
  <c r="C44" i="2"/>
  <c r="E43" i="2"/>
  <c r="F43" i="2" s="1"/>
  <c r="C43" i="2"/>
  <c r="E42" i="2"/>
  <c r="F42" i="2" s="1"/>
  <c r="C42" i="2"/>
  <c r="E41" i="2"/>
  <c r="F41" i="2" s="1"/>
  <c r="C41" i="2"/>
  <c r="E40" i="2"/>
  <c r="F40" i="2" s="1"/>
  <c r="C40" i="2"/>
  <c r="E39" i="2"/>
  <c r="F39" i="2" s="1"/>
  <c r="C39" i="2"/>
  <c r="E38" i="2"/>
  <c r="F38" i="2" s="1"/>
  <c r="C38" i="2"/>
  <c r="E37" i="2"/>
  <c r="F37" i="2" s="1"/>
  <c r="C37" i="2"/>
  <c r="E36" i="2"/>
  <c r="F36" i="2" s="1"/>
  <c r="C36" i="2"/>
  <c r="E35" i="2"/>
  <c r="F35" i="2" s="1"/>
  <c r="C35" i="2"/>
  <c r="E34" i="2"/>
  <c r="F34" i="2" s="1"/>
  <c r="C34" i="2"/>
  <c r="E18" i="2"/>
  <c r="F18" i="2" s="1"/>
  <c r="C18" i="2"/>
  <c r="E17" i="2"/>
  <c r="F17" i="2" s="1"/>
  <c r="C17" i="2"/>
  <c r="E16" i="2"/>
  <c r="F16" i="2" s="1"/>
  <c r="C16" i="2"/>
  <c r="E15" i="2"/>
  <c r="F15" i="2" s="1"/>
  <c r="E14" i="2"/>
  <c r="F14" i="2" s="1"/>
  <c r="C14" i="2"/>
  <c r="E13" i="2"/>
  <c r="F13" i="2" s="1"/>
  <c r="C13" i="2"/>
  <c r="E12" i="2"/>
  <c r="F12" i="2" s="1"/>
  <c r="C12" i="2"/>
  <c r="E10" i="2"/>
  <c r="F10" i="2" s="1"/>
  <c r="C10" i="2"/>
  <c r="C11" i="2"/>
  <c r="E11" i="2"/>
  <c r="F11" i="2" s="1"/>
  <c r="E8" i="2"/>
  <c r="F8" i="2" s="1"/>
  <c r="C8" i="2"/>
  <c r="E6" i="2"/>
  <c r="F6" i="2" s="1"/>
  <c r="C6" i="2"/>
  <c r="C15" i="2"/>
  <c r="C9" i="2"/>
  <c r="C7" i="2"/>
  <c r="E9" i="2"/>
  <c r="F9" i="2" s="1"/>
  <c r="E7" i="2"/>
  <c r="F7" i="2" s="1"/>
  <c r="E5" i="2"/>
  <c r="F5" i="2" s="1"/>
  <c r="C5" i="2"/>
</calcChain>
</file>

<file path=xl/sharedStrings.xml><?xml version="1.0" encoding="utf-8"?>
<sst xmlns="http://schemas.openxmlformats.org/spreadsheetml/2006/main" count="42" uniqueCount="26">
  <si>
    <t>Mean 1</t>
  </si>
  <si>
    <t>Mean 2</t>
  </si>
  <si>
    <t>T (us)</t>
  </si>
  <si>
    <t>T (ms)</t>
  </si>
  <si>
    <t>Std1</t>
  </si>
  <si>
    <t>Std2</t>
  </si>
  <si>
    <t>Test with Pylon Viewer 8</t>
  </si>
  <si>
    <t>Mean1-m0</t>
  </si>
  <si>
    <t>BL = 4</t>
  </si>
  <si>
    <t>Std1^2-Std0^2</t>
  </si>
  <si>
    <t>sqrt( )</t>
  </si>
  <si>
    <t>Mean1 - m0</t>
  </si>
  <si>
    <t>lambda</t>
  </si>
  <si>
    <t>ROI : 200 x 200</t>
  </si>
  <si>
    <t>T = 50 ms</t>
  </si>
  <si>
    <t>Lampe</t>
  </si>
  <si>
    <t xml:space="preserve">Attention : changement de comportement autour de 500 ms ! </t>
  </si>
  <si>
    <t>Uniquement pour T(us) augmentant</t>
  </si>
  <si>
    <t>BL = 40</t>
  </si>
  <si>
    <t>Logiciel LEnsE</t>
  </si>
  <si>
    <t>Std</t>
  </si>
  <si>
    <t>I = 2,14A / V = 23,4V</t>
  </si>
  <si>
    <t>Std1^2</t>
  </si>
  <si>
    <t>Mean2-m0</t>
  </si>
  <si>
    <t>u-udark (DN)</t>
  </si>
  <si>
    <t>Sig^2-Sigd^2 (DN^2)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</si>
</sst>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Intensité</a:t>
            </a:r>
            <a:r>
              <a:rPr lang="en-US" baseline="0"/>
              <a:t> moyenne - Obscurité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Obscurité!$B$3</c:f>
              <c:strCache>
                <c:ptCount val="1"/>
                <c:pt idx="0">
                  <c:v>Mean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Obscurité!$A$4:$A$18</c:f>
              <c:numCache>
                <c:formatCode>General</c:formatCode>
                <c:ptCount val="15"/>
                <c:pt idx="0">
                  <c:v>20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  <c:pt idx="12">
                  <c:v>700000</c:v>
                </c:pt>
                <c:pt idx="13">
                  <c:v>800000</c:v>
                </c:pt>
                <c:pt idx="14">
                  <c:v>1000000</c:v>
                </c:pt>
              </c:numCache>
            </c:numRef>
          </c:xVal>
          <c:yVal>
            <c:numRef>
              <c:f>Obscurité!$B$4:$B$18</c:f>
              <c:numCache>
                <c:formatCode>General</c:formatCode>
                <c:ptCount val="15"/>
                <c:pt idx="0">
                  <c:v>1.97</c:v>
                </c:pt>
                <c:pt idx="1">
                  <c:v>1.97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2.0299999999999998</c:v>
                </c:pt>
                <c:pt idx="6">
                  <c:v>2.0299999999999998</c:v>
                </c:pt>
                <c:pt idx="7">
                  <c:v>2.06</c:v>
                </c:pt>
                <c:pt idx="8">
                  <c:v>2.16</c:v>
                </c:pt>
                <c:pt idx="9">
                  <c:v>2.2400000000000002</c:v>
                </c:pt>
                <c:pt idx="10">
                  <c:v>2.25</c:v>
                </c:pt>
                <c:pt idx="11">
                  <c:v>2.46</c:v>
                </c:pt>
                <c:pt idx="12">
                  <c:v>1.0900000000000001</c:v>
                </c:pt>
                <c:pt idx="13">
                  <c:v>1.19</c:v>
                </c:pt>
                <c:pt idx="14">
                  <c:v>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4EF7-B730-4AB91D811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56816"/>
        <c:axId val="505856096"/>
      </c:scatterChart>
      <c:valAx>
        <c:axId val="50585681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Intégration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56096"/>
        <c:crosses val="autoZero"/>
        <c:crossBetween val="midCat"/>
      </c:valAx>
      <c:valAx>
        <c:axId val="5058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5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 -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Obscurité!$F$3</c:f>
              <c:strCache>
                <c:ptCount val="1"/>
                <c:pt idx="0">
                  <c:v>sqrt(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Obscurité!$A$4:$A$18</c:f>
              <c:numCache>
                <c:formatCode>General</c:formatCode>
                <c:ptCount val="15"/>
                <c:pt idx="0">
                  <c:v>20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  <c:pt idx="12">
                  <c:v>700000</c:v>
                </c:pt>
                <c:pt idx="13">
                  <c:v>800000</c:v>
                </c:pt>
                <c:pt idx="14">
                  <c:v>1000000</c:v>
                </c:pt>
              </c:numCache>
            </c:numRef>
          </c:xVal>
          <c:yVal>
            <c:numRef>
              <c:f>Obscurité!$F$4:$F$18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0.44988887516807968</c:v>
                </c:pt>
                <c:pt idx="6">
                  <c:v>0.44988887516807968</c:v>
                </c:pt>
                <c:pt idx="7">
                  <c:v>0.46249324319388707</c:v>
                </c:pt>
                <c:pt idx="8">
                  <c:v>0.48733971724044817</c:v>
                </c:pt>
                <c:pt idx="9">
                  <c:v>0.52383203414835178</c:v>
                </c:pt>
                <c:pt idx="10">
                  <c:v>0.59464274989274013</c:v>
                </c:pt>
                <c:pt idx="11">
                  <c:v>0.67461099902091726</c:v>
                </c:pt>
                <c:pt idx="12">
                  <c:v>0.87241045385758642</c:v>
                </c:pt>
                <c:pt idx="13">
                  <c:v>0.94741754258616095</c:v>
                </c:pt>
                <c:pt idx="14">
                  <c:v>1.1373653766490344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1-4535-9600-0E08B861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24984"/>
        <c:axId val="627725344"/>
      </c:scatterChart>
      <c:valAx>
        <c:axId val="62772498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Intégration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725344"/>
        <c:crosses val="autoZero"/>
        <c:crossBetween val="midCat"/>
      </c:valAx>
      <c:valAx>
        <c:axId val="6277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72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Dark signal (DN) fct</a:t>
            </a:r>
            <a:r>
              <a:rPr lang="fr-FR" baseline="0"/>
              <a:t> Integration Time (us)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Obscurité!$B$32</c:f>
              <c:strCache>
                <c:ptCount val="1"/>
                <c:pt idx="0">
                  <c:v>Mean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Obscurité!$A$33:$A$44</c:f>
              <c:numCache>
                <c:formatCode>General</c:formatCode>
                <c:ptCount val="12"/>
                <c:pt idx="0">
                  <c:v>20</c:v>
                </c:pt>
                <c:pt idx="1">
                  <c:v>20000</c:v>
                </c:pt>
                <c:pt idx="2">
                  <c:v>50000</c:v>
                </c:pt>
                <c:pt idx="3">
                  <c:v>70000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Obscurité!$B$33:$B$44</c:f>
              <c:numCache>
                <c:formatCode>General</c:formatCode>
                <c:ptCount val="12"/>
                <c:pt idx="0">
                  <c:v>38.9</c:v>
                </c:pt>
                <c:pt idx="1">
                  <c:v>39</c:v>
                </c:pt>
                <c:pt idx="2">
                  <c:v>38.06</c:v>
                </c:pt>
                <c:pt idx="3">
                  <c:v>38.1</c:v>
                </c:pt>
                <c:pt idx="4">
                  <c:v>38.1</c:v>
                </c:pt>
                <c:pt idx="5">
                  <c:v>38.299999999999997</c:v>
                </c:pt>
                <c:pt idx="6">
                  <c:v>37.6</c:v>
                </c:pt>
                <c:pt idx="7">
                  <c:v>37.799999999999997</c:v>
                </c:pt>
                <c:pt idx="8">
                  <c:v>35.9</c:v>
                </c:pt>
                <c:pt idx="9">
                  <c:v>36.299999999999997</c:v>
                </c:pt>
                <c:pt idx="10">
                  <c:v>36.4</c:v>
                </c:pt>
                <c:pt idx="11">
                  <c:v>36.799999999999997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2-4143-9112-5A51EEDC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000752"/>
        <c:axId val="381648936"/>
      </c:scatterChart>
      <c:valAx>
        <c:axId val="37600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648936"/>
        <c:crosses val="autoZero"/>
        <c:crossBetween val="midCat"/>
      </c:valAx>
      <c:valAx>
        <c:axId val="3816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00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ADU</a:t>
            </a:r>
            <a:r>
              <a:rPr lang="fr-FR" baseline="0"/>
              <a:t> / Basler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Flux!$B$4</c:f>
              <c:strCache>
                <c:ptCount val="1"/>
                <c:pt idx="0">
                  <c:v>Mean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Flux!$A$5:$A$12</c:f>
              <c:numCache>
                <c:formatCode>General</c:formatCode>
                <c:ptCount val="8"/>
                <c:pt idx="0">
                  <c:v>0.02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1100</c:v>
                </c:pt>
                <c:pt idx="5">
                  <c:v>1400</c:v>
                </c:pt>
                <c:pt idx="6">
                  <c:v>1600</c:v>
                </c:pt>
                <c:pt idx="7">
                  <c:v>2000</c:v>
                </c:pt>
              </c:numCache>
            </c:numRef>
          </c:xVal>
          <c:yVal>
            <c:numRef>
              <c:f>Flux!$B$5:$B$12</c:f>
              <c:numCache>
                <c:formatCode>General</c:formatCode>
                <c:ptCount val="8"/>
                <c:pt idx="0">
                  <c:v>38</c:v>
                </c:pt>
                <c:pt idx="1">
                  <c:v>590</c:v>
                </c:pt>
                <c:pt idx="2">
                  <c:v>1427</c:v>
                </c:pt>
                <c:pt idx="3">
                  <c:v>2268</c:v>
                </c:pt>
                <c:pt idx="4">
                  <c:v>3103</c:v>
                </c:pt>
                <c:pt idx="5">
                  <c:v>3625</c:v>
                </c:pt>
                <c:pt idx="6">
                  <c:v>3796</c:v>
                </c:pt>
                <c:pt idx="7">
                  <c:v>4050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2-408E-8E26-6461DFFF20D1}"/>
            </c:ext>
          </c:extLst>
        </c:ser>
        <c:ser>
          <c:idx val="1"/>
          <c:order val="1"/>
          <c:tx>
            <c:strRef>
              <c:f>Flux!$G$4</c:f>
              <c:strCache>
                <c:ptCount val="1"/>
                <c:pt idx="0">
                  <c:v>Mean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Flux!$A$5:$A$12</c:f>
              <c:numCache>
                <c:formatCode>General</c:formatCode>
                <c:ptCount val="8"/>
                <c:pt idx="0">
                  <c:v>0.02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1100</c:v>
                </c:pt>
                <c:pt idx="5">
                  <c:v>1400</c:v>
                </c:pt>
                <c:pt idx="6">
                  <c:v>1600</c:v>
                </c:pt>
                <c:pt idx="7">
                  <c:v>2000</c:v>
                </c:pt>
              </c:numCache>
            </c:numRef>
          </c:xVal>
          <c:yVal>
            <c:numRef>
              <c:f>Flux!$G$5:$G$12</c:f>
              <c:numCache>
                <c:formatCode>General</c:formatCode>
                <c:ptCount val="8"/>
                <c:pt idx="0">
                  <c:v>39</c:v>
                </c:pt>
                <c:pt idx="1">
                  <c:v>213</c:v>
                </c:pt>
                <c:pt idx="2">
                  <c:v>477</c:v>
                </c:pt>
                <c:pt idx="3">
                  <c:v>743</c:v>
                </c:pt>
                <c:pt idx="4">
                  <c:v>1010</c:v>
                </c:pt>
                <c:pt idx="5">
                  <c:v>1274</c:v>
                </c:pt>
                <c:pt idx="6">
                  <c:v>1452</c:v>
                </c:pt>
                <c:pt idx="7">
                  <c:v>1810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2-408E-8E26-6461DFFF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59008"/>
        <c:axId val="504710128"/>
      </c:scatterChart>
      <c:valAx>
        <c:axId val="3700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Intégration</a:t>
                </a:r>
                <a:r>
                  <a:rPr lang="fr-FR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710128"/>
        <c:crosses val="autoZero"/>
        <c:crossBetween val="midCat"/>
      </c:valAx>
      <c:valAx>
        <c:axId val="5047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0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Sig^2-Sigd^2 (DN^2) / u-Udark</a:t>
            </a:r>
            <a:r>
              <a:rPr lang="en-US" baseline="0"/>
              <a:t> (DN)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Flux!$E$4</c:f>
              <c:strCache>
                <c:ptCount val="1"/>
                <c:pt idx="0">
                  <c:v>Sig^2-Sigd^2 (DN^2)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Flux!$C$5:$C$12</c:f>
              <c:numCache>
                <c:formatCode>General</c:formatCode>
                <c:ptCount val="8"/>
                <c:pt idx="0">
                  <c:v>0</c:v>
                </c:pt>
                <c:pt idx="1">
                  <c:v>552</c:v>
                </c:pt>
                <c:pt idx="2">
                  <c:v>1389</c:v>
                </c:pt>
                <c:pt idx="3">
                  <c:v>2230</c:v>
                </c:pt>
                <c:pt idx="4">
                  <c:v>3065</c:v>
                </c:pt>
                <c:pt idx="5">
                  <c:v>3587</c:v>
                </c:pt>
                <c:pt idx="6">
                  <c:v>3758</c:v>
                </c:pt>
                <c:pt idx="7">
                  <c:v>4012</c:v>
                </c:pt>
              </c:numCache>
            </c:numRef>
          </c:xVal>
          <c:yVal>
            <c:numRef>
              <c:f>Flux!$E$5:$E$12</c:f>
              <c:numCache>
                <c:formatCode>General</c:formatCode>
                <c:ptCount val="8"/>
                <c:pt idx="0">
                  <c:v>0.28090000000000004</c:v>
                </c:pt>
                <c:pt idx="1">
                  <c:v>62.0944</c:v>
                </c:pt>
                <c:pt idx="2">
                  <c:v>175.82759999999999</c:v>
                </c:pt>
                <c:pt idx="3">
                  <c:v>303.45640000000009</c:v>
                </c:pt>
                <c:pt idx="4">
                  <c:v>501.31210000000004</c:v>
                </c:pt>
                <c:pt idx="5">
                  <c:v>705.43359999999996</c:v>
                </c:pt>
                <c:pt idx="6">
                  <c:v>744.7441</c:v>
                </c:pt>
                <c:pt idx="7">
                  <c:v>1524.1215999999999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1-49D3-911A-B20493D32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993647"/>
        <c:axId val="1923994127"/>
      </c:scatterChart>
      <c:valAx>
        <c:axId val="19239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994127"/>
        <c:crosses val="autoZero"/>
        <c:crossBetween val="midCat"/>
      </c:valAx>
      <c:valAx>
        <c:axId val="19239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99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Flux!$E$4</c:f>
              <c:strCache>
                <c:ptCount val="1"/>
                <c:pt idx="0">
                  <c:v>Sig^2-Sigd^2 (DN^2)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Flux!$B$5:$B$8</c:f>
              <c:numCache>
                <c:formatCode>General</c:formatCode>
                <c:ptCount val="4"/>
                <c:pt idx="0">
                  <c:v>38</c:v>
                </c:pt>
                <c:pt idx="1">
                  <c:v>590</c:v>
                </c:pt>
                <c:pt idx="2">
                  <c:v>1427</c:v>
                </c:pt>
                <c:pt idx="3">
                  <c:v>2268</c:v>
                </c:pt>
              </c:numCache>
            </c:numRef>
          </c:xVal>
          <c:yVal>
            <c:numRef>
              <c:f>Flux!$E$5:$E$8</c:f>
              <c:numCache>
                <c:formatCode>General</c:formatCode>
                <c:ptCount val="4"/>
                <c:pt idx="0">
                  <c:v>0.28090000000000004</c:v>
                </c:pt>
                <c:pt idx="1">
                  <c:v>62.0944</c:v>
                </c:pt>
                <c:pt idx="2">
                  <c:v>175.82759999999999</c:v>
                </c:pt>
                <c:pt idx="3">
                  <c:v>303.45640000000009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1-4EE1-B193-6AD55643B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825455"/>
        <c:axId val="1473825935"/>
      </c:scatterChart>
      <c:valAx>
        <c:axId val="147382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3825935"/>
        <c:crosses val="autoZero"/>
        <c:crossBetween val="midCat"/>
      </c:valAx>
      <c:valAx>
        <c:axId val="14738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382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Réponse spectrale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Couleur!$B$3</c:f>
              <c:strCache>
                <c:ptCount val="1"/>
                <c:pt idx="0">
                  <c:v>Mean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Couleur!$A$4:$A$15</c:f>
              <c:numCache>
                <c:formatCode>General</c:formatCode>
                <c:ptCount val="12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630</c:v>
                </c:pt>
                <c:pt idx="6">
                  <c:v>650</c:v>
                </c:pt>
                <c:pt idx="7">
                  <c:v>700</c:v>
                </c:pt>
                <c:pt idx="8">
                  <c:v>750</c:v>
                </c:pt>
                <c:pt idx="9">
                  <c:v>800</c:v>
                </c:pt>
                <c:pt idx="10">
                  <c:v>850</c:v>
                </c:pt>
                <c:pt idx="11">
                  <c:v>900</c:v>
                </c:pt>
              </c:numCache>
            </c:numRef>
          </c:xVal>
          <c:yVal>
            <c:numRef>
              <c:f>Couleur!$B$4:$B$15</c:f>
              <c:numCache>
                <c:formatCode>General</c:formatCode>
                <c:ptCount val="12"/>
                <c:pt idx="0">
                  <c:v>96</c:v>
                </c:pt>
                <c:pt idx="1">
                  <c:v>129</c:v>
                </c:pt>
                <c:pt idx="2">
                  <c:v>540</c:v>
                </c:pt>
                <c:pt idx="3">
                  <c:v>867</c:v>
                </c:pt>
                <c:pt idx="4">
                  <c:v>1175</c:v>
                </c:pt>
                <c:pt idx="5">
                  <c:v>955</c:v>
                </c:pt>
                <c:pt idx="6">
                  <c:v>950</c:v>
                </c:pt>
                <c:pt idx="7">
                  <c:v>1193</c:v>
                </c:pt>
                <c:pt idx="8">
                  <c:v>1233</c:v>
                </c:pt>
                <c:pt idx="9">
                  <c:v>1400</c:v>
                </c:pt>
                <c:pt idx="10">
                  <c:v>700</c:v>
                </c:pt>
                <c:pt idx="11">
                  <c:v>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7-423D-A4FD-7C68DAD62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91392"/>
        <c:axId val="375994632"/>
      </c:scatterChart>
      <c:valAx>
        <c:axId val="375991392"/>
        <c:scaling>
          <c:orientation val="minMax"/>
          <c:max val="9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994632"/>
        <c:crosses val="autoZero"/>
        <c:crossBetween val="midCat"/>
      </c:valAx>
      <c:valAx>
        <c:axId val="37599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Intensité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99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4762</xdr:rowOff>
    </xdr:from>
    <xdr:to>
      <xdr:col>12</xdr:col>
      <xdr:colOff>495300</xdr:colOff>
      <xdr:row>17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2468944-59B8-1CBE-909A-06FADC50D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</xdr:row>
      <xdr:rowOff>176212</xdr:rowOff>
    </xdr:from>
    <xdr:to>
      <xdr:col>18</xdr:col>
      <xdr:colOff>533400</xdr:colOff>
      <xdr:row>17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26D4B4-38F8-61B2-7B1B-F93262097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171449</xdr:colOff>
      <xdr:row>29</xdr:row>
      <xdr:rowOff>23811</xdr:rowOff>
    </xdr:from>
    <xdr:to>
      <xdr:col>14</xdr:col>
      <xdr:colOff>219074</xdr:colOff>
      <xdr:row>48</xdr:row>
      <xdr:rowOff>9524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3F85A69-E875-E596-AE79-3421DE84B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514350</xdr:colOff>
      <xdr:row>2</xdr:row>
      <xdr:rowOff>100012</xdr:rowOff>
    </xdr:from>
    <xdr:to>
      <xdr:col>25</xdr:col>
      <xdr:colOff>57150</xdr:colOff>
      <xdr:row>24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2314FA5-9340-443F-18ED-98FCA1524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514349</xdr:colOff>
      <xdr:row>14</xdr:row>
      <xdr:rowOff>109536</xdr:rowOff>
    </xdr:from>
    <xdr:to>
      <xdr:col>14</xdr:col>
      <xdr:colOff>390524</xdr:colOff>
      <xdr:row>32</xdr:row>
      <xdr:rowOff>57149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24CF8B-B850-43FE-ACBD-2F94C1D7E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17</xdr:row>
      <xdr:rowOff>61912</xdr:rowOff>
    </xdr:from>
    <xdr:to>
      <xdr:col>8</xdr:col>
      <xdr:colOff>28575</xdr:colOff>
      <xdr:row>31</xdr:row>
      <xdr:rowOff>138112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7613654-9C89-9040-34E2-668C66EF6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3</xdr:row>
      <xdr:rowOff>152400</xdr:rowOff>
    </xdr:from>
    <xdr:to>
      <xdr:col>13</xdr:col>
      <xdr:colOff>542925</xdr:colOff>
      <xdr:row>25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8B531C-3B59-1984-0EA2-4F9CF20EB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FC4E-FCF5-436F-9346-481F878ADA69}">
  <dimension ref="A1:F44"/>
  <sheetViews>
    <sheetView topLeftCell="A22" workbookViewId="0">
      <selection activeCell="P40" sqref="P40"/>
    </sheetView>
  </sheetViews>
  <sheetFormatPr baseColWidth="10" defaultRowHeight="15" x14ac:dyDescent="0.25"/>
  <cols>
    <col min="1" max="6" width="11.42578125" style="1"/>
  </cols>
  <sheetData>
    <row r="1" spans="1:6" x14ac:dyDescent="0.25">
      <c r="A1" s="2" t="s">
        <v>6</v>
      </c>
    </row>
    <row r="2" spans="1:6" x14ac:dyDescent="0.25">
      <c r="C2" s="3" t="s">
        <v>8</v>
      </c>
      <c r="E2" s="3" t="s">
        <v>13</v>
      </c>
    </row>
    <row r="3" spans="1:6" x14ac:dyDescent="0.25">
      <c r="A3" s="3" t="s">
        <v>2</v>
      </c>
      <c r="B3" s="1" t="s">
        <v>0</v>
      </c>
      <c r="C3" s="1" t="s">
        <v>7</v>
      </c>
      <c r="D3" s="1" t="s">
        <v>4</v>
      </c>
      <c r="E3" s="1" t="s">
        <v>9</v>
      </c>
      <c r="F3" s="1" t="s">
        <v>10</v>
      </c>
    </row>
    <row r="4" spans="1:6" x14ac:dyDescent="0.25">
      <c r="A4" s="3">
        <v>20</v>
      </c>
      <c r="B4" s="1">
        <v>1.97</v>
      </c>
      <c r="D4" s="1">
        <v>0.35</v>
      </c>
    </row>
    <row r="5" spans="1:6" x14ac:dyDescent="0.25">
      <c r="A5" s="3">
        <v>1000</v>
      </c>
      <c r="B5" s="1">
        <v>1.97</v>
      </c>
      <c r="C5" s="1">
        <f>B5-$B$4</f>
        <v>0</v>
      </c>
      <c r="D5" s="1">
        <v>0.35</v>
      </c>
      <c r="E5" s="1">
        <f t="shared" ref="E5:E18" si="0">D5*D5-$D$4*$D$4</f>
        <v>0</v>
      </c>
      <c r="F5" s="1">
        <f>SQRT(E5)</f>
        <v>0</v>
      </c>
    </row>
    <row r="6" spans="1:6" x14ac:dyDescent="0.25">
      <c r="A6" s="3">
        <v>5000</v>
      </c>
      <c r="B6" s="1">
        <v>1.97</v>
      </c>
      <c r="C6" s="1">
        <f t="shared" ref="C6:C18" si="1">B6-$B$4</f>
        <v>0</v>
      </c>
      <c r="D6" s="1">
        <v>0.35</v>
      </c>
      <c r="E6" s="1">
        <f t="shared" si="0"/>
        <v>0</v>
      </c>
      <c r="F6" s="1">
        <f t="shared" ref="F6:F18" si="2">SQRT(E6)</f>
        <v>0</v>
      </c>
    </row>
    <row r="7" spans="1:6" x14ac:dyDescent="0.25">
      <c r="A7" s="3">
        <v>10000</v>
      </c>
      <c r="B7" s="1">
        <v>1.97</v>
      </c>
      <c r="C7" s="1">
        <f t="shared" si="1"/>
        <v>0</v>
      </c>
      <c r="D7" s="1">
        <v>0.35</v>
      </c>
      <c r="E7" s="1">
        <f t="shared" si="0"/>
        <v>0</v>
      </c>
      <c r="F7" s="1">
        <f t="shared" si="2"/>
        <v>0</v>
      </c>
    </row>
    <row r="8" spans="1:6" x14ac:dyDescent="0.25">
      <c r="A8" s="3">
        <v>20000</v>
      </c>
      <c r="B8" s="1">
        <v>1.97</v>
      </c>
      <c r="C8" s="1">
        <f t="shared" si="1"/>
        <v>0</v>
      </c>
      <c r="D8" s="1">
        <v>0.35</v>
      </c>
      <c r="E8" s="1">
        <f t="shared" si="0"/>
        <v>0</v>
      </c>
      <c r="F8" s="1">
        <f t="shared" si="2"/>
        <v>0</v>
      </c>
    </row>
    <row r="9" spans="1:6" x14ac:dyDescent="0.25">
      <c r="A9" s="3">
        <v>50000</v>
      </c>
      <c r="B9" s="1">
        <v>2.0299999999999998</v>
      </c>
      <c r="C9" s="1">
        <f t="shared" si="1"/>
        <v>5.9999999999999831E-2</v>
      </c>
      <c r="D9" s="1">
        <v>0.56999999999999995</v>
      </c>
      <c r="E9" s="1">
        <f t="shared" si="0"/>
        <v>0.20239999999999997</v>
      </c>
      <c r="F9" s="1">
        <f t="shared" si="2"/>
        <v>0.44988887516807968</v>
      </c>
    </row>
    <row r="10" spans="1:6" x14ac:dyDescent="0.25">
      <c r="A10" s="3">
        <v>70000</v>
      </c>
      <c r="B10" s="1">
        <v>2.0299999999999998</v>
      </c>
      <c r="C10" s="1">
        <f t="shared" si="1"/>
        <v>5.9999999999999831E-2</v>
      </c>
      <c r="D10" s="1">
        <v>0.56999999999999995</v>
      </c>
      <c r="E10" s="1">
        <f t="shared" si="0"/>
        <v>0.20239999999999997</v>
      </c>
      <c r="F10" s="1">
        <f t="shared" si="2"/>
        <v>0.44988887516807968</v>
      </c>
    </row>
    <row r="11" spans="1:6" x14ac:dyDescent="0.25">
      <c r="A11" s="3">
        <v>100000</v>
      </c>
      <c r="B11" s="1">
        <v>2.06</v>
      </c>
      <c r="C11" s="1">
        <f t="shared" si="1"/>
        <v>9.000000000000008E-2</v>
      </c>
      <c r="D11" s="1">
        <v>0.57999999999999996</v>
      </c>
      <c r="E11" s="1">
        <f t="shared" si="0"/>
        <v>0.21389999999999998</v>
      </c>
      <c r="F11" s="1">
        <f t="shared" si="2"/>
        <v>0.46249324319388707</v>
      </c>
    </row>
    <row r="12" spans="1:6" x14ac:dyDescent="0.25">
      <c r="A12" s="3">
        <v>200000</v>
      </c>
      <c r="B12" s="1">
        <v>2.16</v>
      </c>
      <c r="C12" s="1">
        <f t="shared" si="1"/>
        <v>0.19000000000000017</v>
      </c>
      <c r="D12" s="1">
        <v>0.6</v>
      </c>
      <c r="E12" s="1">
        <f t="shared" si="0"/>
        <v>0.23749999999999999</v>
      </c>
      <c r="F12" s="1">
        <f t="shared" si="2"/>
        <v>0.48733971724044817</v>
      </c>
    </row>
    <row r="13" spans="1:6" x14ac:dyDescent="0.25">
      <c r="A13" s="3">
        <v>300000</v>
      </c>
      <c r="B13" s="1">
        <v>2.2400000000000002</v>
      </c>
      <c r="C13" s="1">
        <f t="shared" si="1"/>
        <v>0.27000000000000024</v>
      </c>
      <c r="D13" s="1">
        <v>0.63</v>
      </c>
      <c r="E13" s="1">
        <f t="shared" si="0"/>
        <v>0.27440000000000003</v>
      </c>
      <c r="F13" s="1">
        <f t="shared" si="2"/>
        <v>0.52383203414835178</v>
      </c>
    </row>
    <row r="14" spans="1:6" x14ac:dyDescent="0.25">
      <c r="A14" s="3">
        <v>400000</v>
      </c>
      <c r="B14" s="1">
        <v>2.25</v>
      </c>
      <c r="C14" s="1">
        <f t="shared" si="1"/>
        <v>0.28000000000000003</v>
      </c>
      <c r="D14" s="1">
        <v>0.69</v>
      </c>
      <c r="E14" s="1">
        <f t="shared" si="0"/>
        <v>0.35359999999999991</v>
      </c>
      <c r="F14" s="1">
        <f t="shared" si="2"/>
        <v>0.59464274989274013</v>
      </c>
    </row>
    <row r="15" spans="1:6" x14ac:dyDescent="0.25">
      <c r="A15" s="3">
        <v>500000</v>
      </c>
      <c r="B15" s="1">
        <v>2.46</v>
      </c>
      <c r="C15" s="1">
        <f t="shared" si="1"/>
        <v>0.49</v>
      </c>
      <c r="D15" s="1">
        <v>0.76</v>
      </c>
      <c r="E15" s="1">
        <f t="shared" si="0"/>
        <v>0.4551</v>
      </c>
      <c r="F15" s="1">
        <f t="shared" si="2"/>
        <v>0.67461099902091726</v>
      </c>
    </row>
    <row r="16" spans="1:6" x14ac:dyDescent="0.25">
      <c r="A16" s="3">
        <v>700000</v>
      </c>
      <c r="B16" s="1">
        <v>1.0900000000000001</v>
      </c>
      <c r="C16" s="1">
        <f t="shared" si="1"/>
        <v>-0.87999999999999989</v>
      </c>
      <c r="D16" s="1">
        <v>0.94</v>
      </c>
      <c r="E16" s="1">
        <f t="shared" si="0"/>
        <v>0.7611</v>
      </c>
      <c r="F16" s="1">
        <f t="shared" si="2"/>
        <v>0.87241045385758642</v>
      </c>
    </row>
    <row r="17" spans="1:6" x14ac:dyDescent="0.25">
      <c r="A17" s="3">
        <v>800000</v>
      </c>
      <c r="B17" s="1">
        <v>1.19</v>
      </c>
      <c r="C17" s="1">
        <f t="shared" si="1"/>
        <v>-0.78</v>
      </c>
      <c r="D17" s="1">
        <v>1.01</v>
      </c>
      <c r="E17" s="1">
        <f t="shared" si="0"/>
        <v>0.89760000000000006</v>
      </c>
      <c r="F17" s="1">
        <f t="shared" si="2"/>
        <v>0.94741754258616095</v>
      </c>
    </row>
    <row r="18" spans="1:6" x14ac:dyDescent="0.25">
      <c r="A18" s="3">
        <v>1000000</v>
      </c>
      <c r="B18" s="1">
        <v>1.46</v>
      </c>
      <c r="C18" s="1">
        <f t="shared" si="1"/>
        <v>-0.51</v>
      </c>
      <c r="D18" s="1">
        <v>1.19</v>
      </c>
      <c r="E18" s="1">
        <f t="shared" si="0"/>
        <v>1.2935999999999999</v>
      </c>
      <c r="F18" s="1">
        <f t="shared" si="2"/>
        <v>1.1373653766490344</v>
      </c>
    </row>
    <row r="21" spans="1:6" x14ac:dyDescent="0.25">
      <c r="A21" s="6" t="s">
        <v>16</v>
      </c>
      <c r="B21" s="6"/>
      <c r="C21" s="6"/>
      <c r="D21" s="6"/>
      <c r="E21" s="6"/>
      <c r="F21" s="6"/>
    </row>
    <row r="22" spans="1:6" x14ac:dyDescent="0.25">
      <c r="A22" s="7" t="s">
        <v>17</v>
      </c>
      <c r="B22" s="7"/>
      <c r="C22" s="7"/>
      <c r="D22" s="7"/>
      <c r="E22" s="7"/>
      <c r="F22" s="7"/>
    </row>
    <row r="29" spans="1:6" ht="18.75" x14ac:dyDescent="0.3">
      <c r="A29" s="8" t="s">
        <v>19</v>
      </c>
      <c r="B29" s="8"/>
      <c r="C29" s="8"/>
      <c r="D29" s="8"/>
      <c r="E29" s="8"/>
      <c r="F29" s="8"/>
    </row>
    <row r="31" spans="1:6" x14ac:dyDescent="0.25">
      <c r="C31" s="3" t="s">
        <v>18</v>
      </c>
      <c r="E31" s="3" t="s">
        <v>13</v>
      </c>
    </row>
    <row r="32" spans="1:6" x14ac:dyDescent="0.25">
      <c r="A32" s="3" t="s">
        <v>2</v>
      </c>
      <c r="B32" s="1" t="s">
        <v>0</v>
      </c>
      <c r="C32" s="1" t="s">
        <v>7</v>
      </c>
      <c r="D32" s="1" t="s">
        <v>4</v>
      </c>
      <c r="E32" s="1" t="s">
        <v>9</v>
      </c>
      <c r="F32" s="1" t="s">
        <v>10</v>
      </c>
    </row>
    <row r="33" spans="1:6" x14ac:dyDescent="0.25">
      <c r="A33" s="3">
        <v>20</v>
      </c>
      <c r="B33" s="1">
        <v>38.9</v>
      </c>
      <c r="D33" s="1">
        <v>0.51</v>
      </c>
    </row>
    <row r="34" spans="1:6" x14ac:dyDescent="0.25">
      <c r="A34" s="3">
        <v>20000</v>
      </c>
      <c r="B34" s="1">
        <v>39</v>
      </c>
      <c r="C34" s="1">
        <f t="shared" ref="C34:C44" si="3">B34-$B$4</f>
        <v>37.03</v>
      </c>
      <c r="D34" s="1">
        <v>0.51</v>
      </c>
      <c r="E34" s="1">
        <f t="shared" ref="E34:E44" si="4">D34*D34-$D$4*$D$4</f>
        <v>0.1376</v>
      </c>
      <c r="F34" s="1">
        <f t="shared" ref="F34:F44" si="5">SQRT(E34)</f>
        <v>0.37094473981982817</v>
      </c>
    </row>
    <row r="35" spans="1:6" x14ac:dyDescent="0.25">
      <c r="A35" s="3">
        <v>50000</v>
      </c>
      <c r="B35" s="1">
        <v>38.06</v>
      </c>
      <c r="C35" s="1">
        <f t="shared" si="3"/>
        <v>36.090000000000003</v>
      </c>
      <c r="D35" s="1">
        <v>0.54</v>
      </c>
      <c r="E35" s="1">
        <f t="shared" si="4"/>
        <v>0.16910000000000003</v>
      </c>
      <c r="F35" s="1">
        <f t="shared" si="5"/>
        <v>0.41121770389904183</v>
      </c>
    </row>
    <row r="36" spans="1:6" x14ac:dyDescent="0.25">
      <c r="A36" s="3">
        <v>70000</v>
      </c>
      <c r="B36" s="1">
        <v>38.1</v>
      </c>
      <c r="C36" s="1">
        <f t="shared" si="3"/>
        <v>36.130000000000003</v>
      </c>
      <c r="D36" s="1">
        <v>0.55000000000000004</v>
      </c>
      <c r="E36" s="1">
        <f t="shared" si="4"/>
        <v>0.18000000000000005</v>
      </c>
      <c r="F36" s="1">
        <f t="shared" si="5"/>
        <v>0.42426406871192857</v>
      </c>
    </row>
    <row r="37" spans="1:6" x14ac:dyDescent="0.25">
      <c r="A37" s="3">
        <v>100000</v>
      </c>
      <c r="B37" s="1">
        <v>38.1</v>
      </c>
      <c r="C37" s="1">
        <f t="shared" si="3"/>
        <v>36.130000000000003</v>
      </c>
      <c r="D37" s="1">
        <v>0.56999999999999995</v>
      </c>
      <c r="E37" s="1">
        <f t="shared" si="4"/>
        <v>0.20239999999999997</v>
      </c>
      <c r="F37" s="1">
        <f t="shared" si="5"/>
        <v>0.44988887516807968</v>
      </c>
    </row>
    <row r="38" spans="1:6" x14ac:dyDescent="0.25">
      <c r="A38" s="3">
        <v>200000</v>
      </c>
      <c r="B38" s="1">
        <v>38.299999999999997</v>
      </c>
      <c r="C38" s="1">
        <f t="shared" si="3"/>
        <v>36.33</v>
      </c>
      <c r="D38" s="1">
        <v>0.63</v>
      </c>
      <c r="E38" s="1">
        <f t="shared" si="4"/>
        <v>0.27440000000000003</v>
      </c>
      <c r="F38" s="1">
        <f t="shared" si="5"/>
        <v>0.52383203414835178</v>
      </c>
    </row>
    <row r="39" spans="1:6" x14ac:dyDescent="0.25">
      <c r="A39" s="3">
        <v>300000</v>
      </c>
      <c r="B39" s="1">
        <v>37.6</v>
      </c>
      <c r="C39" s="1">
        <f t="shared" si="3"/>
        <v>35.630000000000003</v>
      </c>
      <c r="D39" s="1">
        <v>0.72</v>
      </c>
      <c r="E39" s="1">
        <f t="shared" si="4"/>
        <v>0.39589999999999997</v>
      </c>
      <c r="F39" s="1">
        <f t="shared" si="5"/>
        <v>0.62920584866957485</v>
      </c>
    </row>
    <row r="40" spans="1:6" x14ac:dyDescent="0.25">
      <c r="A40" s="3">
        <v>400000</v>
      </c>
      <c r="B40" s="1">
        <v>37.799999999999997</v>
      </c>
      <c r="C40" s="1">
        <f t="shared" si="3"/>
        <v>35.83</v>
      </c>
      <c r="D40" s="1">
        <v>0.81</v>
      </c>
      <c r="E40" s="1">
        <f t="shared" si="4"/>
        <v>0.53360000000000019</v>
      </c>
      <c r="F40" s="1">
        <f t="shared" si="5"/>
        <v>0.73047929470998707</v>
      </c>
    </row>
    <row r="41" spans="1:6" x14ac:dyDescent="0.25">
      <c r="A41" s="3">
        <v>500000</v>
      </c>
      <c r="B41" s="1">
        <v>35.9</v>
      </c>
      <c r="C41" s="1">
        <f t="shared" si="3"/>
        <v>33.93</v>
      </c>
      <c r="D41" s="1">
        <v>0.91</v>
      </c>
      <c r="E41" s="1">
        <f t="shared" si="4"/>
        <v>0.70560000000000012</v>
      </c>
      <c r="F41" s="1">
        <f t="shared" si="5"/>
        <v>0.84000000000000008</v>
      </c>
    </row>
    <row r="42" spans="1:6" x14ac:dyDescent="0.25">
      <c r="A42" s="3">
        <v>700000</v>
      </c>
      <c r="B42" s="1">
        <v>36.299999999999997</v>
      </c>
      <c r="C42" s="1">
        <f t="shared" si="3"/>
        <v>34.33</v>
      </c>
      <c r="D42" s="1">
        <v>1.07</v>
      </c>
      <c r="E42" s="1">
        <f t="shared" si="4"/>
        <v>1.0224</v>
      </c>
      <c r="F42" s="1">
        <f t="shared" si="5"/>
        <v>1.0111379727811631</v>
      </c>
    </row>
    <row r="43" spans="1:6" x14ac:dyDescent="0.25">
      <c r="A43" s="3">
        <v>800000</v>
      </c>
      <c r="B43" s="1">
        <v>36.4</v>
      </c>
      <c r="C43" s="1">
        <f t="shared" si="3"/>
        <v>34.43</v>
      </c>
      <c r="D43" s="1">
        <v>1.19</v>
      </c>
      <c r="E43" s="1">
        <f t="shared" si="4"/>
        <v>1.2935999999999999</v>
      </c>
      <c r="F43" s="1">
        <f t="shared" si="5"/>
        <v>1.1373653766490344</v>
      </c>
    </row>
    <row r="44" spans="1:6" x14ac:dyDescent="0.25">
      <c r="A44" s="3">
        <v>1000000</v>
      </c>
      <c r="B44" s="1">
        <v>36.799999999999997</v>
      </c>
      <c r="C44" s="1">
        <f t="shared" si="3"/>
        <v>34.83</v>
      </c>
      <c r="D44" s="1">
        <v>1.42</v>
      </c>
      <c r="E44" s="1">
        <f t="shared" si="4"/>
        <v>1.8938999999999999</v>
      </c>
      <c r="F44" s="1">
        <f t="shared" si="5"/>
        <v>1.3761903938045781</v>
      </c>
    </row>
  </sheetData>
  <mergeCells count="3">
    <mergeCell ref="A21:F21"/>
    <mergeCell ref="A22:F22"/>
    <mergeCell ref="A29:F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E4" activeCellId="1" sqref="B4:B8 E4:E8"/>
    </sheetView>
  </sheetViews>
  <sheetFormatPr baseColWidth="10" defaultColWidth="9.140625" defaultRowHeight="15" x14ac:dyDescent="0.25"/>
  <sheetData>
    <row r="1" spans="1:10" x14ac:dyDescent="0.25">
      <c r="A1" t="s">
        <v>6</v>
      </c>
    </row>
    <row r="2" spans="1:10" x14ac:dyDescent="0.25">
      <c r="B2" s="3" t="s">
        <v>18</v>
      </c>
      <c r="C2" s="3"/>
      <c r="D2" s="1"/>
      <c r="G2" s="3" t="s">
        <v>13</v>
      </c>
      <c r="H2" s="3"/>
    </row>
    <row r="3" spans="1:10" x14ac:dyDescent="0.25">
      <c r="B3" s="3"/>
      <c r="C3" s="3"/>
      <c r="D3" s="1"/>
      <c r="G3" s="3"/>
      <c r="H3" s="3"/>
    </row>
    <row r="4" spans="1:10" x14ac:dyDescent="0.25">
      <c r="A4" t="s">
        <v>3</v>
      </c>
      <c r="B4" t="s">
        <v>0</v>
      </c>
      <c r="C4" t="s">
        <v>24</v>
      </c>
      <c r="D4" t="s">
        <v>4</v>
      </c>
      <c r="E4" t="s">
        <v>25</v>
      </c>
      <c r="G4" t="s">
        <v>1</v>
      </c>
      <c r="H4" t="s">
        <v>23</v>
      </c>
      <c r="I4" t="s">
        <v>5</v>
      </c>
      <c r="J4" t="s">
        <v>22</v>
      </c>
    </row>
    <row r="5" spans="1:10" x14ac:dyDescent="0.25">
      <c r="A5">
        <v>0.02</v>
      </c>
      <c r="B5">
        <v>38</v>
      </c>
      <c r="C5">
        <f>B5-$B$5</f>
        <v>0</v>
      </c>
      <c r="D5">
        <v>0.53</v>
      </c>
      <c r="E5">
        <f>D5^2</f>
        <v>0.28090000000000004</v>
      </c>
      <c r="G5">
        <v>39</v>
      </c>
      <c r="H5">
        <f>G5-$B$5</f>
        <v>1</v>
      </c>
      <c r="I5">
        <v>0.52</v>
      </c>
      <c r="J5">
        <f>I5^2</f>
        <v>0.27040000000000003</v>
      </c>
    </row>
    <row r="6" spans="1:10" x14ac:dyDescent="0.25">
      <c r="A6">
        <v>200</v>
      </c>
      <c r="B6">
        <v>590</v>
      </c>
      <c r="C6">
        <f>B6-$B$5</f>
        <v>552</v>
      </c>
      <c r="D6">
        <v>7.88</v>
      </c>
      <c r="E6">
        <f>D6^2</f>
        <v>62.0944</v>
      </c>
      <c r="G6">
        <v>213</v>
      </c>
      <c r="H6">
        <f>G6-$B$5</f>
        <v>175</v>
      </c>
      <c r="I6">
        <v>4.4000000000000004</v>
      </c>
      <c r="J6">
        <f>I6^2</f>
        <v>19.360000000000003</v>
      </c>
    </row>
    <row r="7" spans="1:10" x14ac:dyDescent="0.25">
      <c r="A7">
        <v>500</v>
      </c>
      <c r="B7">
        <v>1427</v>
      </c>
      <c r="C7">
        <f t="shared" ref="C7:C12" si="0">B7-$B$5</f>
        <v>1389</v>
      </c>
      <c r="D7">
        <v>13.26</v>
      </c>
      <c r="E7">
        <f t="shared" ref="E7:E12" si="1">D7^2</f>
        <v>175.82759999999999</v>
      </c>
      <c r="G7">
        <v>477</v>
      </c>
      <c r="H7">
        <f t="shared" ref="H7:H12" si="2">G7-$B$5</f>
        <v>439</v>
      </c>
      <c r="I7">
        <v>7</v>
      </c>
      <c r="J7">
        <f t="shared" ref="J7:J12" si="3">I7^2</f>
        <v>49</v>
      </c>
    </row>
    <row r="8" spans="1:10" x14ac:dyDescent="0.25">
      <c r="A8">
        <v>800</v>
      </c>
      <c r="B8">
        <v>2268</v>
      </c>
      <c r="C8">
        <f t="shared" si="0"/>
        <v>2230</v>
      </c>
      <c r="D8">
        <v>17.420000000000002</v>
      </c>
      <c r="E8">
        <f t="shared" si="1"/>
        <v>303.45640000000009</v>
      </c>
      <c r="G8">
        <v>743</v>
      </c>
      <c r="H8">
        <f t="shared" si="2"/>
        <v>705</v>
      </c>
      <c r="I8">
        <v>9.1</v>
      </c>
      <c r="J8">
        <f t="shared" si="3"/>
        <v>82.809999999999988</v>
      </c>
    </row>
    <row r="9" spans="1:10" x14ac:dyDescent="0.25">
      <c r="A9">
        <v>1100</v>
      </c>
      <c r="B9">
        <v>3103</v>
      </c>
      <c r="C9">
        <f t="shared" si="0"/>
        <v>3065</v>
      </c>
      <c r="D9">
        <v>22.39</v>
      </c>
      <c r="E9">
        <f t="shared" si="1"/>
        <v>501.31210000000004</v>
      </c>
      <c r="G9">
        <v>1010</v>
      </c>
      <c r="H9">
        <f t="shared" si="2"/>
        <v>972</v>
      </c>
      <c r="I9">
        <v>10.94</v>
      </c>
      <c r="J9">
        <f t="shared" si="3"/>
        <v>119.68359999999998</v>
      </c>
    </row>
    <row r="10" spans="1:10" x14ac:dyDescent="0.25">
      <c r="A10">
        <v>1400</v>
      </c>
      <c r="B10">
        <v>3625</v>
      </c>
      <c r="C10">
        <f t="shared" si="0"/>
        <v>3587</v>
      </c>
      <c r="D10">
        <v>26.56</v>
      </c>
      <c r="E10">
        <f t="shared" si="1"/>
        <v>705.43359999999996</v>
      </c>
      <c r="G10">
        <v>1274</v>
      </c>
      <c r="H10">
        <f t="shared" si="2"/>
        <v>1236</v>
      </c>
      <c r="I10">
        <v>12.61</v>
      </c>
      <c r="J10">
        <f t="shared" si="3"/>
        <v>159.01209999999998</v>
      </c>
    </row>
    <row r="11" spans="1:10" x14ac:dyDescent="0.25">
      <c r="A11">
        <v>1600</v>
      </c>
      <c r="B11">
        <v>3796</v>
      </c>
      <c r="C11">
        <f t="shared" si="0"/>
        <v>3758</v>
      </c>
      <c r="D11">
        <v>27.29</v>
      </c>
      <c r="E11">
        <f t="shared" si="1"/>
        <v>744.7441</v>
      </c>
      <c r="G11">
        <v>1452</v>
      </c>
      <c r="H11">
        <f t="shared" si="2"/>
        <v>1414</v>
      </c>
      <c r="I11">
        <v>13.56</v>
      </c>
      <c r="J11">
        <f t="shared" si="3"/>
        <v>183.87360000000001</v>
      </c>
    </row>
    <row r="12" spans="1:10" x14ac:dyDescent="0.25">
      <c r="A12">
        <v>2000</v>
      </c>
      <c r="B12">
        <v>4050</v>
      </c>
      <c r="C12">
        <f t="shared" si="0"/>
        <v>4012</v>
      </c>
      <c r="D12">
        <v>39.04</v>
      </c>
      <c r="E12">
        <f t="shared" si="1"/>
        <v>1524.1215999999999</v>
      </c>
      <c r="G12">
        <v>1810</v>
      </c>
      <c r="H12">
        <f t="shared" si="2"/>
        <v>1772</v>
      </c>
      <c r="I12">
        <v>15.47</v>
      </c>
      <c r="J12">
        <f t="shared" si="3"/>
        <v>239.32090000000002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5F14-456C-462A-8A26-8D8F6CA358BB}">
  <dimension ref="A1:I15"/>
  <sheetViews>
    <sheetView topLeftCell="D1" workbookViewId="0">
      <selection activeCell="I23" sqref="I23"/>
    </sheetView>
  </sheetViews>
  <sheetFormatPr baseColWidth="10" defaultRowHeight="15" x14ac:dyDescent="0.25"/>
  <sheetData>
    <row r="1" spans="1:9" x14ac:dyDescent="0.25">
      <c r="A1" t="s">
        <v>6</v>
      </c>
      <c r="E1" t="s">
        <v>13</v>
      </c>
    </row>
    <row r="2" spans="1:9" x14ac:dyDescent="0.25">
      <c r="C2" s="3" t="s">
        <v>18</v>
      </c>
      <c r="D2" t="s">
        <v>14</v>
      </c>
      <c r="E2">
        <v>3.08</v>
      </c>
      <c r="H2" s="4" t="s">
        <v>15</v>
      </c>
      <c r="I2" t="s">
        <v>21</v>
      </c>
    </row>
    <row r="3" spans="1:9" x14ac:dyDescent="0.25">
      <c r="A3" s="1" t="s">
        <v>12</v>
      </c>
      <c r="B3" s="1" t="s">
        <v>0</v>
      </c>
      <c r="C3" s="1" t="s">
        <v>11</v>
      </c>
      <c r="D3" s="1" t="s">
        <v>20</v>
      </c>
      <c r="E3" s="1"/>
      <c r="F3" s="1"/>
    </row>
    <row r="4" spans="1:9" x14ac:dyDescent="0.25">
      <c r="A4">
        <v>400</v>
      </c>
      <c r="B4">
        <v>96</v>
      </c>
      <c r="C4" s="5"/>
      <c r="D4">
        <v>2.5</v>
      </c>
      <c r="E4" s="1"/>
    </row>
    <row r="5" spans="1:9" x14ac:dyDescent="0.25">
      <c r="A5">
        <v>450</v>
      </c>
      <c r="B5">
        <v>129</v>
      </c>
      <c r="C5" s="5"/>
      <c r="D5">
        <v>2.8</v>
      </c>
      <c r="E5" s="1"/>
    </row>
    <row r="6" spans="1:9" x14ac:dyDescent="0.25">
      <c r="A6">
        <v>500</v>
      </c>
      <c r="B6">
        <v>540</v>
      </c>
      <c r="C6" s="5"/>
      <c r="D6">
        <v>9</v>
      </c>
    </row>
    <row r="7" spans="1:9" x14ac:dyDescent="0.25">
      <c r="A7">
        <v>550</v>
      </c>
      <c r="B7">
        <v>867</v>
      </c>
      <c r="C7" s="5"/>
      <c r="D7">
        <v>14</v>
      </c>
    </row>
    <row r="8" spans="1:9" x14ac:dyDescent="0.25">
      <c r="A8">
        <v>600</v>
      </c>
      <c r="B8">
        <v>1175</v>
      </c>
      <c r="C8" s="5"/>
      <c r="D8">
        <v>21</v>
      </c>
    </row>
    <row r="9" spans="1:9" x14ac:dyDescent="0.25">
      <c r="A9">
        <v>630</v>
      </c>
      <c r="B9">
        <v>955</v>
      </c>
      <c r="C9" s="5"/>
      <c r="D9">
        <v>19</v>
      </c>
    </row>
    <row r="10" spans="1:9" x14ac:dyDescent="0.25">
      <c r="A10">
        <v>650</v>
      </c>
      <c r="B10">
        <v>950</v>
      </c>
      <c r="C10" s="5"/>
      <c r="D10">
        <v>18</v>
      </c>
    </row>
    <row r="11" spans="1:9" ht="15.75" customHeight="1" x14ac:dyDescent="0.25">
      <c r="A11">
        <v>700</v>
      </c>
      <c r="B11">
        <v>1193</v>
      </c>
      <c r="C11" s="5"/>
      <c r="D11">
        <v>22</v>
      </c>
    </row>
    <row r="12" spans="1:9" ht="15.75" customHeight="1" x14ac:dyDescent="0.25">
      <c r="A12">
        <v>750</v>
      </c>
      <c r="B12">
        <v>1233</v>
      </c>
      <c r="C12" s="5"/>
      <c r="D12">
        <v>22</v>
      </c>
    </row>
    <row r="13" spans="1:9" x14ac:dyDescent="0.25">
      <c r="A13">
        <v>800</v>
      </c>
      <c r="B13">
        <v>1400</v>
      </c>
      <c r="D13">
        <v>23</v>
      </c>
    </row>
    <row r="14" spans="1:9" x14ac:dyDescent="0.25">
      <c r="A14">
        <v>850</v>
      </c>
      <c r="B14">
        <v>700</v>
      </c>
      <c r="D14">
        <v>12</v>
      </c>
    </row>
    <row r="15" spans="1:9" x14ac:dyDescent="0.25">
      <c r="A15">
        <v>900</v>
      </c>
      <c r="B15">
        <v>809</v>
      </c>
      <c r="D15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Obscurité</vt:lpstr>
      <vt:lpstr>Flux</vt:lpstr>
      <vt:lpstr>Couleur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Villou</dc:creator>
  <cp:lastModifiedBy>Julien VILLEMEJANE</cp:lastModifiedBy>
  <dcterms:created xsi:type="dcterms:W3CDTF">2015-06-05T18:19:34Z</dcterms:created>
  <dcterms:modified xsi:type="dcterms:W3CDTF">2025-10-07T18:26:03Z</dcterms:modified>
</cp:coreProperties>
</file>