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_tools\git_repo\LEnsE\ressources\machine-vision-gui\tests\"/>
    </mc:Choice>
  </mc:AlternateContent>
  <xr:revisionPtr revIDLastSave="0" documentId="13_ncr:1_{FA36D676-C79E-4DB2-91C2-76D239B0CFE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sler" sheetId="5" r:id="rId1"/>
    <sheet name="Basler_Complet" sheetId="6" r:id="rId2"/>
    <sheet name="IDS" sheetId="1" r:id="rId3"/>
    <sheet name="Global-IDS Cockpi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6" l="1"/>
  <c r="F30" i="6"/>
  <c r="F29" i="6"/>
  <c r="D31" i="6"/>
  <c r="D30" i="6"/>
  <c r="D29" i="6"/>
  <c r="F16" i="6"/>
  <c r="F15" i="6"/>
  <c r="F14" i="6"/>
  <c r="D16" i="6"/>
  <c r="D15" i="6"/>
  <c r="D14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13" i="6"/>
  <c r="D13" i="6"/>
  <c r="F12" i="6"/>
  <c r="D12" i="6"/>
  <c r="F11" i="6"/>
  <c r="D11" i="6"/>
  <c r="F10" i="6"/>
  <c r="D10" i="6"/>
  <c r="B25" i="5"/>
  <c r="B24" i="5"/>
  <c r="B23" i="5"/>
  <c r="B22" i="5"/>
  <c r="B21" i="5"/>
  <c r="B20" i="5"/>
  <c r="F21" i="5"/>
  <c r="D8" i="5"/>
  <c r="F8" i="5"/>
  <c r="F25" i="5"/>
  <c r="F24" i="5"/>
  <c r="F23" i="5"/>
  <c r="F22" i="5"/>
  <c r="F20" i="5"/>
  <c r="D9" i="5"/>
  <c r="F9" i="5"/>
  <c r="D10" i="5"/>
  <c r="F10" i="5"/>
  <c r="D11" i="5"/>
  <c r="F11" i="5"/>
  <c r="D12" i="5"/>
  <c r="F12" i="5"/>
  <c r="D25" i="5"/>
  <c r="D24" i="5"/>
  <c r="D23" i="5"/>
  <c r="D22" i="5"/>
  <c r="D21" i="5"/>
  <c r="D20" i="5"/>
  <c r="I51" i="4" l="1"/>
  <c r="H51" i="4"/>
  <c r="G51" i="4"/>
  <c r="F51" i="4"/>
  <c r="E51" i="4"/>
  <c r="C51" i="4"/>
  <c r="I50" i="4"/>
  <c r="H50" i="4"/>
  <c r="G50" i="4"/>
  <c r="F50" i="4"/>
  <c r="E50" i="4"/>
  <c r="C50" i="4"/>
  <c r="I49" i="4"/>
  <c r="H49" i="4"/>
  <c r="G49" i="4"/>
  <c r="F49" i="4"/>
  <c r="E49" i="4"/>
  <c r="C49" i="4"/>
  <c r="I48" i="4"/>
  <c r="H48" i="4"/>
  <c r="G48" i="4"/>
  <c r="F48" i="4"/>
  <c r="E48" i="4"/>
  <c r="C48" i="4"/>
  <c r="I47" i="4"/>
  <c r="H47" i="4"/>
  <c r="G47" i="4"/>
  <c r="F47" i="4"/>
  <c r="E47" i="4"/>
  <c r="C47" i="4"/>
  <c r="I46" i="4"/>
  <c r="H46" i="4"/>
  <c r="G46" i="4"/>
  <c r="F46" i="4"/>
  <c r="E46" i="4"/>
  <c r="C46" i="4"/>
  <c r="I45" i="4"/>
  <c r="H45" i="4"/>
  <c r="G45" i="4"/>
  <c r="F45" i="4"/>
  <c r="E45" i="4"/>
  <c r="C45" i="4"/>
  <c r="I44" i="4"/>
  <c r="H44" i="4"/>
  <c r="G44" i="4"/>
  <c r="F44" i="4"/>
  <c r="E44" i="4"/>
  <c r="C44" i="4"/>
  <c r="I43" i="4"/>
  <c r="H43" i="4"/>
  <c r="G43" i="4"/>
  <c r="F43" i="4"/>
  <c r="E43" i="4"/>
  <c r="C43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I21" i="4"/>
  <c r="H21" i="4"/>
  <c r="G21" i="4"/>
  <c r="F21" i="4"/>
  <c r="E21" i="4"/>
  <c r="C21" i="4"/>
  <c r="I20" i="4"/>
  <c r="H20" i="4"/>
  <c r="G20" i="4"/>
  <c r="F20" i="4"/>
  <c r="E20" i="4"/>
  <c r="C20" i="4"/>
  <c r="I19" i="4"/>
  <c r="H19" i="4"/>
  <c r="G19" i="4"/>
  <c r="F19" i="4"/>
  <c r="E19" i="4"/>
  <c r="C19" i="4"/>
  <c r="I18" i="4"/>
  <c r="H18" i="4"/>
  <c r="G18" i="4"/>
  <c r="F18" i="4"/>
  <c r="E18" i="4"/>
  <c r="C18" i="4"/>
  <c r="I17" i="4"/>
  <c r="H17" i="4"/>
  <c r="G17" i="4"/>
  <c r="F17" i="4"/>
  <c r="I11" i="4"/>
  <c r="H11" i="4"/>
  <c r="G11" i="4"/>
  <c r="F11" i="4"/>
  <c r="E11" i="4"/>
  <c r="C11" i="4"/>
  <c r="I10" i="4"/>
  <c r="H10" i="4"/>
  <c r="G10" i="4"/>
  <c r="F10" i="4"/>
  <c r="E10" i="4"/>
  <c r="C10" i="4"/>
  <c r="I9" i="4"/>
  <c r="H9" i="4"/>
  <c r="G9" i="4"/>
  <c r="F9" i="4"/>
  <c r="E9" i="4"/>
  <c r="C9" i="4"/>
  <c r="I8" i="4"/>
  <c r="H8" i="4"/>
  <c r="G8" i="4"/>
  <c r="F8" i="4"/>
  <c r="E8" i="4"/>
  <c r="C8" i="4"/>
  <c r="I7" i="4"/>
  <c r="H7" i="4"/>
  <c r="G7" i="4"/>
  <c r="F7" i="4"/>
  <c r="E47" i="1" l="1"/>
  <c r="E48" i="1"/>
  <c r="E49" i="1"/>
  <c r="E50" i="1"/>
  <c r="E51" i="1"/>
  <c r="E52" i="1"/>
  <c r="E53" i="1"/>
  <c r="E54" i="1"/>
  <c r="E46" i="1"/>
  <c r="E34" i="1"/>
  <c r="E35" i="1"/>
  <c r="E36" i="1"/>
  <c r="E37" i="1"/>
  <c r="E38" i="1"/>
  <c r="E39" i="1"/>
  <c r="E40" i="1"/>
  <c r="E41" i="1"/>
  <c r="E33" i="1"/>
  <c r="C46" i="1"/>
  <c r="C48" i="1"/>
  <c r="C49" i="1"/>
  <c r="C50" i="1"/>
  <c r="C51" i="1"/>
  <c r="C52" i="1"/>
  <c r="C53" i="1"/>
  <c r="C54" i="1"/>
  <c r="C47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E24" i="1"/>
  <c r="C24" i="1"/>
  <c r="F24" i="1"/>
  <c r="G24" i="1"/>
  <c r="H24" i="1"/>
  <c r="I24" i="1"/>
  <c r="F23" i="1"/>
  <c r="G23" i="1"/>
  <c r="H23" i="1"/>
  <c r="I23" i="1"/>
  <c r="E23" i="1"/>
  <c r="C23" i="1"/>
  <c r="E22" i="1"/>
  <c r="C22" i="1"/>
  <c r="F22" i="1"/>
  <c r="G22" i="1"/>
  <c r="H22" i="1"/>
  <c r="I22" i="1"/>
  <c r="E21" i="1"/>
  <c r="C21" i="1"/>
  <c r="F21" i="1"/>
  <c r="G21" i="1"/>
  <c r="H21" i="1"/>
  <c r="I21" i="1"/>
  <c r="E18" i="1"/>
  <c r="E19" i="1"/>
  <c r="E20" i="1"/>
  <c r="E17" i="1"/>
  <c r="C18" i="1"/>
  <c r="C19" i="1"/>
  <c r="C20" i="1"/>
  <c r="C17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C33" i="1" l="1"/>
  <c r="C34" i="1"/>
  <c r="I8" i="1"/>
  <c r="I9" i="1"/>
  <c r="I10" i="1"/>
  <c r="I11" i="1"/>
  <c r="H8" i="1"/>
  <c r="H9" i="1"/>
  <c r="H10" i="1"/>
  <c r="H11" i="1"/>
  <c r="I7" i="1"/>
  <c r="H7" i="1"/>
  <c r="G8" i="1"/>
  <c r="G9" i="1"/>
  <c r="G10" i="1"/>
  <c r="G11" i="1"/>
  <c r="G7" i="1"/>
  <c r="F7" i="1"/>
  <c r="F8" i="1"/>
  <c r="F9" i="1"/>
  <c r="F10" i="1"/>
  <c r="F11" i="1"/>
  <c r="C41" i="1"/>
  <c r="C40" i="1"/>
  <c r="C39" i="1"/>
  <c r="C38" i="1"/>
  <c r="C37" i="1"/>
  <c r="C36" i="1"/>
  <c r="C35" i="1"/>
  <c r="E9" i="1"/>
  <c r="E10" i="1"/>
  <c r="E11" i="1"/>
  <c r="E8" i="1"/>
  <c r="C9" i="1"/>
  <c r="C10" i="1"/>
  <c r="C11" i="1"/>
  <c r="C8" i="1"/>
</calcChain>
</file>

<file path=xl/sharedStrings.xml><?xml version="1.0" encoding="utf-8"?>
<sst xmlns="http://schemas.openxmlformats.org/spreadsheetml/2006/main" count="176" uniqueCount="36">
  <si>
    <t>Sous obscurité</t>
  </si>
  <si>
    <t>Ti</t>
  </si>
  <si>
    <t>Signal moyen</t>
  </si>
  <si>
    <t>Ecart-type</t>
  </si>
  <si>
    <t>s</t>
  </si>
  <si>
    <t>LSB_10bits</t>
  </si>
  <si>
    <t>Signal - offset</t>
  </si>
  <si>
    <t>Bruit - bruit lec</t>
  </si>
  <si>
    <t>Sous flux</t>
  </si>
  <si>
    <t>Signal theo min</t>
  </si>
  <si>
    <t>signal theo max</t>
  </si>
  <si>
    <t>bruit theo min</t>
  </si>
  <si>
    <t>bruit theo max</t>
  </si>
  <si>
    <t>Signal - offset - Iobs</t>
  </si>
  <si>
    <t>Bruit - bruit lec - bruit obs</t>
  </si>
  <si>
    <t>Mesures 24/1</t>
  </si>
  <si>
    <t>Remesures 28/1</t>
  </si>
  <si>
    <t>Commentaire</t>
  </si>
  <si>
    <t>saturation</t>
  </si>
  <si>
    <t>histo très moche (presque rectangulaire)</t>
  </si>
  <si>
    <t>"</t>
  </si>
  <si>
    <t>histo très moche (dissymétrique)</t>
  </si>
  <si>
    <t>v1</t>
  </si>
  <si>
    <t>v2</t>
  </si>
  <si>
    <t>LSB_12bits</t>
  </si>
  <si>
    <t>BL = 8</t>
  </si>
  <si>
    <t>Basler Viewer / Colorspace = Off</t>
  </si>
  <si>
    <t>Mesures</t>
  </si>
  <si>
    <t>Date</t>
  </si>
  <si>
    <t>a2A1920-160ucBAS</t>
  </si>
  <si>
    <t>Camera</t>
  </si>
  <si>
    <t>Auteur</t>
  </si>
  <si>
    <t>Julien VILLEMEJANE</t>
  </si>
  <si>
    <t>Black Level</t>
  </si>
  <si>
    <t>\/ Ti</t>
  </si>
  <si>
    <t>Valeur flux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</si>
</sst>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0" borderId="0" xfId="0" applyFont="1"/>
    <xf numFmtId="0" fontId="3" fillId="0" borderId="0" xfId="0" applyFont="1"/>
    <xf numFmtId="0" fontId="0" fillId="3" borderId="1" xfId="0" applyFill="1" applyBorder="1"/>
    <xf numFmtId="11" fontId="0" fillId="3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7" fontId="0" fillId="3" borderId="1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d'obscurité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5788809007569707E-2"/>
                  <c:y val="-3.4047949888616862E-2"/>
                </c:manualLayout>
              </c:layout>
              <c:numFmt formatCode="General" sourceLinked="0"/>
            </c:trendlineLbl>
          </c:trendline>
          <c:xVal>
            <c:numRef>
              <c:f>Basler!$A$7:$A$12</c:f>
              <c:numCache>
                <c:formatCode>General</c:formatCode>
                <c:ptCount val="6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</c:numCache>
            </c:numRef>
          </c:xVal>
          <c:yVal>
            <c:numRef>
              <c:f>Basler!$D$7:$D$12</c:f>
              <c:numCache>
                <c:formatCode>General</c:formatCode>
                <c:ptCount val="6"/>
                <c:pt idx="1">
                  <c:v>0.40000000000000036</c:v>
                </c:pt>
                <c:pt idx="2">
                  <c:v>0.80000000000000071</c:v>
                </c:pt>
                <c:pt idx="3">
                  <c:v>1</c:v>
                </c:pt>
                <c:pt idx="4">
                  <c:v>1.25</c:v>
                </c:pt>
                <c:pt idx="5">
                  <c:v>1.6999999999999993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F-4A87-BFFB-356102D7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4944"/>
        <c:axId val="214377600"/>
      </c:scatterChart>
      <c:valAx>
        <c:axId val="2143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77600"/>
        <c:crosses val="autoZero"/>
        <c:crossBetween val="midCat"/>
      </c:valAx>
      <c:valAx>
        <c:axId val="21437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54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d'obscurité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d'obscurité (LSB)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Cockpit'!$E$7:$E$11</c:f>
              <c:numCache>
                <c:formatCode>General</c:formatCode>
                <c:ptCount val="5"/>
                <c:pt idx="1">
                  <c:v>4.4090815370097207</c:v>
                </c:pt>
                <c:pt idx="2">
                  <c:v>8.0243379789238674</c:v>
                </c:pt>
                <c:pt idx="3">
                  <c:v>12.196310917650468</c:v>
                </c:pt>
                <c:pt idx="4">
                  <c:v>15.354152532784088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F-4081-9130-2E686F9594CA}"/>
            </c:ext>
          </c:extLst>
        </c:ser>
        <c:ser>
          <c:idx val="1"/>
          <c:order val="1"/>
          <c:tx>
            <c:v>Bruit d'obs théo min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Cockpit'!$H$7:$H$11</c:f>
              <c:numCache>
                <c:formatCode>General</c:formatCode>
                <c:ptCount val="5"/>
                <c:pt idx="0">
                  <c:v>0.60000000000000009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F-4081-9130-2E686F9594CA}"/>
            </c:ext>
          </c:extLst>
        </c:ser>
        <c:ser>
          <c:idx val="2"/>
          <c:order val="2"/>
          <c:tx>
            <c:v>Bruit obs théo max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Cockpit'!$I$7:$I$11</c:f>
              <c:numCache>
                <c:formatCode>General</c:formatCode>
                <c:ptCount val="5"/>
                <c:pt idx="0">
                  <c:v>11.600000000000001</c:v>
                </c:pt>
                <c:pt idx="1">
                  <c:v>29</c:v>
                </c:pt>
                <c:pt idx="2">
                  <c:v>58</c:v>
                </c:pt>
                <c:pt idx="3">
                  <c:v>87</c:v>
                </c:pt>
                <c:pt idx="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F-4081-9130-2E686F9594CA}"/>
            </c:ext>
          </c:extLst>
        </c:ser>
        <c:ser>
          <c:idx val="3"/>
          <c:order val="3"/>
          <c:tx>
            <c:v>Bruit d'obscurité 28/1</c:v>
          </c:tx>
          <c:spPr>
            <a:ln w="28575">
              <a:noFill/>
            </a:ln>
          </c:spPr>
          <c:xVal>
            <c:numRef>
              <c:f>'Global-IDS Cockpit'!$A$17:$A$21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'Global-IDS Cockpit'!$E$17:$E$21</c:f>
              <c:numCache>
                <c:formatCode>General</c:formatCode>
                <c:ptCount val="5"/>
                <c:pt idx="1">
                  <c:v>6.8115710375800962</c:v>
                </c:pt>
                <c:pt idx="2">
                  <c:v>11.892749892266297</c:v>
                </c:pt>
                <c:pt idx="3">
                  <c:v>17.468116670093544</c:v>
                </c:pt>
                <c:pt idx="4">
                  <c:v>22.700825976162189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CF-4081-9130-2E686F95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5728"/>
        <c:axId val="44587648"/>
      </c:scatterChart>
      <c:valAx>
        <c:axId val="445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87648"/>
        <c:crosses val="autoZero"/>
        <c:crossBetween val="midCat"/>
      </c:valAx>
      <c:valAx>
        <c:axId val="44587648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8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photonique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photonique (LSB)</c:v>
          </c:tx>
          <c:spPr>
            <a:ln w="28575">
              <a:noFill/>
            </a:ln>
          </c:spPr>
          <c:xVal>
            <c:numRef>
              <c:f>'Global-IDS Cockpit'!$A$30:$A$38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Cockpit'!$C$30:$C$38</c:f>
              <c:numCache>
                <c:formatCode>General</c:formatCode>
                <c:ptCount val="9"/>
                <c:pt idx="0">
                  <c:v>48</c:v>
                </c:pt>
                <c:pt idx="1">
                  <c:v>112</c:v>
                </c:pt>
                <c:pt idx="2">
                  <c:v>212</c:v>
                </c:pt>
                <c:pt idx="3">
                  <c:v>311</c:v>
                </c:pt>
                <c:pt idx="4">
                  <c:v>409</c:v>
                </c:pt>
                <c:pt idx="5">
                  <c:v>505</c:v>
                </c:pt>
                <c:pt idx="6">
                  <c:v>602</c:v>
                </c:pt>
                <c:pt idx="7">
                  <c:v>698</c:v>
                </c:pt>
                <c:pt idx="8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BFF-AA00-AFAD9E1C9B33}"/>
            </c:ext>
          </c:extLst>
        </c:ser>
        <c:ser>
          <c:idx val="1"/>
          <c:order val="1"/>
          <c:tx>
            <c:v>Signal photonique (28/1)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'Global-IDS Cockpit'!$A$43:$A$51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Cockpit'!$C$43:$C$51</c:f>
              <c:numCache>
                <c:formatCode>General</c:formatCode>
                <c:ptCount val="9"/>
                <c:pt idx="0">
                  <c:v>57</c:v>
                </c:pt>
                <c:pt idx="1">
                  <c:v>129</c:v>
                </c:pt>
                <c:pt idx="2">
                  <c:v>240</c:v>
                </c:pt>
                <c:pt idx="3">
                  <c:v>349</c:v>
                </c:pt>
                <c:pt idx="4">
                  <c:v>457</c:v>
                </c:pt>
                <c:pt idx="5">
                  <c:v>564</c:v>
                </c:pt>
                <c:pt idx="6">
                  <c:v>671</c:v>
                </c:pt>
                <c:pt idx="7">
                  <c:v>778</c:v>
                </c:pt>
                <c:pt idx="8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BFF-AA00-AFAD9E1C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0640"/>
        <c:axId val="44882560"/>
      </c:scatterChart>
      <c:valAx>
        <c:axId val="448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4882560"/>
        <c:crosses val="autoZero"/>
        <c:crossBetween val="midCat"/>
      </c:valAx>
      <c:valAx>
        <c:axId val="4488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80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photonique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photonique (LSB)</c:v>
          </c:tx>
          <c:spPr>
            <a:ln w="28575">
              <a:noFill/>
            </a:ln>
          </c:spPr>
          <c:xVal>
            <c:numRef>
              <c:f>'Global-IDS Cockpit'!$A$30:$A$38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Cockpit'!$E$30:$E$38</c:f>
              <c:numCache>
                <c:formatCode>General</c:formatCode>
                <c:ptCount val="9"/>
                <c:pt idx="0">
                  <c:v>5.0722283071644165</c:v>
                </c:pt>
                <c:pt idx="1">
                  <c:v>5.7686653569088229</c:v>
                </c:pt>
                <c:pt idx="2">
                  <c:v>6.6848709785604692</c:v>
                </c:pt>
                <c:pt idx="3">
                  <c:v>8.0372569947712886</c:v>
                </c:pt>
                <c:pt idx="4">
                  <c:v>9.5523557303944671</c:v>
                </c:pt>
                <c:pt idx="5">
                  <c:v>11.012606412652728</c:v>
                </c:pt>
                <c:pt idx="6">
                  <c:v>12.870411803823528</c:v>
                </c:pt>
                <c:pt idx="7">
                  <c:v>14.477482515962505</c:v>
                </c:pt>
                <c:pt idx="8">
                  <c:v>16.379178856096541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4D0E-9F1C-3022B80953D3}"/>
            </c:ext>
          </c:extLst>
        </c:ser>
        <c:ser>
          <c:idx val="1"/>
          <c:order val="1"/>
          <c:tx>
            <c:v>Bruit photonique (28/1)</c:v>
          </c:tx>
          <c:spPr>
            <a:ln w="28575">
              <a:noFill/>
            </a:ln>
          </c:spPr>
          <c:xVal>
            <c:numRef>
              <c:f>'Global-IDS Cockpit'!$A$43:$A$51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'Global-IDS Cockpit'!$E$43:$E$51</c:f>
              <c:numCache>
                <c:formatCode>General</c:formatCode>
                <c:ptCount val="9"/>
                <c:pt idx="0">
                  <c:v>34.604009883249077</c:v>
                </c:pt>
                <c:pt idx="1">
                  <c:v>36.625639926150093</c:v>
                </c:pt>
                <c:pt idx="2">
                  <c:v>36.221506042681334</c:v>
                </c:pt>
                <c:pt idx="3">
                  <c:v>36.120458191999724</c:v>
                </c:pt>
                <c:pt idx="4">
                  <c:v>35.6151302117513</c:v>
                </c:pt>
                <c:pt idx="5">
                  <c:v>36.625639926150093</c:v>
                </c:pt>
                <c:pt idx="6">
                  <c:v>37.231673344076277</c:v>
                </c:pt>
                <c:pt idx="7">
                  <c:v>38.039420342586716</c:v>
                </c:pt>
                <c:pt idx="8">
                  <c:v>23.418742493993992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8-4D0E-9F1C-3022B809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1648"/>
        <c:axId val="45213568"/>
      </c:scatterChart>
      <c:valAx>
        <c:axId val="4521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5213568"/>
        <c:crosses val="autoZero"/>
        <c:crossBetween val="midCat"/>
      </c:valAx>
      <c:valAx>
        <c:axId val="452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Bruit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211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d'obscurité</a:t>
            </a:r>
          </a:p>
        </c:rich>
      </c:tx>
      <c:layout>
        <c:manualLayout>
          <c:xMode val="edge"/>
          <c:yMode val="edge"/>
          <c:x val="0.63575699912510941"/>
          <c:y val="9.68660968660968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Basler!$A$7:$A$12</c:f>
              <c:numCache>
                <c:formatCode>General</c:formatCode>
                <c:ptCount val="6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</c:numCache>
            </c:numRef>
          </c:xVal>
          <c:yVal>
            <c:numRef>
              <c:f>Basler!$F$7:$F$12</c:f>
              <c:numCache>
                <c:formatCode>General</c:formatCode>
                <c:ptCount val="6"/>
                <c:pt idx="1">
                  <c:v>0.75993420767853315</c:v>
                </c:pt>
                <c:pt idx="2">
                  <c:v>1.6785410331594519</c:v>
                </c:pt>
                <c:pt idx="3">
                  <c:v>1.8596773913773323</c:v>
                </c:pt>
                <c:pt idx="4">
                  <c:v>2.1540659228538015</c:v>
                </c:pt>
                <c:pt idx="5">
                  <c:v>2.4140215409146619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D-47AD-984E-DC5FB30F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21504"/>
        <c:axId val="214423424"/>
      </c:scatterChart>
      <c:valAx>
        <c:axId val="21442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23424"/>
        <c:crosses val="autoZero"/>
        <c:crossBetween val="midCat"/>
      </c:valAx>
      <c:valAx>
        <c:axId val="2144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2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photonique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587815294274656"/>
          <c:y val="0.15417755091945928"/>
          <c:w val="0.47960763379153876"/>
          <c:h val="0.62250332374206752"/>
        </c:manualLayout>
      </c:layout>
      <c:scatterChart>
        <c:scatterStyle val="lineMarker"/>
        <c:varyColors val="0"/>
        <c:ser>
          <c:idx val="0"/>
          <c:order val="0"/>
          <c:tx>
            <c:v>Signal photonique (LSB)</c:v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Basler!$A$20:$A$25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</c:numCache>
            </c:numRef>
          </c:xVal>
          <c:yVal>
            <c:numRef>
              <c:f>Basler!$D$20:$D$25</c:f>
              <c:numCache>
                <c:formatCode>General</c:formatCode>
                <c:ptCount val="6"/>
                <c:pt idx="0">
                  <c:v>-0.90000000000000036</c:v>
                </c:pt>
                <c:pt idx="1">
                  <c:v>411</c:v>
                </c:pt>
                <c:pt idx="2">
                  <c:v>822</c:v>
                </c:pt>
                <c:pt idx="3">
                  <c:v>1031</c:v>
                </c:pt>
                <c:pt idx="4">
                  <c:v>1241</c:v>
                </c:pt>
                <c:pt idx="5">
                  <c:v>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1-497E-BBE1-56521391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8480"/>
        <c:axId val="214550400"/>
      </c:scatterChart>
      <c:valAx>
        <c:axId val="2145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50400"/>
        <c:crosses val="autoZero"/>
        <c:crossBetween val="midCat"/>
      </c:valAx>
      <c:valAx>
        <c:axId val="21455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photonique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photonique (LSB)</c:v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Basler!$B$20:$B$25</c:f>
              <c:numCache>
                <c:formatCode>General</c:formatCode>
                <c:ptCount val="6"/>
                <c:pt idx="0">
                  <c:v>0</c:v>
                </c:pt>
                <c:pt idx="1">
                  <c:v>0.31622776601683794</c:v>
                </c:pt>
                <c:pt idx="2">
                  <c:v>0.44721359549995793</c:v>
                </c:pt>
                <c:pt idx="3">
                  <c:v>0.5</c:v>
                </c:pt>
                <c:pt idx="4">
                  <c:v>0.54772255750516607</c:v>
                </c:pt>
                <c:pt idx="5">
                  <c:v>0.63245553203367588</c:v>
                </c:pt>
              </c:numCache>
            </c:numRef>
          </c:xVal>
          <c:yVal>
            <c:numRef>
              <c:f>Basler!$F$20:$F$25</c:f>
              <c:numCache>
                <c:formatCode>General</c:formatCode>
                <c:ptCount val="6"/>
                <c:pt idx="0">
                  <c:v>0.431161222746202</c:v>
                </c:pt>
                <c:pt idx="1">
                  <c:v>8.1741972082890193</c:v>
                </c:pt>
                <c:pt idx="2">
                  <c:v>12.483088560128058</c:v>
                </c:pt>
                <c:pt idx="3">
                  <c:v>14.385322380815802</c:v>
                </c:pt>
                <c:pt idx="4">
                  <c:v>16.287034720906075</c:v>
                </c:pt>
                <c:pt idx="5">
                  <c:v>19.989434709365845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D-4108-BD25-D595DFCF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608"/>
        <c:axId val="214606976"/>
      </c:scatterChart>
      <c:valAx>
        <c:axId val="21459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06976"/>
        <c:crosses val="autoZero"/>
        <c:crossBetween val="midCat"/>
      </c:valAx>
      <c:valAx>
        <c:axId val="21460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Bruit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9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d'obscurité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3654147672330433"/>
                  <c:y val="-8.676840652650378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32x + 7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IDS!$C$7:$C$11</c:f>
              <c:numCache>
                <c:formatCode>General</c:formatCode>
                <c:ptCount val="5"/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F-4609-B2E7-3CC6CAB5AC5C}"/>
            </c:ext>
          </c:extLst>
        </c:ser>
        <c:ser>
          <c:idx val="1"/>
          <c:order val="1"/>
          <c:tx>
            <c:v>Signal obs théorique min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IDS!$F$7:$F$11</c:f>
              <c:numCache>
                <c:formatCode>General</c:formatCode>
                <c:ptCount val="5"/>
                <c:pt idx="0">
                  <c:v>2.4000000000000004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F-4609-B2E7-3CC6CAB5AC5C}"/>
            </c:ext>
          </c:extLst>
        </c:ser>
        <c:ser>
          <c:idx val="2"/>
          <c:order val="2"/>
          <c:tx>
            <c:v>Signal obs théorique max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IDS!$G$7:$G$11</c:f>
              <c:numCache>
                <c:formatCode>General</c:formatCode>
                <c:ptCount val="5"/>
                <c:pt idx="0">
                  <c:v>42</c:v>
                </c:pt>
                <c:pt idx="1">
                  <c:v>105</c:v>
                </c:pt>
                <c:pt idx="2">
                  <c:v>210</c:v>
                </c:pt>
                <c:pt idx="3">
                  <c:v>315</c:v>
                </c:pt>
                <c:pt idx="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F-4609-B2E7-3CC6CAB5AC5C}"/>
            </c:ext>
          </c:extLst>
        </c:ser>
        <c:ser>
          <c:idx val="3"/>
          <c:order val="3"/>
          <c:tx>
            <c:v>Signal d'obscurité 28/1</c:v>
          </c:tx>
          <c:spPr>
            <a:ln w="28575">
              <a:noFill/>
            </a:ln>
          </c:spPr>
          <c:xVal>
            <c:numRef>
              <c:f>IDS!$A$16:$A$24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IDS!$C$16:$C$24</c:f>
              <c:numCache>
                <c:formatCode>General</c:formatCode>
                <c:ptCount val="9"/>
                <c:pt idx="1">
                  <c:v>16</c:v>
                </c:pt>
                <c:pt idx="2">
                  <c:v>26</c:v>
                </c:pt>
                <c:pt idx="3">
                  <c:v>35</c:v>
                </c:pt>
                <c:pt idx="4">
                  <c:v>43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1F-4609-B2E7-3CC6CAB5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928"/>
        <c:axId val="42303488"/>
      </c:scatterChart>
      <c:valAx>
        <c:axId val="42284928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03488"/>
        <c:crosses val="autoZero"/>
        <c:crossBetween val="midCat"/>
      </c:valAx>
      <c:valAx>
        <c:axId val="42303488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84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d'obscurité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d'obscurité (LSB)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IDS!$E$7:$E$11</c:f>
              <c:numCache>
                <c:formatCode>General</c:formatCode>
                <c:ptCount val="5"/>
                <c:pt idx="1">
                  <c:v>4.4090815370097207</c:v>
                </c:pt>
                <c:pt idx="2">
                  <c:v>8.0243379789238674</c:v>
                </c:pt>
                <c:pt idx="3">
                  <c:v>12.196310917650468</c:v>
                </c:pt>
                <c:pt idx="4">
                  <c:v>15.354152532784088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F-4B87-8CD2-5C4B2200032D}"/>
            </c:ext>
          </c:extLst>
        </c:ser>
        <c:ser>
          <c:idx val="1"/>
          <c:order val="1"/>
          <c:tx>
            <c:v>Bruit d'obs théo min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IDS!$H$7:$H$11</c:f>
              <c:numCache>
                <c:formatCode>General</c:formatCode>
                <c:ptCount val="5"/>
                <c:pt idx="0">
                  <c:v>0.60000000000000009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F-4B87-8CD2-5C4B2200032D}"/>
            </c:ext>
          </c:extLst>
        </c:ser>
        <c:ser>
          <c:idx val="2"/>
          <c:order val="2"/>
          <c:tx>
            <c:v>Bruit obs théo max</c:v>
          </c:tx>
          <c:spPr>
            <a:ln w="28575">
              <a:noFill/>
            </a:ln>
          </c:spPr>
          <c:xVal>
            <c:numRef>
              <c:f>IDS!$A$7:$A$11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IDS!$I$7:$I$11</c:f>
              <c:numCache>
                <c:formatCode>General</c:formatCode>
                <c:ptCount val="5"/>
                <c:pt idx="0">
                  <c:v>11.600000000000001</c:v>
                </c:pt>
                <c:pt idx="1">
                  <c:v>29</c:v>
                </c:pt>
                <c:pt idx="2">
                  <c:v>58</c:v>
                </c:pt>
                <c:pt idx="3">
                  <c:v>87</c:v>
                </c:pt>
                <c:pt idx="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F-4B87-8CD2-5C4B2200032D}"/>
            </c:ext>
          </c:extLst>
        </c:ser>
        <c:ser>
          <c:idx val="3"/>
          <c:order val="3"/>
          <c:tx>
            <c:v>Bruit d'obscurité 28/1</c:v>
          </c:tx>
          <c:spPr>
            <a:ln w="28575">
              <a:noFill/>
            </a:ln>
          </c:spPr>
          <c:xVal>
            <c:numRef>
              <c:f>IDS!$A$16:$A$24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IDS!$E$16:$E$24</c:f>
              <c:numCache>
                <c:formatCode>General</c:formatCode>
                <c:ptCount val="9"/>
                <c:pt idx="1">
                  <c:v>4.1141706333111658</c:v>
                </c:pt>
                <c:pt idx="2">
                  <c:v>6.8115710375800962</c:v>
                </c:pt>
                <c:pt idx="3">
                  <c:v>9.438087730043625</c:v>
                </c:pt>
                <c:pt idx="4">
                  <c:v>11.892749892266297</c:v>
                </c:pt>
                <c:pt idx="5">
                  <c:v>14.796198836187623</c:v>
                </c:pt>
                <c:pt idx="6">
                  <c:v>17.468116670093544</c:v>
                </c:pt>
                <c:pt idx="7">
                  <c:v>20.333162567588939</c:v>
                </c:pt>
                <c:pt idx="8">
                  <c:v>22.700825976162189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F-4B87-8CD2-5C4B2200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4464"/>
        <c:axId val="43647360"/>
      </c:scatterChart>
      <c:valAx>
        <c:axId val="423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47360"/>
        <c:crosses val="autoZero"/>
        <c:crossBetween val="midCat"/>
      </c:valAx>
      <c:valAx>
        <c:axId val="43647360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photonique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photonique (LSB)</c:v>
          </c:tx>
          <c:spPr>
            <a:ln w="28575">
              <a:noFill/>
            </a:ln>
          </c:spPr>
          <c:xVal>
            <c:numRef>
              <c:f>IDS!$A$33:$A$41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IDS!$C$33:$C$41</c:f>
              <c:numCache>
                <c:formatCode>General</c:formatCode>
                <c:ptCount val="9"/>
                <c:pt idx="0">
                  <c:v>48</c:v>
                </c:pt>
                <c:pt idx="1">
                  <c:v>112</c:v>
                </c:pt>
                <c:pt idx="2">
                  <c:v>212</c:v>
                </c:pt>
                <c:pt idx="3">
                  <c:v>311</c:v>
                </c:pt>
                <c:pt idx="4">
                  <c:v>409</c:v>
                </c:pt>
                <c:pt idx="5">
                  <c:v>505</c:v>
                </c:pt>
                <c:pt idx="6">
                  <c:v>602</c:v>
                </c:pt>
                <c:pt idx="7">
                  <c:v>698</c:v>
                </c:pt>
                <c:pt idx="8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8-4330-A945-81778D6460CD}"/>
            </c:ext>
          </c:extLst>
        </c:ser>
        <c:ser>
          <c:idx val="1"/>
          <c:order val="1"/>
          <c:tx>
            <c:v>Signal photonique (28/1)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IDS!$A$46:$A$54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IDS!$C$46:$C$54</c:f>
              <c:numCache>
                <c:formatCode>General</c:formatCode>
                <c:ptCount val="9"/>
                <c:pt idx="0">
                  <c:v>57</c:v>
                </c:pt>
                <c:pt idx="1">
                  <c:v>129</c:v>
                </c:pt>
                <c:pt idx="2">
                  <c:v>240</c:v>
                </c:pt>
                <c:pt idx="3">
                  <c:v>349</c:v>
                </c:pt>
                <c:pt idx="4">
                  <c:v>457</c:v>
                </c:pt>
                <c:pt idx="5">
                  <c:v>564</c:v>
                </c:pt>
                <c:pt idx="6">
                  <c:v>671</c:v>
                </c:pt>
                <c:pt idx="7">
                  <c:v>778</c:v>
                </c:pt>
                <c:pt idx="8">
                  <c:v>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8-4330-A945-81778D64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6144"/>
        <c:axId val="43688320"/>
      </c:scatterChart>
      <c:valAx>
        <c:axId val="436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3688320"/>
        <c:crosses val="autoZero"/>
        <c:crossBetween val="midCat"/>
      </c:valAx>
      <c:valAx>
        <c:axId val="4368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8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Bruit photonique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Bruit photonique (LSB)</c:v>
          </c:tx>
          <c:spPr>
            <a:ln w="28575">
              <a:noFill/>
            </a:ln>
          </c:spPr>
          <c:xVal>
            <c:numRef>
              <c:f>IDS!$A$33:$A$41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IDS!$E$33:$E$41</c:f>
              <c:numCache>
                <c:formatCode>General</c:formatCode>
                <c:ptCount val="9"/>
                <c:pt idx="0">
                  <c:v>5.0722283071644165</c:v>
                </c:pt>
                <c:pt idx="1">
                  <c:v>5.7686653569088229</c:v>
                </c:pt>
                <c:pt idx="2">
                  <c:v>6.6848709785604692</c:v>
                </c:pt>
                <c:pt idx="3">
                  <c:v>8.0372569947712886</c:v>
                </c:pt>
                <c:pt idx="4">
                  <c:v>9.5523557303944671</c:v>
                </c:pt>
                <c:pt idx="5">
                  <c:v>11.012606412652728</c:v>
                </c:pt>
                <c:pt idx="6">
                  <c:v>12.870411803823528</c:v>
                </c:pt>
                <c:pt idx="7">
                  <c:v>14.477482515962505</c:v>
                </c:pt>
                <c:pt idx="8">
                  <c:v>16.379178856096541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4-4A75-8A91-D3A8F05FD3D7}"/>
            </c:ext>
          </c:extLst>
        </c:ser>
        <c:ser>
          <c:idx val="1"/>
          <c:order val="1"/>
          <c:tx>
            <c:v>Bruit photonique (28/1)</c:v>
          </c:tx>
          <c:spPr>
            <a:ln w="28575">
              <a:noFill/>
            </a:ln>
          </c:spPr>
          <c:xVal>
            <c:numRef>
              <c:f>IDS!$A$46:$A$54</c:f>
              <c:numCache>
                <c:formatCode>0.00E+00</c:formatCode>
                <c:ptCount val="9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1.25E-3</c:v>
                </c:pt>
                <c:pt idx="6">
                  <c:v>1.5E-3</c:v>
                </c:pt>
                <c:pt idx="7">
                  <c:v>1.75E-3</c:v>
                </c:pt>
                <c:pt idx="8">
                  <c:v>2E-3</c:v>
                </c:pt>
              </c:numCache>
            </c:numRef>
          </c:xVal>
          <c:yVal>
            <c:numRef>
              <c:f>IDS!$E$46:$E$54</c:f>
              <c:numCache>
                <c:formatCode>General</c:formatCode>
                <c:ptCount val="9"/>
                <c:pt idx="0">
                  <c:v>34.604009883249077</c:v>
                </c:pt>
                <c:pt idx="1">
                  <c:v>36.625639926150093</c:v>
                </c:pt>
                <c:pt idx="2">
                  <c:v>36.221506042681334</c:v>
                </c:pt>
                <c:pt idx="3">
                  <c:v>36.120458191999724</c:v>
                </c:pt>
                <c:pt idx="4">
                  <c:v>35.6151302117513</c:v>
                </c:pt>
                <c:pt idx="5">
                  <c:v>36.625639926150093</c:v>
                </c:pt>
                <c:pt idx="6">
                  <c:v>37.231673344076277</c:v>
                </c:pt>
                <c:pt idx="7">
                  <c:v>38.039420342586716</c:v>
                </c:pt>
                <c:pt idx="8">
                  <c:v>23.418742493993992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4-4A75-8A91-D3A8F05F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9952"/>
        <c:axId val="43711872"/>
      </c:scatterChart>
      <c:valAx>
        <c:axId val="4370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43711872"/>
        <c:crosses val="autoZero"/>
        <c:crossBetween val="midCat"/>
      </c:valAx>
      <c:valAx>
        <c:axId val="4371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Bruit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09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Signal d'obscurité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Signal d'obscurité (LSB)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3654147672330433"/>
                  <c:y val="-8.676840652650378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32x + 7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Cockpit'!$C$7:$C$11</c:f>
              <c:numCache>
                <c:formatCode>General</c:formatCode>
                <c:ptCount val="5"/>
                <c:pt idx="1">
                  <c:v>15</c:v>
                </c:pt>
                <c:pt idx="2">
                  <c:v>23</c:v>
                </c:pt>
                <c:pt idx="3">
                  <c:v>31</c:v>
                </c:pt>
                <c:pt idx="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D5-4CC6-88B3-F78F6AD3EFD5}"/>
            </c:ext>
          </c:extLst>
        </c:ser>
        <c:ser>
          <c:idx val="1"/>
          <c:order val="1"/>
          <c:tx>
            <c:v>Signal obs théorique min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Cockpit'!$F$7:$F$11</c:f>
              <c:numCache>
                <c:formatCode>General</c:formatCode>
                <c:ptCount val="5"/>
                <c:pt idx="0">
                  <c:v>2.4000000000000004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D5-4CC6-88B3-F78F6AD3EFD5}"/>
            </c:ext>
          </c:extLst>
        </c:ser>
        <c:ser>
          <c:idx val="2"/>
          <c:order val="2"/>
          <c:tx>
            <c:v>Signal obs théorique max</c:v>
          </c:tx>
          <c:spPr>
            <a:ln w="28575">
              <a:noFill/>
            </a:ln>
          </c:spPr>
          <c:xVal>
            <c:numRef>
              <c:f>'Global-IDS Cockpit'!$A$7:$A$11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'Global-IDS Cockpit'!$G$7:$G$11</c:f>
              <c:numCache>
                <c:formatCode>General</c:formatCode>
                <c:ptCount val="5"/>
                <c:pt idx="0">
                  <c:v>42</c:v>
                </c:pt>
                <c:pt idx="1">
                  <c:v>105</c:v>
                </c:pt>
                <c:pt idx="2">
                  <c:v>210</c:v>
                </c:pt>
                <c:pt idx="3">
                  <c:v>315</c:v>
                </c:pt>
                <c:pt idx="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5-4CC6-88B3-F78F6AD3EFD5}"/>
            </c:ext>
          </c:extLst>
        </c:ser>
        <c:ser>
          <c:idx val="3"/>
          <c:order val="3"/>
          <c:tx>
            <c:v>Signal d'obscurité 28/1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'Global-IDS Cockpit'!$A$16:$A$21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'Global-IDS Cockpit'!$C$16:$C$21</c:f>
              <c:numCache>
                <c:formatCode>General</c:formatCode>
                <c:ptCount val="6"/>
                <c:pt idx="0">
                  <c:v>0</c:v>
                </c:pt>
                <c:pt idx="2">
                  <c:v>27</c:v>
                </c:pt>
                <c:pt idx="3">
                  <c:v>47</c:v>
                </c:pt>
                <c:pt idx="4">
                  <c:v>67</c:v>
                </c:pt>
                <c:pt idx="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D5-4CC6-88B3-F78F6AD3E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3056"/>
        <c:axId val="44574976"/>
      </c:scatterChart>
      <c:valAx>
        <c:axId val="4457305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74976"/>
        <c:crosses val="autoZero"/>
        <c:crossBetween val="midCat"/>
      </c:valAx>
      <c:valAx>
        <c:axId val="44574976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Signal (LSB_10bits)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73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47625</xdr:rowOff>
    </xdr:from>
    <xdr:to>
      <xdr:col>12</xdr:col>
      <xdr:colOff>371475</xdr:colOff>
      <xdr:row>12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</xdr:row>
      <xdr:rowOff>76200</xdr:rowOff>
    </xdr:from>
    <xdr:to>
      <xdr:col>18</xdr:col>
      <xdr:colOff>657225</xdr:colOff>
      <xdr:row>12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666750</xdr:colOff>
      <xdr:row>13</xdr:row>
      <xdr:rowOff>85723</xdr:rowOff>
    </xdr:from>
    <xdr:to>
      <xdr:col>12</xdr:col>
      <xdr:colOff>590550</xdr:colOff>
      <xdr:row>28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361950</xdr:colOff>
      <xdr:row>14</xdr:row>
      <xdr:rowOff>123825</xdr:rowOff>
    </xdr:from>
    <xdr:to>
      <xdr:col>17</xdr:col>
      <xdr:colOff>390525</xdr:colOff>
      <xdr:row>26</xdr:row>
      <xdr:rowOff>19050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19050</xdr:rowOff>
    </xdr:from>
    <xdr:to>
      <xdr:col>15</xdr:col>
      <xdr:colOff>600075</xdr:colOff>
      <xdr:row>20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57150</xdr:rowOff>
    </xdr:from>
    <xdr:to>
      <xdr:col>22</xdr:col>
      <xdr:colOff>104775</xdr:colOff>
      <xdr:row>16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26</xdr:row>
      <xdr:rowOff>57149</xdr:rowOff>
    </xdr:from>
    <xdr:to>
      <xdr:col>12</xdr:col>
      <xdr:colOff>9525</xdr:colOff>
      <xdr:row>41</xdr:row>
      <xdr:rowOff>57149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26</xdr:row>
      <xdr:rowOff>104775</xdr:rowOff>
    </xdr:from>
    <xdr:to>
      <xdr:col>19</xdr:col>
      <xdr:colOff>247650</xdr:colOff>
      <xdr:row>41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19050</xdr:rowOff>
    </xdr:from>
    <xdr:to>
      <xdr:col>15</xdr:col>
      <xdr:colOff>600075</xdr:colOff>
      <xdr:row>19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1</xdr:row>
      <xdr:rowOff>57150</xdr:rowOff>
    </xdr:from>
    <xdr:to>
      <xdr:col>22</xdr:col>
      <xdr:colOff>104775</xdr:colOff>
      <xdr:row>17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742950</xdr:colOff>
      <xdr:row>23</xdr:row>
      <xdr:rowOff>57149</xdr:rowOff>
    </xdr:from>
    <xdr:to>
      <xdr:col>12</xdr:col>
      <xdr:colOff>9525</xdr:colOff>
      <xdr:row>38</xdr:row>
      <xdr:rowOff>57149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23</xdr:row>
      <xdr:rowOff>104775</xdr:rowOff>
    </xdr:from>
    <xdr:to>
      <xdr:col>19</xdr:col>
      <xdr:colOff>247650</xdr:colOff>
      <xdr:row>38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5"/>
  <sheetViews>
    <sheetView workbookViewId="0">
      <selection activeCell="B34" sqref="B34"/>
    </sheetView>
  </sheetViews>
  <sheetFormatPr baseColWidth="10" defaultRowHeight="15" x14ac:dyDescent="0.25"/>
  <cols>
    <col min="3" max="4" width="13.85546875" customWidth="1"/>
    <col min="6" max="6" width="14.42578125" customWidth="1"/>
  </cols>
  <sheetData>
    <row r="2" spans="1:6" x14ac:dyDescent="0.25">
      <c r="A2" s="1" t="s">
        <v>0</v>
      </c>
      <c r="B2" s="1"/>
    </row>
    <row r="3" spans="1:6" x14ac:dyDescent="0.25">
      <c r="D3" t="s">
        <v>26</v>
      </c>
    </row>
    <row r="4" spans="1:6" x14ac:dyDescent="0.25">
      <c r="A4" s="5" t="s">
        <v>15</v>
      </c>
      <c r="B4" s="5"/>
      <c r="D4" t="s">
        <v>22</v>
      </c>
      <c r="F4" t="s">
        <v>25</v>
      </c>
    </row>
    <row r="5" spans="1:6" x14ac:dyDescent="0.25">
      <c r="A5" s="7" t="s">
        <v>1</v>
      </c>
      <c r="B5" s="7"/>
      <c r="C5" s="2" t="s">
        <v>2</v>
      </c>
      <c r="D5" s="3" t="s">
        <v>6</v>
      </c>
      <c r="E5" s="2" t="s">
        <v>3</v>
      </c>
      <c r="F5" s="3" t="s">
        <v>7</v>
      </c>
    </row>
    <row r="6" spans="1:6" x14ac:dyDescent="0.25">
      <c r="A6" s="7" t="s">
        <v>4</v>
      </c>
      <c r="B6" s="7"/>
      <c r="C6" s="2" t="s">
        <v>24</v>
      </c>
      <c r="D6" s="3"/>
      <c r="E6" s="2" t="s">
        <v>24</v>
      </c>
      <c r="F6" s="3"/>
    </row>
    <row r="7" spans="1:6" x14ac:dyDescent="0.25">
      <c r="A7" s="7">
        <v>1E-4</v>
      </c>
      <c r="B7" s="7"/>
      <c r="C7" s="2">
        <v>9</v>
      </c>
      <c r="D7" s="3"/>
      <c r="E7" s="2">
        <v>0.65</v>
      </c>
      <c r="F7" s="3"/>
    </row>
    <row r="8" spans="1:6" x14ac:dyDescent="0.25">
      <c r="A8" s="7">
        <v>0.1</v>
      </c>
      <c r="B8" s="7"/>
      <c r="C8" s="2">
        <v>9.4</v>
      </c>
      <c r="D8" s="3">
        <f>C8-$C$7</f>
        <v>0.40000000000000036</v>
      </c>
      <c r="E8" s="2">
        <v>1</v>
      </c>
      <c r="F8" s="3">
        <f t="shared" ref="F8:F12" si="0">SQRT(E8^2-$E$7^2)</f>
        <v>0.75993420767853315</v>
      </c>
    </row>
    <row r="9" spans="1:6" x14ac:dyDescent="0.25">
      <c r="A9" s="7">
        <v>0.2</v>
      </c>
      <c r="B9" s="7"/>
      <c r="C9" s="2">
        <v>9.8000000000000007</v>
      </c>
      <c r="D9" s="3">
        <f>C9-$C$7</f>
        <v>0.80000000000000071</v>
      </c>
      <c r="E9" s="2">
        <v>1.8</v>
      </c>
      <c r="F9" s="3">
        <f>SQRT(E9^2-$E$7^2)</f>
        <v>1.6785410331594519</v>
      </c>
    </row>
    <row r="10" spans="1:6" x14ac:dyDescent="0.25">
      <c r="A10" s="7">
        <v>0.25</v>
      </c>
      <c r="B10" s="7"/>
      <c r="C10" s="2">
        <v>10</v>
      </c>
      <c r="D10" s="3">
        <f>C10-$C$7</f>
        <v>1</v>
      </c>
      <c r="E10" s="2">
        <v>1.97</v>
      </c>
      <c r="F10" s="3">
        <f t="shared" si="0"/>
        <v>1.8596773913773323</v>
      </c>
    </row>
    <row r="11" spans="1:6" x14ac:dyDescent="0.25">
      <c r="A11" s="7">
        <v>0.3</v>
      </c>
      <c r="B11" s="7"/>
      <c r="C11" s="2">
        <v>10.25</v>
      </c>
      <c r="D11" s="3">
        <f>C11-$C$7</f>
        <v>1.25</v>
      </c>
      <c r="E11" s="2">
        <v>2.25</v>
      </c>
      <c r="F11" s="3">
        <f t="shared" si="0"/>
        <v>2.1540659228538015</v>
      </c>
    </row>
    <row r="12" spans="1:6" x14ac:dyDescent="0.25">
      <c r="A12" s="7">
        <v>0.4</v>
      </c>
      <c r="B12" s="7"/>
      <c r="C12" s="2">
        <v>10.7</v>
      </c>
      <c r="D12" s="3">
        <f>C12-$C$7</f>
        <v>1.6999999999999993</v>
      </c>
      <c r="E12" s="2">
        <v>2.5</v>
      </c>
      <c r="F12" s="3">
        <f t="shared" si="0"/>
        <v>2.4140215409146619</v>
      </c>
    </row>
    <row r="15" spans="1:6" x14ac:dyDescent="0.25">
      <c r="A15" s="1" t="s">
        <v>8</v>
      </c>
      <c r="B15" s="1"/>
    </row>
    <row r="17" spans="1:6" x14ac:dyDescent="0.25">
      <c r="A17" s="5" t="s">
        <v>15</v>
      </c>
      <c r="B17" s="5"/>
      <c r="D17" t="s">
        <v>22</v>
      </c>
    </row>
    <row r="18" spans="1:6" ht="30" x14ac:dyDescent="0.25">
      <c r="A18" s="7" t="s">
        <v>1</v>
      </c>
      <c r="B18" s="7"/>
      <c r="C18" s="2" t="s">
        <v>2</v>
      </c>
      <c r="D18" s="4" t="s">
        <v>13</v>
      </c>
      <c r="E18" s="2" t="s">
        <v>3</v>
      </c>
      <c r="F18" s="4" t="s">
        <v>14</v>
      </c>
    </row>
    <row r="19" spans="1:6" x14ac:dyDescent="0.25">
      <c r="A19" s="7" t="s">
        <v>4</v>
      </c>
      <c r="B19" s="7"/>
      <c r="C19" s="2" t="s">
        <v>24</v>
      </c>
      <c r="D19" s="3"/>
      <c r="E19" s="2" t="s">
        <v>24</v>
      </c>
      <c r="F19" s="3"/>
    </row>
    <row r="20" spans="1:6" x14ac:dyDescent="0.25">
      <c r="A20" s="7">
        <v>0</v>
      </c>
      <c r="B20" s="7">
        <f>SQRT(A20)</f>
        <v>0</v>
      </c>
      <c r="C20" s="2">
        <v>8.1</v>
      </c>
      <c r="D20" s="3">
        <f t="shared" ref="D20:D25" si="1">C20-$C$7</f>
        <v>-0.90000000000000036</v>
      </c>
      <c r="E20" s="2">
        <v>0.78</v>
      </c>
      <c r="F20" s="3">
        <f t="shared" ref="F20:F25" si="2">SQRT(E20^2-$E$7^2)</f>
        <v>0.431161222746202</v>
      </c>
    </row>
    <row r="21" spans="1:6" x14ac:dyDescent="0.25">
      <c r="A21" s="7">
        <v>0.1</v>
      </c>
      <c r="B21" s="7">
        <f t="shared" ref="B21:B25" si="3">SQRT(A21)</f>
        <v>0.31622776601683794</v>
      </c>
      <c r="C21" s="2">
        <v>420</v>
      </c>
      <c r="D21" s="3">
        <f t="shared" si="1"/>
        <v>411</v>
      </c>
      <c r="E21" s="2">
        <v>8.1999999999999993</v>
      </c>
      <c r="F21" s="3">
        <f t="shared" si="2"/>
        <v>8.1741972082890193</v>
      </c>
    </row>
    <row r="22" spans="1:6" x14ac:dyDescent="0.25">
      <c r="A22" s="7">
        <v>0.2</v>
      </c>
      <c r="B22" s="7">
        <f t="shared" si="3"/>
        <v>0.44721359549995793</v>
      </c>
      <c r="C22" s="2">
        <v>831</v>
      </c>
      <c r="D22" s="3">
        <f t="shared" si="1"/>
        <v>822</v>
      </c>
      <c r="E22" s="2">
        <v>12.5</v>
      </c>
      <c r="F22" s="3">
        <f t="shared" si="2"/>
        <v>12.483088560128058</v>
      </c>
    </row>
    <row r="23" spans="1:6" x14ac:dyDescent="0.25">
      <c r="A23" s="7">
        <v>0.25</v>
      </c>
      <c r="B23" s="7">
        <f t="shared" si="3"/>
        <v>0.5</v>
      </c>
      <c r="C23" s="2">
        <v>1040</v>
      </c>
      <c r="D23" s="3">
        <f t="shared" si="1"/>
        <v>1031</v>
      </c>
      <c r="E23" s="2">
        <v>14.4</v>
      </c>
      <c r="F23" s="3">
        <f t="shared" si="2"/>
        <v>14.385322380815802</v>
      </c>
    </row>
    <row r="24" spans="1:6" x14ac:dyDescent="0.25">
      <c r="A24" s="7">
        <v>0.3</v>
      </c>
      <c r="B24" s="7">
        <f t="shared" si="3"/>
        <v>0.54772255750516607</v>
      </c>
      <c r="C24" s="2">
        <v>1250</v>
      </c>
      <c r="D24" s="3">
        <f t="shared" si="1"/>
        <v>1241</v>
      </c>
      <c r="E24" s="2">
        <v>16.3</v>
      </c>
      <c r="F24" s="3">
        <f t="shared" si="2"/>
        <v>16.287034720906075</v>
      </c>
    </row>
    <row r="25" spans="1:6" x14ac:dyDescent="0.25">
      <c r="A25" s="7">
        <v>0.4</v>
      </c>
      <c r="B25" s="7">
        <f t="shared" si="3"/>
        <v>0.63245553203367588</v>
      </c>
      <c r="C25" s="2">
        <v>1665</v>
      </c>
      <c r="D25" s="3">
        <f t="shared" si="1"/>
        <v>1656</v>
      </c>
      <c r="E25" s="2">
        <v>20</v>
      </c>
      <c r="F25" s="3">
        <f t="shared" si="2"/>
        <v>19.989434709365845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E806-3489-423F-BBA9-D8AF74B92826}">
  <dimension ref="A1:F31"/>
  <sheetViews>
    <sheetView tabSelected="1" workbookViewId="0">
      <selection activeCell="C21" sqref="C21"/>
    </sheetView>
  </sheetViews>
  <sheetFormatPr baseColWidth="10" defaultRowHeight="15" x14ac:dyDescent="0.25"/>
  <cols>
    <col min="1" max="2" width="11.42578125" style="11"/>
    <col min="3" max="6" width="15.7109375" style="11" customWidth="1"/>
  </cols>
  <sheetData>
    <row r="1" spans="1:6" x14ac:dyDescent="0.25">
      <c r="A1" s="11" t="s">
        <v>27</v>
      </c>
      <c r="B1" s="11" t="s">
        <v>30</v>
      </c>
      <c r="C1" s="12" t="s">
        <v>29</v>
      </c>
    </row>
    <row r="2" spans="1:6" x14ac:dyDescent="0.25">
      <c r="B2" s="11" t="s">
        <v>28</v>
      </c>
    </row>
    <row r="3" spans="1:6" x14ac:dyDescent="0.25">
      <c r="B3" s="11" t="s">
        <v>31</v>
      </c>
      <c r="C3" s="11" t="s">
        <v>32</v>
      </c>
    </row>
    <row r="5" spans="1:6" x14ac:dyDescent="0.25">
      <c r="A5" s="12" t="s">
        <v>0</v>
      </c>
      <c r="B5" s="12"/>
      <c r="C5" s="11" t="s">
        <v>33</v>
      </c>
      <c r="D5" s="11">
        <v>8</v>
      </c>
    </row>
    <row r="6" spans="1:6" x14ac:dyDescent="0.25">
      <c r="A6" s="13"/>
      <c r="B6" s="13"/>
    </row>
    <row r="7" spans="1:6" x14ac:dyDescent="0.25">
      <c r="A7" s="14" t="s">
        <v>1</v>
      </c>
      <c r="B7" s="15"/>
      <c r="C7" s="9" t="s">
        <v>2</v>
      </c>
      <c r="D7" s="10" t="s">
        <v>6</v>
      </c>
      <c r="E7" s="9" t="s">
        <v>3</v>
      </c>
      <c r="F7" s="10" t="s">
        <v>7</v>
      </c>
    </row>
    <row r="8" spans="1:6" x14ac:dyDescent="0.25">
      <c r="A8" s="14" t="s">
        <v>4</v>
      </c>
      <c r="B8" s="15"/>
      <c r="C8" s="16" t="s">
        <v>24</v>
      </c>
      <c r="D8" s="17"/>
      <c r="E8" s="16" t="s">
        <v>24</v>
      </c>
      <c r="F8" s="17"/>
    </row>
    <row r="9" spans="1:6" x14ac:dyDescent="0.25">
      <c r="A9" s="15">
        <v>1E-4</v>
      </c>
      <c r="B9" s="15"/>
      <c r="C9" s="16">
        <v>9</v>
      </c>
      <c r="D9" s="17"/>
      <c r="E9" s="16">
        <v>0.65</v>
      </c>
      <c r="F9" s="17"/>
    </row>
    <row r="10" spans="1:6" x14ac:dyDescent="0.25">
      <c r="A10" s="15">
        <v>0.1</v>
      </c>
      <c r="B10" s="15"/>
      <c r="C10" s="16">
        <v>9.4</v>
      </c>
      <c r="D10" s="17">
        <f>C10-$C$9</f>
        <v>0.40000000000000036</v>
      </c>
      <c r="E10" s="16">
        <v>1</v>
      </c>
      <c r="F10" s="20">
        <f t="shared" ref="F10:F16" si="0">SQRT(E10^2-$E$9^2)</f>
        <v>0.75993420767853315</v>
      </c>
    </row>
    <row r="11" spans="1:6" x14ac:dyDescent="0.25">
      <c r="A11" s="15">
        <v>0.2</v>
      </c>
      <c r="B11" s="15"/>
      <c r="C11" s="16">
        <v>9.8000000000000007</v>
      </c>
      <c r="D11" s="17">
        <f>C11-$C$9</f>
        <v>0.80000000000000071</v>
      </c>
      <c r="E11" s="16">
        <v>1.8</v>
      </c>
      <c r="F11" s="20">
        <f>SQRT(E11^2-$E$9^2)</f>
        <v>1.6785410331594519</v>
      </c>
    </row>
    <row r="12" spans="1:6" x14ac:dyDescent="0.25">
      <c r="A12" s="15">
        <v>0.25</v>
      </c>
      <c r="B12" s="15"/>
      <c r="C12" s="16">
        <v>10</v>
      </c>
      <c r="D12" s="17">
        <f>C12-$C$9</f>
        <v>1</v>
      </c>
      <c r="E12" s="16">
        <v>1.97</v>
      </c>
      <c r="F12" s="20">
        <f t="shared" si="0"/>
        <v>1.8596773913773323</v>
      </c>
    </row>
    <row r="13" spans="1:6" x14ac:dyDescent="0.25">
      <c r="A13" s="15">
        <v>0.5</v>
      </c>
      <c r="B13" s="15"/>
      <c r="C13" s="16">
        <v>10.25</v>
      </c>
      <c r="D13" s="17">
        <f>C13-$C$9</f>
        <v>1.25</v>
      </c>
      <c r="E13" s="16">
        <v>2.25</v>
      </c>
      <c r="F13" s="20">
        <f t="shared" si="0"/>
        <v>2.1540659228538015</v>
      </c>
    </row>
    <row r="14" spans="1:6" x14ac:dyDescent="0.25">
      <c r="A14" s="15">
        <v>1</v>
      </c>
      <c r="B14" s="15"/>
      <c r="C14" s="16"/>
      <c r="D14" s="17">
        <f t="shared" ref="D14:D16" si="1">C14-$C$9</f>
        <v>-9</v>
      </c>
      <c r="E14" s="16"/>
      <c r="F14" s="20" t="e">
        <f t="shared" si="0"/>
        <v>#NUM!</v>
      </c>
    </row>
    <row r="15" spans="1:6" x14ac:dyDescent="0.25">
      <c r="A15" s="15">
        <v>1.5</v>
      </c>
      <c r="B15" s="15"/>
      <c r="C15" s="16"/>
      <c r="D15" s="17">
        <f t="shared" si="1"/>
        <v>-9</v>
      </c>
      <c r="E15" s="16"/>
      <c r="F15" s="20" t="e">
        <f t="shared" si="0"/>
        <v>#NUM!</v>
      </c>
    </row>
    <row r="16" spans="1:6" x14ac:dyDescent="0.25">
      <c r="A16" s="15">
        <v>2</v>
      </c>
      <c r="B16" s="15"/>
      <c r="C16" s="16"/>
      <c r="D16" s="17">
        <f t="shared" si="1"/>
        <v>-9</v>
      </c>
      <c r="E16" s="16"/>
      <c r="F16" s="20" t="e">
        <f t="shared" si="0"/>
        <v>#NUM!</v>
      </c>
    </row>
    <row r="19" spans="1:6" x14ac:dyDescent="0.25">
      <c r="A19" s="12" t="s">
        <v>8</v>
      </c>
      <c r="B19" s="12"/>
      <c r="C19" s="11" t="s">
        <v>33</v>
      </c>
      <c r="D19" s="11">
        <v>8</v>
      </c>
    </row>
    <row r="20" spans="1:6" x14ac:dyDescent="0.25">
      <c r="C20" s="11" t="s">
        <v>35</v>
      </c>
    </row>
    <row r="21" spans="1:6" x14ac:dyDescent="0.25">
      <c r="A21" s="13"/>
      <c r="B21" s="13"/>
    </row>
    <row r="22" spans="1:6" ht="30" x14ac:dyDescent="0.25">
      <c r="A22" s="14" t="s">
        <v>1</v>
      </c>
      <c r="B22" s="15" t="s">
        <v>34</v>
      </c>
      <c r="C22" s="16" t="s">
        <v>2</v>
      </c>
      <c r="D22" s="18" t="s">
        <v>13</v>
      </c>
      <c r="E22" s="16" t="s">
        <v>3</v>
      </c>
      <c r="F22" s="18" t="s">
        <v>14</v>
      </c>
    </row>
    <row r="23" spans="1:6" x14ac:dyDescent="0.25">
      <c r="A23" s="14" t="s">
        <v>4</v>
      </c>
      <c r="B23" s="15"/>
      <c r="C23" s="16" t="s">
        <v>24</v>
      </c>
      <c r="D23" s="17"/>
      <c r="E23" s="16" t="s">
        <v>24</v>
      </c>
      <c r="F23" s="17"/>
    </row>
    <row r="24" spans="1:6" x14ac:dyDescent="0.25">
      <c r="A24" s="15">
        <v>1E-4</v>
      </c>
      <c r="B24" s="19">
        <f>SQRT(A24)</f>
        <v>0.01</v>
      </c>
      <c r="C24" s="16"/>
      <c r="D24" s="17">
        <f t="shared" ref="D24:D31" si="2">C24-$C$9</f>
        <v>-9</v>
      </c>
      <c r="E24" s="16">
        <v>0.78</v>
      </c>
      <c r="F24" s="20">
        <f t="shared" ref="F24:F31" si="3">SQRT(E24^2-$E$9^2)</f>
        <v>0.431161222746202</v>
      </c>
    </row>
    <row r="25" spans="1:6" x14ac:dyDescent="0.25">
      <c r="A25" s="15">
        <v>0.1</v>
      </c>
      <c r="B25" s="19">
        <f t="shared" ref="B25:B28" si="4">SQRT(A25)</f>
        <v>0.31622776601683794</v>
      </c>
      <c r="C25" s="16">
        <v>420</v>
      </c>
      <c r="D25" s="17">
        <f t="shared" si="2"/>
        <v>411</v>
      </c>
      <c r="E25" s="16">
        <v>8.1999999999999993</v>
      </c>
      <c r="F25" s="20">
        <f t="shared" si="3"/>
        <v>8.1741972082890193</v>
      </c>
    </row>
    <row r="26" spans="1:6" x14ac:dyDescent="0.25">
      <c r="A26" s="15">
        <v>0.2</v>
      </c>
      <c r="B26" s="19">
        <f t="shared" si="4"/>
        <v>0.44721359549995793</v>
      </c>
      <c r="C26" s="16">
        <v>831</v>
      </c>
      <c r="D26" s="17">
        <f t="shared" si="2"/>
        <v>822</v>
      </c>
      <c r="E26" s="16">
        <v>12.5</v>
      </c>
      <c r="F26" s="20">
        <f t="shared" si="3"/>
        <v>12.483088560128058</v>
      </c>
    </row>
    <row r="27" spans="1:6" x14ac:dyDescent="0.25">
      <c r="A27" s="15">
        <v>0.25</v>
      </c>
      <c r="B27" s="19">
        <f t="shared" si="4"/>
        <v>0.5</v>
      </c>
      <c r="C27" s="16">
        <v>1040</v>
      </c>
      <c r="D27" s="17">
        <f t="shared" si="2"/>
        <v>1031</v>
      </c>
      <c r="E27" s="16">
        <v>14.4</v>
      </c>
      <c r="F27" s="20">
        <f t="shared" si="3"/>
        <v>14.385322380815802</v>
      </c>
    </row>
    <row r="28" spans="1:6" x14ac:dyDescent="0.25">
      <c r="A28" s="15">
        <v>0.5</v>
      </c>
      <c r="B28" s="19">
        <f t="shared" si="4"/>
        <v>0.70710678118654757</v>
      </c>
      <c r="C28" s="16">
        <v>1250</v>
      </c>
      <c r="D28" s="17">
        <f t="shared" si="2"/>
        <v>1241</v>
      </c>
      <c r="E28" s="16">
        <v>16.3</v>
      </c>
      <c r="F28" s="20">
        <f t="shared" si="3"/>
        <v>16.287034720906075</v>
      </c>
    </row>
    <row r="29" spans="1:6" x14ac:dyDescent="0.25">
      <c r="A29" s="15">
        <v>1</v>
      </c>
      <c r="B29" s="15"/>
      <c r="C29" s="16"/>
      <c r="D29" s="17">
        <f t="shared" si="2"/>
        <v>-9</v>
      </c>
      <c r="E29" s="16"/>
      <c r="F29" s="20" t="e">
        <f t="shared" si="3"/>
        <v>#NUM!</v>
      </c>
    </row>
    <row r="30" spans="1:6" x14ac:dyDescent="0.25">
      <c r="A30" s="15">
        <v>1.5</v>
      </c>
      <c r="B30" s="15"/>
      <c r="C30" s="16"/>
      <c r="D30" s="17">
        <f t="shared" si="2"/>
        <v>-9</v>
      </c>
      <c r="E30" s="16"/>
      <c r="F30" s="20" t="e">
        <f t="shared" si="3"/>
        <v>#NUM!</v>
      </c>
    </row>
    <row r="31" spans="1:6" x14ac:dyDescent="0.25">
      <c r="A31" s="15">
        <v>2</v>
      </c>
      <c r="B31" s="15"/>
      <c r="C31" s="16"/>
      <c r="D31" s="17">
        <f t="shared" si="2"/>
        <v>-9</v>
      </c>
      <c r="E31" s="16"/>
      <c r="F31" s="20" t="e">
        <f t="shared" si="3"/>
        <v>#NUM!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4"/>
  <sheetViews>
    <sheetView workbookViewId="0">
      <selection activeCell="C17" sqref="C17"/>
    </sheetView>
  </sheetViews>
  <sheetFormatPr baseColWidth="10" defaultRowHeight="15" x14ac:dyDescent="0.25"/>
  <cols>
    <col min="2" max="3" width="13.85546875" customWidth="1"/>
    <col min="5" max="5" width="14.42578125" customWidth="1"/>
    <col min="6" max="6" width="14.140625" customWidth="1"/>
    <col min="7" max="7" width="15" customWidth="1"/>
    <col min="8" max="8" width="14.140625" customWidth="1"/>
    <col min="9" max="9" width="14" customWidth="1"/>
    <col min="10" max="10" width="23.140625" customWidth="1"/>
  </cols>
  <sheetData>
    <row r="2" spans="1:9" x14ac:dyDescent="0.25">
      <c r="A2" s="1" t="s">
        <v>0</v>
      </c>
    </row>
    <row r="4" spans="1:9" x14ac:dyDescent="0.25">
      <c r="A4" s="5" t="s">
        <v>15</v>
      </c>
      <c r="C4" t="s">
        <v>22</v>
      </c>
    </row>
    <row r="5" spans="1:9" x14ac:dyDescent="0.25">
      <c r="A5" s="7" t="s">
        <v>1</v>
      </c>
      <c r="B5" s="2" t="s">
        <v>2</v>
      </c>
      <c r="C5" s="3" t="s">
        <v>6</v>
      </c>
      <c r="D5" s="2" t="s">
        <v>3</v>
      </c>
      <c r="E5" s="3" t="s">
        <v>7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7" t="s">
        <v>4</v>
      </c>
      <c r="B6" s="2" t="s">
        <v>5</v>
      </c>
      <c r="C6" s="3"/>
      <c r="D6" s="2" t="s">
        <v>5</v>
      </c>
      <c r="E6" s="3"/>
      <c r="F6" s="2"/>
      <c r="G6" s="2"/>
      <c r="H6" s="2"/>
      <c r="I6" s="2"/>
    </row>
    <row r="7" spans="1:9" x14ac:dyDescent="0.25">
      <c r="A7" s="7">
        <v>0.1</v>
      </c>
      <c r="B7" s="2">
        <v>92</v>
      </c>
      <c r="C7" s="3"/>
      <c r="D7" s="2">
        <v>4.5</v>
      </c>
      <c r="E7" s="3"/>
      <c r="F7" s="2">
        <f>24*A7</f>
        <v>2.4000000000000004</v>
      </c>
      <c r="G7" s="2">
        <f>420*A7</f>
        <v>42</v>
      </c>
      <c r="H7" s="2">
        <f>6*A7</f>
        <v>0.60000000000000009</v>
      </c>
      <c r="I7" s="2">
        <f>116*A7</f>
        <v>11.600000000000001</v>
      </c>
    </row>
    <row r="8" spans="1:9" x14ac:dyDescent="0.25">
      <c r="A8" s="7">
        <v>0.25</v>
      </c>
      <c r="B8" s="2">
        <v>107</v>
      </c>
      <c r="C8" s="3">
        <f>B8-$B$7</f>
        <v>15</v>
      </c>
      <c r="D8" s="2">
        <v>6.3</v>
      </c>
      <c r="E8" s="3">
        <f>SQRT(D8^2-$D$7^2)</f>
        <v>4.4090815370097207</v>
      </c>
      <c r="F8" s="2">
        <f>24*A8</f>
        <v>6</v>
      </c>
      <c r="G8" s="2">
        <f>420*A8</f>
        <v>105</v>
      </c>
      <c r="H8" s="2">
        <f>6*A8</f>
        <v>1.5</v>
      </c>
      <c r="I8" s="2">
        <f>116*A8</f>
        <v>29</v>
      </c>
    </row>
    <row r="9" spans="1:9" x14ac:dyDescent="0.25">
      <c r="A9" s="7">
        <v>0.5</v>
      </c>
      <c r="B9" s="2">
        <v>115</v>
      </c>
      <c r="C9" s="3">
        <f>B9-$B$7</f>
        <v>23</v>
      </c>
      <c r="D9" s="2">
        <v>9.1999999999999993</v>
      </c>
      <c r="E9" s="3">
        <f t="shared" ref="E9:E11" si="0">SQRT(D9^2-$D$7^2)</f>
        <v>8.0243379789238674</v>
      </c>
      <c r="F9" s="2">
        <f>24*A9</f>
        <v>12</v>
      </c>
      <c r="G9" s="2">
        <f>420*A9</f>
        <v>210</v>
      </c>
      <c r="H9" s="2">
        <f>6*A9</f>
        <v>3</v>
      </c>
      <c r="I9" s="2">
        <f>116*A9</f>
        <v>58</v>
      </c>
    </row>
    <row r="10" spans="1:9" x14ac:dyDescent="0.25">
      <c r="A10" s="7">
        <v>0.75</v>
      </c>
      <c r="B10" s="2">
        <v>123</v>
      </c>
      <c r="C10" s="3">
        <f>B10-$B$7</f>
        <v>31</v>
      </c>
      <c r="D10" s="2">
        <v>13</v>
      </c>
      <c r="E10" s="3">
        <f t="shared" si="0"/>
        <v>12.196310917650468</v>
      </c>
      <c r="F10" s="2">
        <f>24*A10</f>
        <v>18</v>
      </c>
      <c r="G10" s="2">
        <f>420*A10</f>
        <v>315</v>
      </c>
      <c r="H10" s="2">
        <f>6*A10</f>
        <v>4.5</v>
      </c>
      <c r="I10" s="2">
        <f>116*A10</f>
        <v>87</v>
      </c>
    </row>
    <row r="11" spans="1:9" x14ac:dyDescent="0.25">
      <c r="A11" s="7">
        <v>1</v>
      </c>
      <c r="B11" s="2">
        <v>131</v>
      </c>
      <c r="C11" s="3">
        <f>B11-$B$7</f>
        <v>39</v>
      </c>
      <c r="D11" s="2">
        <v>16</v>
      </c>
      <c r="E11" s="3">
        <f t="shared" si="0"/>
        <v>15.354152532784088</v>
      </c>
      <c r="F11" s="2">
        <f>24*A11</f>
        <v>24</v>
      </c>
      <c r="G11" s="2">
        <f>420*A11</f>
        <v>420</v>
      </c>
      <c r="H11" s="2">
        <f>6*A11</f>
        <v>6</v>
      </c>
      <c r="I11" s="2">
        <f>116*A11</f>
        <v>116</v>
      </c>
    </row>
    <row r="13" spans="1:9" x14ac:dyDescent="0.25">
      <c r="A13" s="6" t="s">
        <v>16</v>
      </c>
      <c r="C13" t="s">
        <v>23</v>
      </c>
    </row>
    <row r="14" spans="1:9" x14ac:dyDescent="0.25">
      <c r="A14" s="7" t="s">
        <v>1</v>
      </c>
      <c r="B14" s="2" t="s">
        <v>2</v>
      </c>
      <c r="C14" s="3" t="s">
        <v>6</v>
      </c>
      <c r="D14" s="2" t="s">
        <v>3</v>
      </c>
      <c r="E14" s="3" t="s">
        <v>7</v>
      </c>
      <c r="F14" s="2" t="s">
        <v>9</v>
      </c>
      <c r="G14" s="2" t="s">
        <v>10</v>
      </c>
      <c r="H14" s="2" t="s">
        <v>11</v>
      </c>
      <c r="I14" s="2" t="s">
        <v>12</v>
      </c>
    </row>
    <row r="15" spans="1:9" x14ac:dyDescent="0.25">
      <c r="A15" s="7" t="s">
        <v>4</v>
      </c>
      <c r="B15" s="2" t="s">
        <v>5</v>
      </c>
      <c r="C15" s="3"/>
      <c r="D15" s="2" t="s">
        <v>5</v>
      </c>
      <c r="E15" s="3"/>
      <c r="F15" s="2"/>
      <c r="G15" s="2"/>
      <c r="H15" s="2"/>
      <c r="I15" s="2"/>
    </row>
    <row r="16" spans="1:9" x14ac:dyDescent="0.25">
      <c r="A16" s="7">
        <v>0.1</v>
      </c>
      <c r="B16" s="2">
        <v>93</v>
      </c>
      <c r="C16" s="3"/>
      <c r="D16" s="2">
        <v>5.25</v>
      </c>
      <c r="E16" s="3"/>
      <c r="F16" s="2">
        <f t="shared" ref="F16:F24" si="1">24*A16</f>
        <v>2.4000000000000004</v>
      </c>
      <c r="G16" s="2">
        <f t="shared" ref="G16:G24" si="2">420*A16</f>
        <v>42</v>
      </c>
      <c r="H16" s="2">
        <f t="shared" ref="H16:H24" si="3">6*A16</f>
        <v>0.60000000000000009</v>
      </c>
      <c r="I16" s="2">
        <f t="shared" ref="I16:I24" si="4">116*A16</f>
        <v>11.600000000000001</v>
      </c>
    </row>
    <row r="17" spans="1:9" x14ac:dyDescent="0.25">
      <c r="A17" s="7">
        <v>0.25</v>
      </c>
      <c r="B17" s="2">
        <v>109</v>
      </c>
      <c r="C17" s="3">
        <f>B17-$B$16</f>
        <v>16</v>
      </c>
      <c r="D17" s="2">
        <v>6.67</v>
      </c>
      <c r="E17" s="3">
        <f>SQRT(D17^2-$D$16^2)</f>
        <v>4.1141706333111658</v>
      </c>
      <c r="F17" s="2">
        <f t="shared" si="1"/>
        <v>6</v>
      </c>
      <c r="G17" s="2">
        <f t="shared" si="2"/>
        <v>105</v>
      </c>
      <c r="H17" s="2">
        <f t="shared" si="3"/>
        <v>1.5</v>
      </c>
      <c r="I17" s="2">
        <f t="shared" si="4"/>
        <v>29</v>
      </c>
    </row>
    <row r="18" spans="1:9" x14ac:dyDescent="0.25">
      <c r="A18" s="7">
        <v>0.5</v>
      </c>
      <c r="B18" s="2">
        <v>119</v>
      </c>
      <c r="C18" s="3">
        <f t="shared" ref="C18:C24" si="5">B18-$B$16</f>
        <v>26</v>
      </c>
      <c r="D18" s="2">
        <v>8.6</v>
      </c>
      <c r="E18" s="3">
        <f t="shared" ref="E18:E24" si="6">SQRT(D18^2-$D$16^2)</f>
        <v>6.8115710375800962</v>
      </c>
      <c r="F18" s="2">
        <f t="shared" si="1"/>
        <v>12</v>
      </c>
      <c r="G18" s="2">
        <f t="shared" si="2"/>
        <v>210</v>
      </c>
      <c r="H18" s="2">
        <f t="shared" si="3"/>
        <v>3</v>
      </c>
      <c r="I18" s="2">
        <f t="shared" si="4"/>
        <v>58</v>
      </c>
    </row>
    <row r="19" spans="1:9" x14ac:dyDescent="0.25">
      <c r="A19" s="7">
        <v>0.75</v>
      </c>
      <c r="B19" s="2">
        <v>128</v>
      </c>
      <c r="C19" s="3">
        <f t="shared" si="5"/>
        <v>35</v>
      </c>
      <c r="D19" s="2">
        <v>10.8</v>
      </c>
      <c r="E19" s="3">
        <f t="shared" si="6"/>
        <v>9.438087730043625</v>
      </c>
      <c r="F19" s="2">
        <f t="shared" si="1"/>
        <v>18</v>
      </c>
      <c r="G19" s="2">
        <f t="shared" si="2"/>
        <v>315</v>
      </c>
      <c r="H19" s="2">
        <f t="shared" si="3"/>
        <v>4.5</v>
      </c>
      <c r="I19" s="2">
        <f t="shared" si="4"/>
        <v>87</v>
      </c>
    </row>
    <row r="20" spans="1:9" x14ac:dyDescent="0.25">
      <c r="A20" s="7">
        <v>1</v>
      </c>
      <c r="B20" s="2">
        <v>136</v>
      </c>
      <c r="C20" s="3">
        <f t="shared" si="5"/>
        <v>43</v>
      </c>
      <c r="D20" s="2">
        <v>13</v>
      </c>
      <c r="E20" s="3">
        <f t="shared" si="6"/>
        <v>11.892749892266297</v>
      </c>
      <c r="F20" s="2">
        <f t="shared" si="1"/>
        <v>24</v>
      </c>
      <c r="G20" s="2">
        <f t="shared" si="2"/>
        <v>420</v>
      </c>
      <c r="H20" s="2">
        <f t="shared" si="3"/>
        <v>6</v>
      </c>
      <c r="I20" s="2">
        <f t="shared" si="4"/>
        <v>116</v>
      </c>
    </row>
    <row r="21" spans="1:9" x14ac:dyDescent="0.25">
      <c r="A21" s="7">
        <v>1.25</v>
      </c>
      <c r="B21" s="2">
        <v>140</v>
      </c>
      <c r="C21" s="3">
        <f t="shared" si="5"/>
        <v>47</v>
      </c>
      <c r="D21" s="2">
        <v>15.7</v>
      </c>
      <c r="E21" s="3">
        <f t="shared" si="6"/>
        <v>14.796198836187623</v>
      </c>
      <c r="F21" s="2">
        <f t="shared" si="1"/>
        <v>30</v>
      </c>
      <c r="G21" s="2">
        <f t="shared" si="2"/>
        <v>525</v>
      </c>
      <c r="H21" s="2">
        <f t="shared" si="3"/>
        <v>7.5</v>
      </c>
      <c r="I21" s="2">
        <f t="shared" si="4"/>
        <v>145</v>
      </c>
    </row>
    <row r="22" spans="1:9" x14ac:dyDescent="0.25">
      <c r="A22" s="7">
        <v>1.5</v>
      </c>
      <c r="B22" s="2">
        <v>140</v>
      </c>
      <c r="C22" s="3">
        <f t="shared" si="5"/>
        <v>47</v>
      </c>
      <c r="D22" s="2">
        <v>18.239999999999998</v>
      </c>
      <c r="E22" s="3">
        <f t="shared" si="6"/>
        <v>17.468116670093544</v>
      </c>
      <c r="F22" s="2">
        <f t="shared" si="1"/>
        <v>36</v>
      </c>
      <c r="G22" s="2">
        <f t="shared" si="2"/>
        <v>630</v>
      </c>
      <c r="H22" s="2">
        <f t="shared" si="3"/>
        <v>9</v>
      </c>
      <c r="I22" s="2">
        <f t="shared" si="4"/>
        <v>174</v>
      </c>
    </row>
    <row r="23" spans="1:9" x14ac:dyDescent="0.25">
      <c r="A23" s="7">
        <v>1.75</v>
      </c>
      <c r="B23" s="2">
        <v>139</v>
      </c>
      <c r="C23" s="3">
        <f t="shared" si="5"/>
        <v>46</v>
      </c>
      <c r="D23" s="2">
        <v>21</v>
      </c>
      <c r="E23" s="3">
        <f t="shared" si="6"/>
        <v>20.333162567588939</v>
      </c>
      <c r="F23" s="2">
        <f t="shared" si="1"/>
        <v>42</v>
      </c>
      <c r="G23" s="2">
        <f t="shared" si="2"/>
        <v>735</v>
      </c>
      <c r="H23" s="2">
        <f t="shared" si="3"/>
        <v>10.5</v>
      </c>
      <c r="I23" s="2">
        <f t="shared" si="4"/>
        <v>203</v>
      </c>
    </row>
    <row r="24" spans="1:9" x14ac:dyDescent="0.25">
      <c r="A24" s="7">
        <v>2</v>
      </c>
      <c r="B24" s="2">
        <v>139</v>
      </c>
      <c r="C24" s="3">
        <f t="shared" si="5"/>
        <v>46</v>
      </c>
      <c r="D24" s="2">
        <v>23.3</v>
      </c>
      <c r="E24" s="3">
        <f t="shared" si="6"/>
        <v>22.700825976162189</v>
      </c>
      <c r="F24" s="2">
        <f t="shared" si="1"/>
        <v>48</v>
      </c>
      <c r="G24" s="2">
        <f t="shared" si="2"/>
        <v>840</v>
      </c>
      <c r="H24" s="2">
        <f t="shared" si="3"/>
        <v>12</v>
      </c>
      <c r="I24" s="2">
        <f t="shared" si="4"/>
        <v>232</v>
      </c>
    </row>
    <row r="28" spans="1:9" x14ac:dyDescent="0.25">
      <c r="A28" s="1" t="s">
        <v>8</v>
      </c>
    </row>
    <row r="30" spans="1:9" x14ac:dyDescent="0.25">
      <c r="A30" s="5" t="s">
        <v>15</v>
      </c>
      <c r="C30" t="s">
        <v>22</v>
      </c>
    </row>
    <row r="31" spans="1:9" ht="30" x14ac:dyDescent="0.25">
      <c r="A31" s="7" t="s">
        <v>1</v>
      </c>
      <c r="B31" s="2" t="s">
        <v>2</v>
      </c>
      <c r="C31" s="4" t="s">
        <v>13</v>
      </c>
      <c r="D31" s="2" t="s">
        <v>3</v>
      </c>
      <c r="E31" s="4" t="s">
        <v>14</v>
      </c>
    </row>
    <row r="32" spans="1:9" x14ac:dyDescent="0.25">
      <c r="A32" s="7" t="s">
        <v>4</v>
      </c>
      <c r="B32" s="2" t="s">
        <v>5</v>
      </c>
      <c r="C32" s="3"/>
      <c r="D32" s="2" t="s">
        <v>5</v>
      </c>
      <c r="E32" s="3"/>
    </row>
    <row r="33" spans="1:10" x14ac:dyDescent="0.25">
      <c r="A33" s="8">
        <v>1E-4</v>
      </c>
      <c r="B33" s="2">
        <v>140</v>
      </c>
      <c r="C33" s="3">
        <f t="shared" ref="C33:C41" si="7">B33-$B$7</f>
        <v>48</v>
      </c>
      <c r="D33" s="2">
        <v>7.3</v>
      </c>
      <c r="E33" s="3">
        <f>SQRT(D33^2-$D$16^2)</f>
        <v>5.0722283071644165</v>
      </c>
    </row>
    <row r="34" spans="1:10" x14ac:dyDescent="0.25">
      <c r="A34" s="8">
        <v>2.5000000000000001E-4</v>
      </c>
      <c r="B34" s="2">
        <v>204</v>
      </c>
      <c r="C34" s="3">
        <f t="shared" si="7"/>
        <v>112</v>
      </c>
      <c r="D34" s="2">
        <v>7.8</v>
      </c>
      <c r="E34" s="3">
        <f t="shared" ref="E34:E41" si="8">SQRT(D34^2-$D$16^2)</f>
        <v>5.7686653569088229</v>
      </c>
    </row>
    <row r="35" spans="1:10" x14ac:dyDescent="0.25">
      <c r="A35" s="8">
        <v>5.0000000000000001E-4</v>
      </c>
      <c r="B35" s="2">
        <v>304</v>
      </c>
      <c r="C35" s="3">
        <f t="shared" si="7"/>
        <v>212</v>
      </c>
      <c r="D35" s="2">
        <v>8.5</v>
      </c>
      <c r="E35" s="3">
        <f t="shared" si="8"/>
        <v>6.6848709785604692</v>
      </c>
    </row>
    <row r="36" spans="1:10" x14ac:dyDescent="0.25">
      <c r="A36" s="8">
        <v>7.5000000000000002E-4</v>
      </c>
      <c r="B36" s="2">
        <v>403</v>
      </c>
      <c r="C36" s="3">
        <f t="shared" si="7"/>
        <v>311</v>
      </c>
      <c r="D36" s="2">
        <v>9.6</v>
      </c>
      <c r="E36" s="3">
        <f t="shared" si="8"/>
        <v>8.0372569947712886</v>
      </c>
    </row>
    <row r="37" spans="1:10" x14ac:dyDescent="0.25">
      <c r="A37" s="8">
        <v>1E-3</v>
      </c>
      <c r="B37" s="2">
        <v>501</v>
      </c>
      <c r="C37" s="3">
        <f t="shared" si="7"/>
        <v>409</v>
      </c>
      <c r="D37" s="2">
        <v>10.9</v>
      </c>
      <c r="E37" s="3">
        <f t="shared" si="8"/>
        <v>9.5523557303944671</v>
      </c>
    </row>
    <row r="38" spans="1:10" x14ac:dyDescent="0.25">
      <c r="A38" s="8">
        <v>1.25E-3</v>
      </c>
      <c r="B38" s="2">
        <v>597</v>
      </c>
      <c r="C38" s="3">
        <f t="shared" si="7"/>
        <v>505</v>
      </c>
      <c r="D38" s="2">
        <v>12.2</v>
      </c>
      <c r="E38" s="3">
        <f t="shared" si="8"/>
        <v>11.012606412652728</v>
      </c>
    </row>
    <row r="39" spans="1:10" x14ac:dyDescent="0.25">
      <c r="A39" s="8">
        <v>1.5E-3</v>
      </c>
      <c r="B39" s="2">
        <v>694</v>
      </c>
      <c r="C39" s="3">
        <f t="shared" si="7"/>
        <v>602</v>
      </c>
      <c r="D39" s="2">
        <v>13.9</v>
      </c>
      <c r="E39" s="3">
        <f t="shared" si="8"/>
        <v>12.870411803823528</v>
      </c>
    </row>
    <row r="40" spans="1:10" x14ac:dyDescent="0.25">
      <c r="A40" s="8">
        <v>1.75E-3</v>
      </c>
      <c r="B40" s="2">
        <v>790</v>
      </c>
      <c r="C40" s="3">
        <f t="shared" si="7"/>
        <v>698</v>
      </c>
      <c r="D40" s="2">
        <v>15.4</v>
      </c>
      <c r="E40" s="3">
        <f t="shared" si="8"/>
        <v>14.477482515962505</v>
      </c>
    </row>
    <row r="41" spans="1:10" x14ac:dyDescent="0.25">
      <c r="A41" s="8">
        <v>2E-3</v>
      </c>
      <c r="B41" s="2">
        <v>886</v>
      </c>
      <c r="C41" s="3">
        <f t="shared" si="7"/>
        <v>794</v>
      </c>
      <c r="D41" s="2">
        <v>17.2</v>
      </c>
      <c r="E41" s="3">
        <f t="shared" si="8"/>
        <v>16.379178856096541</v>
      </c>
    </row>
    <row r="43" spans="1:10" x14ac:dyDescent="0.25">
      <c r="A43" s="6" t="s">
        <v>16</v>
      </c>
      <c r="C43" t="s">
        <v>23</v>
      </c>
    </row>
    <row r="44" spans="1:10" x14ac:dyDescent="0.25">
      <c r="A44" s="7" t="s">
        <v>1</v>
      </c>
      <c r="B44" s="2" t="s">
        <v>2</v>
      </c>
      <c r="C44" s="3" t="s">
        <v>6</v>
      </c>
      <c r="D44" s="2" t="s">
        <v>3</v>
      </c>
      <c r="E44" s="3" t="s">
        <v>7</v>
      </c>
      <c r="F44" s="2" t="s">
        <v>9</v>
      </c>
      <c r="G44" s="2" t="s">
        <v>10</v>
      </c>
      <c r="H44" s="2" t="s">
        <v>11</v>
      </c>
      <c r="I44" s="2" t="s">
        <v>12</v>
      </c>
      <c r="J44" s="7" t="s">
        <v>17</v>
      </c>
    </row>
    <row r="45" spans="1:10" x14ac:dyDescent="0.25">
      <c r="A45" s="7" t="s">
        <v>4</v>
      </c>
      <c r="B45" s="2" t="s">
        <v>5</v>
      </c>
      <c r="C45" s="3"/>
      <c r="D45" s="2" t="s">
        <v>5</v>
      </c>
      <c r="E45" s="3"/>
      <c r="F45" s="2"/>
      <c r="G45" s="2"/>
      <c r="H45" s="2"/>
      <c r="I45" s="2"/>
      <c r="J45" s="7"/>
    </row>
    <row r="46" spans="1:10" x14ac:dyDescent="0.25">
      <c r="A46" s="8">
        <v>1E-4</v>
      </c>
      <c r="B46" s="2">
        <v>197</v>
      </c>
      <c r="C46" s="3">
        <f>B46-$B$33</f>
        <v>57</v>
      </c>
      <c r="D46" s="2">
        <v>35</v>
      </c>
      <c r="E46" s="3">
        <f>SQRT(D46^2-$D$16^2)</f>
        <v>34.604009883249077</v>
      </c>
      <c r="F46" s="2">
        <f t="shared" ref="F46:F54" si="9">24*A46</f>
        <v>2.4000000000000002E-3</v>
      </c>
      <c r="G46" s="2">
        <f t="shared" ref="G46:G54" si="10">420*A46</f>
        <v>4.2000000000000003E-2</v>
      </c>
      <c r="H46" s="2">
        <f t="shared" ref="H46:H54" si="11">6*A46</f>
        <v>6.0000000000000006E-4</v>
      </c>
      <c r="I46" s="2">
        <f t="shared" ref="I46:I54" si="12">116*A46</f>
        <v>1.1600000000000001E-2</v>
      </c>
      <c r="J46" s="7" t="s">
        <v>19</v>
      </c>
    </row>
    <row r="47" spans="1:10" x14ac:dyDescent="0.25">
      <c r="A47" s="8">
        <v>2.5000000000000001E-4</v>
      </c>
      <c r="B47" s="2">
        <v>269</v>
      </c>
      <c r="C47" s="3">
        <f>B47-$B$33</f>
        <v>129</v>
      </c>
      <c r="D47" s="2">
        <v>37</v>
      </c>
      <c r="E47" s="3">
        <f t="shared" ref="E47:E54" si="13">SQRT(D47^2-$D$16^2)</f>
        <v>36.625639926150093</v>
      </c>
      <c r="F47" s="2">
        <f t="shared" si="9"/>
        <v>6.0000000000000001E-3</v>
      </c>
      <c r="G47" s="2">
        <f t="shared" si="10"/>
        <v>0.105</v>
      </c>
      <c r="H47" s="2">
        <f t="shared" si="11"/>
        <v>1.5E-3</v>
      </c>
      <c r="I47" s="2">
        <f t="shared" si="12"/>
        <v>2.9000000000000001E-2</v>
      </c>
      <c r="J47" s="7" t="s">
        <v>20</v>
      </c>
    </row>
    <row r="48" spans="1:10" x14ac:dyDescent="0.25">
      <c r="A48" s="8">
        <v>5.0000000000000001E-4</v>
      </c>
      <c r="B48" s="2">
        <v>380</v>
      </c>
      <c r="C48" s="3">
        <f t="shared" ref="C48:C54" si="14">B48-$B$33</f>
        <v>240</v>
      </c>
      <c r="D48" s="2">
        <v>36.6</v>
      </c>
      <c r="E48" s="3">
        <f t="shared" si="13"/>
        <v>36.221506042681334</v>
      </c>
      <c r="F48" s="2">
        <f t="shared" si="9"/>
        <v>1.2E-2</v>
      </c>
      <c r="G48" s="2">
        <f t="shared" si="10"/>
        <v>0.21</v>
      </c>
      <c r="H48" s="2">
        <f t="shared" si="11"/>
        <v>3.0000000000000001E-3</v>
      </c>
      <c r="I48" s="2">
        <f t="shared" si="12"/>
        <v>5.8000000000000003E-2</v>
      </c>
      <c r="J48" s="7" t="s">
        <v>21</v>
      </c>
    </row>
    <row r="49" spans="1:10" x14ac:dyDescent="0.25">
      <c r="A49" s="8">
        <v>7.5000000000000002E-4</v>
      </c>
      <c r="B49" s="2">
        <v>489</v>
      </c>
      <c r="C49" s="3">
        <f t="shared" si="14"/>
        <v>349</v>
      </c>
      <c r="D49" s="2">
        <v>36.5</v>
      </c>
      <c r="E49" s="3">
        <f t="shared" si="13"/>
        <v>36.120458191999724</v>
      </c>
      <c r="F49" s="2">
        <f t="shared" si="9"/>
        <v>1.8000000000000002E-2</v>
      </c>
      <c r="G49" s="2">
        <f t="shared" si="10"/>
        <v>0.315</v>
      </c>
      <c r="H49" s="2">
        <f t="shared" si="11"/>
        <v>4.5000000000000005E-3</v>
      </c>
      <c r="I49" s="2">
        <f t="shared" si="12"/>
        <v>8.7000000000000008E-2</v>
      </c>
      <c r="J49" s="7" t="s">
        <v>20</v>
      </c>
    </row>
    <row r="50" spans="1:10" x14ac:dyDescent="0.25">
      <c r="A50" s="8">
        <v>1E-3</v>
      </c>
      <c r="B50" s="2">
        <v>597</v>
      </c>
      <c r="C50" s="3">
        <f t="shared" si="14"/>
        <v>457</v>
      </c>
      <c r="D50" s="2">
        <v>36</v>
      </c>
      <c r="E50" s="3">
        <f t="shared" si="13"/>
        <v>35.6151302117513</v>
      </c>
      <c r="F50" s="2">
        <f t="shared" si="9"/>
        <v>2.4E-2</v>
      </c>
      <c r="G50" s="2">
        <f t="shared" si="10"/>
        <v>0.42</v>
      </c>
      <c r="H50" s="2">
        <f t="shared" si="11"/>
        <v>6.0000000000000001E-3</v>
      </c>
      <c r="I50" s="2">
        <f t="shared" si="12"/>
        <v>0.11600000000000001</v>
      </c>
      <c r="J50" s="7" t="s">
        <v>20</v>
      </c>
    </row>
    <row r="51" spans="1:10" x14ac:dyDescent="0.25">
      <c r="A51" s="8">
        <v>1.25E-3</v>
      </c>
      <c r="B51" s="2">
        <v>704</v>
      </c>
      <c r="C51" s="3">
        <f t="shared" si="14"/>
        <v>564</v>
      </c>
      <c r="D51" s="2">
        <v>37</v>
      </c>
      <c r="E51" s="3">
        <f t="shared" si="13"/>
        <v>36.625639926150093</v>
      </c>
      <c r="F51" s="2">
        <f t="shared" si="9"/>
        <v>0.03</v>
      </c>
      <c r="G51" s="2">
        <f t="shared" si="10"/>
        <v>0.52500000000000002</v>
      </c>
      <c r="H51" s="2">
        <f t="shared" si="11"/>
        <v>7.4999999999999997E-3</v>
      </c>
      <c r="I51" s="2">
        <f t="shared" si="12"/>
        <v>0.14499999999999999</v>
      </c>
      <c r="J51" s="7" t="s">
        <v>20</v>
      </c>
    </row>
    <row r="52" spans="1:10" x14ac:dyDescent="0.25">
      <c r="A52" s="8">
        <v>1.5E-3</v>
      </c>
      <c r="B52" s="2">
        <v>811</v>
      </c>
      <c r="C52" s="3">
        <f t="shared" si="14"/>
        <v>671</v>
      </c>
      <c r="D52" s="2">
        <v>37.6</v>
      </c>
      <c r="E52" s="3">
        <f t="shared" si="13"/>
        <v>37.231673344076277</v>
      </c>
      <c r="F52" s="2">
        <f t="shared" si="9"/>
        <v>3.6000000000000004E-2</v>
      </c>
      <c r="G52" s="2">
        <f t="shared" si="10"/>
        <v>0.63</v>
      </c>
      <c r="H52" s="2">
        <f t="shared" si="11"/>
        <v>9.0000000000000011E-3</v>
      </c>
      <c r="I52" s="2">
        <f t="shared" si="12"/>
        <v>0.17400000000000002</v>
      </c>
      <c r="J52" s="7" t="s">
        <v>20</v>
      </c>
    </row>
    <row r="53" spans="1:10" x14ac:dyDescent="0.25">
      <c r="A53" s="8">
        <v>1.75E-3</v>
      </c>
      <c r="B53" s="2">
        <v>918</v>
      </c>
      <c r="C53" s="3">
        <f t="shared" si="14"/>
        <v>778</v>
      </c>
      <c r="D53" s="2">
        <v>38.4</v>
      </c>
      <c r="E53" s="3">
        <f t="shared" si="13"/>
        <v>38.039420342586716</v>
      </c>
      <c r="F53" s="2">
        <f t="shared" si="9"/>
        <v>4.2000000000000003E-2</v>
      </c>
      <c r="G53" s="2">
        <f t="shared" si="10"/>
        <v>0.73499999999999999</v>
      </c>
      <c r="H53" s="2">
        <f t="shared" si="11"/>
        <v>1.0500000000000001E-2</v>
      </c>
      <c r="I53" s="2">
        <f t="shared" si="12"/>
        <v>0.20300000000000001</v>
      </c>
      <c r="J53" s="7" t="s">
        <v>20</v>
      </c>
    </row>
    <row r="54" spans="1:10" x14ac:dyDescent="0.25">
      <c r="A54" s="8">
        <v>2E-3</v>
      </c>
      <c r="B54" s="2">
        <v>1007</v>
      </c>
      <c r="C54" s="3">
        <f t="shared" si="14"/>
        <v>867</v>
      </c>
      <c r="D54" s="2">
        <v>24</v>
      </c>
      <c r="E54" s="3">
        <f t="shared" si="13"/>
        <v>23.418742493993992</v>
      </c>
      <c r="F54" s="2">
        <f t="shared" si="9"/>
        <v>4.8000000000000001E-2</v>
      </c>
      <c r="G54" s="2">
        <f t="shared" si="10"/>
        <v>0.84</v>
      </c>
      <c r="H54" s="2">
        <f t="shared" si="11"/>
        <v>1.2E-2</v>
      </c>
      <c r="I54" s="2">
        <f t="shared" si="12"/>
        <v>0.23200000000000001</v>
      </c>
      <c r="J54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51"/>
  <sheetViews>
    <sheetView workbookViewId="0">
      <selection activeCell="C17" sqref="C17"/>
    </sheetView>
  </sheetViews>
  <sheetFormatPr baseColWidth="10" defaultRowHeight="15" x14ac:dyDescent="0.25"/>
  <cols>
    <col min="2" max="3" width="13.85546875" customWidth="1"/>
    <col min="5" max="5" width="14.42578125" customWidth="1"/>
    <col min="6" max="6" width="14.140625" customWidth="1"/>
    <col min="7" max="7" width="15" customWidth="1"/>
    <col min="8" max="8" width="14.140625" customWidth="1"/>
    <col min="9" max="9" width="14" customWidth="1"/>
    <col min="10" max="10" width="23.140625" customWidth="1"/>
  </cols>
  <sheetData>
    <row r="2" spans="1:9" x14ac:dyDescent="0.25">
      <c r="A2" s="1" t="s">
        <v>0</v>
      </c>
    </row>
    <row r="4" spans="1:9" x14ac:dyDescent="0.25">
      <c r="A4" s="5" t="s">
        <v>15</v>
      </c>
    </row>
    <row r="5" spans="1:9" x14ac:dyDescent="0.25">
      <c r="A5" s="7" t="s">
        <v>1</v>
      </c>
      <c r="B5" s="2" t="s">
        <v>2</v>
      </c>
      <c r="C5" s="3" t="s">
        <v>6</v>
      </c>
      <c r="D5" s="2" t="s">
        <v>3</v>
      </c>
      <c r="E5" s="3" t="s">
        <v>7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7" t="s">
        <v>4</v>
      </c>
      <c r="B6" s="2" t="s">
        <v>5</v>
      </c>
      <c r="C6" s="3"/>
      <c r="D6" s="2" t="s">
        <v>5</v>
      </c>
      <c r="E6" s="3"/>
      <c r="F6" s="2"/>
      <c r="G6" s="2"/>
      <c r="H6" s="2"/>
      <c r="I6" s="2"/>
    </row>
    <row r="7" spans="1:9" x14ac:dyDescent="0.25">
      <c r="A7" s="7">
        <v>0.1</v>
      </c>
      <c r="B7" s="2">
        <v>92</v>
      </c>
      <c r="C7" s="3"/>
      <c r="D7" s="2">
        <v>4.5</v>
      </c>
      <c r="E7" s="3"/>
      <c r="F7" s="2">
        <f>24*A7</f>
        <v>2.4000000000000004</v>
      </c>
      <c r="G7" s="2">
        <f>420*A7</f>
        <v>42</v>
      </c>
      <c r="H7" s="2">
        <f>6*A7</f>
        <v>0.60000000000000009</v>
      </c>
      <c r="I7" s="2">
        <f>116*A7</f>
        <v>11.600000000000001</v>
      </c>
    </row>
    <row r="8" spans="1:9" x14ac:dyDescent="0.25">
      <c r="A8" s="7">
        <v>0.25</v>
      </c>
      <c r="B8" s="2">
        <v>107</v>
      </c>
      <c r="C8" s="3">
        <f>B8-$B$7</f>
        <v>15</v>
      </c>
      <c r="D8" s="2">
        <v>6.3</v>
      </c>
      <c r="E8" s="3">
        <f>SQRT(D8^2-$D$7^2)</f>
        <v>4.4090815370097207</v>
      </c>
      <c r="F8" s="2">
        <f>24*A8</f>
        <v>6</v>
      </c>
      <c r="G8" s="2">
        <f>420*A8</f>
        <v>105</v>
      </c>
      <c r="H8" s="2">
        <f>6*A8</f>
        <v>1.5</v>
      </c>
      <c r="I8" s="2">
        <f>116*A8</f>
        <v>29</v>
      </c>
    </row>
    <row r="9" spans="1:9" x14ac:dyDescent="0.25">
      <c r="A9" s="7">
        <v>0.5</v>
      </c>
      <c r="B9" s="2">
        <v>115</v>
      </c>
      <c r="C9" s="3">
        <f>B9-$B$7</f>
        <v>23</v>
      </c>
      <c r="D9" s="2">
        <v>9.1999999999999993</v>
      </c>
      <c r="E9" s="3">
        <f t="shared" ref="E9:E11" si="0">SQRT(D9^2-$D$7^2)</f>
        <v>8.0243379789238674</v>
      </c>
      <c r="F9" s="2">
        <f>24*A9</f>
        <v>12</v>
      </c>
      <c r="G9" s="2">
        <f>420*A9</f>
        <v>210</v>
      </c>
      <c r="H9" s="2">
        <f>6*A9</f>
        <v>3</v>
      </c>
      <c r="I9" s="2">
        <f>116*A9</f>
        <v>58</v>
      </c>
    </row>
    <row r="10" spans="1:9" x14ac:dyDescent="0.25">
      <c r="A10" s="7">
        <v>0.75</v>
      </c>
      <c r="B10" s="2">
        <v>123</v>
      </c>
      <c r="C10" s="3">
        <f>B10-$B$7</f>
        <v>31</v>
      </c>
      <c r="D10" s="2">
        <v>13</v>
      </c>
      <c r="E10" s="3">
        <f t="shared" si="0"/>
        <v>12.196310917650468</v>
      </c>
      <c r="F10" s="2">
        <f>24*A10</f>
        <v>18</v>
      </c>
      <c r="G10" s="2">
        <f>420*A10</f>
        <v>315</v>
      </c>
      <c r="H10" s="2">
        <f>6*A10</f>
        <v>4.5</v>
      </c>
      <c r="I10" s="2">
        <f>116*A10</f>
        <v>87</v>
      </c>
    </row>
    <row r="11" spans="1:9" x14ac:dyDescent="0.25">
      <c r="A11" s="7">
        <v>1</v>
      </c>
      <c r="B11" s="2">
        <v>131</v>
      </c>
      <c r="C11" s="3">
        <f>B11-$B$7</f>
        <v>39</v>
      </c>
      <c r="D11" s="2">
        <v>16</v>
      </c>
      <c r="E11" s="3">
        <f t="shared" si="0"/>
        <v>15.354152532784088</v>
      </c>
      <c r="F11" s="2">
        <f>24*A11</f>
        <v>24</v>
      </c>
      <c r="G11" s="2">
        <f>420*A11</f>
        <v>420</v>
      </c>
      <c r="H11" s="2">
        <f>6*A11</f>
        <v>6</v>
      </c>
      <c r="I11" s="2">
        <f>116*A11</f>
        <v>116</v>
      </c>
    </row>
    <row r="13" spans="1:9" x14ac:dyDescent="0.25">
      <c r="A13" s="6" t="s">
        <v>16</v>
      </c>
    </row>
    <row r="14" spans="1:9" x14ac:dyDescent="0.25">
      <c r="A14" s="7" t="s">
        <v>1</v>
      </c>
      <c r="B14" s="2" t="s">
        <v>2</v>
      </c>
      <c r="C14" s="3" t="s">
        <v>6</v>
      </c>
      <c r="D14" s="2" t="s">
        <v>3</v>
      </c>
      <c r="E14" s="3" t="s">
        <v>7</v>
      </c>
      <c r="F14" s="2" t="s">
        <v>9</v>
      </c>
      <c r="G14" s="2" t="s">
        <v>10</v>
      </c>
      <c r="H14" s="2" t="s">
        <v>11</v>
      </c>
      <c r="I14" s="2" t="s">
        <v>12</v>
      </c>
    </row>
    <row r="15" spans="1:9" x14ac:dyDescent="0.25">
      <c r="A15" s="7" t="s">
        <v>4</v>
      </c>
      <c r="B15" s="2" t="s">
        <v>5</v>
      </c>
      <c r="C15" s="3"/>
      <c r="D15" s="2" t="s">
        <v>5</v>
      </c>
      <c r="E15" s="3"/>
      <c r="F15" s="2"/>
      <c r="G15" s="2"/>
      <c r="H15" s="2"/>
      <c r="I15" s="2"/>
    </row>
    <row r="16" spans="1:9" x14ac:dyDescent="0.25">
      <c r="A16" s="7">
        <v>0</v>
      </c>
      <c r="B16" s="2"/>
      <c r="C16" s="3">
        <v>0</v>
      </c>
      <c r="D16" s="2">
        <v>0</v>
      </c>
      <c r="E16" s="3"/>
      <c r="F16" s="2"/>
      <c r="G16" s="2"/>
      <c r="H16" s="2"/>
      <c r="I16" s="2"/>
    </row>
    <row r="17" spans="1:9" x14ac:dyDescent="0.25">
      <c r="A17" s="7">
        <v>0.1</v>
      </c>
      <c r="B17" s="2">
        <v>89</v>
      </c>
      <c r="C17" s="3"/>
      <c r="D17" s="2">
        <v>5.25</v>
      </c>
      <c r="E17" s="3"/>
      <c r="F17" s="2">
        <f t="shared" ref="F17:F21" si="1">24*A17</f>
        <v>2.4000000000000004</v>
      </c>
      <c r="G17" s="2">
        <f t="shared" ref="G17:G21" si="2">420*A17</f>
        <v>42</v>
      </c>
      <c r="H17" s="2">
        <f t="shared" ref="H17:H21" si="3">6*A17</f>
        <v>0.60000000000000009</v>
      </c>
      <c r="I17" s="2">
        <f t="shared" ref="I17:I21" si="4">116*A17</f>
        <v>11.600000000000001</v>
      </c>
    </row>
    <row r="18" spans="1:9" x14ac:dyDescent="0.25">
      <c r="A18" s="7">
        <v>0.5</v>
      </c>
      <c r="B18" s="2">
        <v>116</v>
      </c>
      <c r="C18" s="3">
        <f>B18-$B$17</f>
        <v>27</v>
      </c>
      <c r="D18" s="2">
        <v>8.6</v>
      </c>
      <c r="E18" s="3">
        <f>SQRT(D18^2-$D$17^2)</f>
        <v>6.8115710375800962</v>
      </c>
      <c r="F18" s="2">
        <f t="shared" si="1"/>
        <v>12</v>
      </c>
      <c r="G18" s="2">
        <f t="shared" si="2"/>
        <v>210</v>
      </c>
      <c r="H18" s="2">
        <f t="shared" si="3"/>
        <v>3</v>
      </c>
      <c r="I18" s="2">
        <f t="shared" si="4"/>
        <v>58</v>
      </c>
    </row>
    <row r="19" spans="1:9" x14ac:dyDescent="0.25">
      <c r="A19" s="7">
        <v>1</v>
      </c>
      <c r="B19" s="2">
        <v>136</v>
      </c>
      <c r="C19" s="3">
        <f>B19-$B$17</f>
        <v>47</v>
      </c>
      <c r="D19" s="2">
        <v>13</v>
      </c>
      <c r="E19" s="3">
        <f>SQRT(D19^2-$D$17^2)</f>
        <v>11.892749892266297</v>
      </c>
      <c r="F19" s="2">
        <f t="shared" si="1"/>
        <v>24</v>
      </c>
      <c r="G19" s="2">
        <f t="shared" si="2"/>
        <v>420</v>
      </c>
      <c r="H19" s="2">
        <f t="shared" si="3"/>
        <v>6</v>
      </c>
      <c r="I19" s="2">
        <f t="shared" si="4"/>
        <v>116</v>
      </c>
    </row>
    <row r="20" spans="1:9" x14ac:dyDescent="0.25">
      <c r="A20" s="7">
        <v>1.5</v>
      </c>
      <c r="B20" s="2">
        <v>156</v>
      </c>
      <c r="C20" s="3">
        <f>B20-$B$17</f>
        <v>67</v>
      </c>
      <c r="D20" s="2">
        <v>18.239999999999998</v>
      </c>
      <c r="E20" s="3">
        <f>SQRT(D20^2-$D$17^2)</f>
        <v>17.468116670093544</v>
      </c>
      <c r="F20" s="2">
        <f t="shared" si="1"/>
        <v>36</v>
      </c>
      <c r="G20" s="2">
        <f t="shared" si="2"/>
        <v>630</v>
      </c>
      <c r="H20" s="2">
        <f t="shared" si="3"/>
        <v>9</v>
      </c>
      <c r="I20" s="2">
        <f t="shared" si="4"/>
        <v>174</v>
      </c>
    </row>
    <row r="21" spans="1:9" x14ac:dyDescent="0.25">
      <c r="A21" s="7">
        <v>2</v>
      </c>
      <c r="B21" s="2">
        <v>176</v>
      </c>
      <c r="C21" s="3">
        <f>B21-$B$17</f>
        <v>87</v>
      </c>
      <c r="D21" s="2">
        <v>23.3</v>
      </c>
      <c r="E21" s="3">
        <f>SQRT(D21^2-$D$17^2)</f>
        <v>22.700825976162189</v>
      </c>
      <c r="F21" s="2">
        <f t="shared" si="1"/>
        <v>48</v>
      </c>
      <c r="G21" s="2">
        <f t="shared" si="2"/>
        <v>840</v>
      </c>
      <c r="H21" s="2">
        <f t="shared" si="3"/>
        <v>12</v>
      </c>
      <c r="I21" s="2">
        <f t="shared" si="4"/>
        <v>232</v>
      </c>
    </row>
    <row r="25" spans="1:9" x14ac:dyDescent="0.25">
      <c r="A25" s="1" t="s">
        <v>8</v>
      </c>
    </row>
    <row r="27" spans="1:9" x14ac:dyDescent="0.25">
      <c r="A27" s="5" t="s">
        <v>15</v>
      </c>
    </row>
    <row r="28" spans="1:9" ht="30" x14ac:dyDescent="0.25">
      <c r="A28" s="7" t="s">
        <v>1</v>
      </c>
      <c r="B28" s="2" t="s">
        <v>2</v>
      </c>
      <c r="C28" s="4" t="s">
        <v>13</v>
      </c>
      <c r="D28" s="2" t="s">
        <v>3</v>
      </c>
      <c r="E28" s="4" t="s">
        <v>14</v>
      </c>
    </row>
    <row r="29" spans="1:9" x14ac:dyDescent="0.25">
      <c r="A29" s="7" t="s">
        <v>4</v>
      </c>
      <c r="B29" s="2" t="s">
        <v>5</v>
      </c>
      <c r="C29" s="3"/>
      <c r="D29" s="2" t="s">
        <v>5</v>
      </c>
      <c r="E29" s="3"/>
    </row>
    <row r="30" spans="1:9" x14ac:dyDescent="0.25">
      <c r="A30" s="8">
        <v>1E-4</v>
      </c>
      <c r="B30" s="2">
        <v>140</v>
      </c>
      <c r="C30" s="3">
        <f t="shared" ref="C30:C38" si="5">B30-$B$7</f>
        <v>48</v>
      </c>
      <c r="D30" s="2">
        <v>7.3</v>
      </c>
      <c r="E30" s="3">
        <f>SQRT(D30^2-$D$17^2)</f>
        <v>5.0722283071644165</v>
      </c>
    </row>
    <row r="31" spans="1:9" x14ac:dyDescent="0.25">
      <c r="A31" s="8">
        <v>2.5000000000000001E-4</v>
      </c>
      <c r="B31" s="2">
        <v>204</v>
      </c>
      <c r="C31" s="3">
        <f t="shared" si="5"/>
        <v>112</v>
      </c>
      <c r="D31" s="2">
        <v>7.8</v>
      </c>
      <c r="E31" s="3">
        <f t="shared" ref="E31:E38" si="6">SQRT(D31^2-$D$17^2)</f>
        <v>5.7686653569088229</v>
      </c>
    </row>
    <row r="32" spans="1:9" x14ac:dyDescent="0.25">
      <c r="A32" s="8">
        <v>5.0000000000000001E-4</v>
      </c>
      <c r="B32" s="2">
        <v>304</v>
      </c>
      <c r="C32" s="3">
        <f t="shared" si="5"/>
        <v>212</v>
      </c>
      <c r="D32" s="2">
        <v>8.5</v>
      </c>
      <c r="E32" s="3">
        <f t="shared" si="6"/>
        <v>6.6848709785604692</v>
      </c>
    </row>
    <row r="33" spans="1:10" x14ac:dyDescent="0.25">
      <c r="A33" s="8">
        <v>7.5000000000000002E-4</v>
      </c>
      <c r="B33" s="2">
        <v>403</v>
      </c>
      <c r="C33" s="3">
        <f t="shared" si="5"/>
        <v>311</v>
      </c>
      <c r="D33" s="2">
        <v>9.6</v>
      </c>
      <c r="E33" s="3">
        <f t="shared" si="6"/>
        <v>8.0372569947712886</v>
      </c>
    </row>
    <row r="34" spans="1:10" x14ac:dyDescent="0.25">
      <c r="A34" s="8">
        <v>1E-3</v>
      </c>
      <c r="B34" s="2">
        <v>501</v>
      </c>
      <c r="C34" s="3">
        <f t="shared" si="5"/>
        <v>409</v>
      </c>
      <c r="D34" s="2">
        <v>10.9</v>
      </c>
      <c r="E34" s="3">
        <f t="shared" si="6"/>
        <v>9.5523557303944671</v>
      </c>
    </row>
    <row r="35" spans="1:10" x14ac:dyDescent="0.25">
      <c r="A35" s="8">
        <v>1.25E-3</v>
      </c>
      <c r="B35" s="2">
        <v>597</v>
      </c>
      <c r="C35" s="3">
        <f t="shared" si="5"/>
        <v>505</v>
      </c>
      <c r="D35" s="2">
        <v>12.2</v>
      </c>
      <c r="E35" s="3">
        <f t="shared" si="6"/>
        <v>11.012606412652728</v>
      </c>
    </row>
    <row r="36" spans="1:10" x14ac:dyDescent="0.25">
      <c r="A36" s="8">
        <v>1.5E-3</v>
      </c>
      <c r="B36" s="2">
        <v>694</v>
      </c>
      <c r="C36" s="3">
        <f t="shared" si="5"/>
        <v>602</v>
      </c>
      <c r="D36" s="2">
        <v>13.9</v>
      </c>
      <c r="E36" s="3">
        <f t="shared" si="6"/>
        <v>12.870411803823528</v>
      </c>
    </row>
    <row r="37" spans="1:10" x14ac:dyDescent="0.25">
      <c r="A37" s="8">
        <v>1.75E-3</v>
      </c>
      <c r="B37" s="2">
        <v>790</v>
      </c>
      <c r="C37" s="3">
        <f t="shared" si="5"/>
        <v>698</v>
      </c>
      <c r="D37" s="2">
        <v>15.4</v>
      </c>
      <c r="E37" s="3">
        <f t="shared" si="6"/>
        <v>14.477482515962505</v>
      </c>
    </row>
    <row r="38" spans="1:10" x14ac:dyDescent="0.25">
      <c r="A38" s="8">
        <v>2E-3</v>
      </c>
      <c r="B38" s="2">
        <v>886</v>
      </c>
      <c r="C38" s="3">
        <f t="shared" si="5"/>
        <v>794</v>
      </c>
      <c r="D38" s="2">
        <v>17.2</v>
      </c>
      <c r="E38" s="3">
        <f t="shared" si="6"/>
        <v>16.379178856096541</v>
      </c>
    </row>
    <row r="40" spans="1:10" x14ac:dyDescent="0.25">
      <c r="A40" s="6" t="s">
        <v>16</v>
      </c>
    </row>
    <row r="41" spans="1:10" x14ac:dyDescent="0.25">
      <c r="A41" s="7" t="s">
        <v>1</v>
      </c>
      <c r="B41" s="2" t="s">
        <v>2</v>
      </c>
      <c r="C41" s="3" t="s">
        <v>6</v>
      </c>
      <c r="D41" s="2" t="s">
        <v>3</v>
      </c>
      <c r="E41" s="3" t="s">
        <v>7</v>
      </c>
      <c r="F41" s="2" t="s">
        <v>9</v>
      </c>
      <c r="G41" s="2" t="s">
        <v>10</v>
      </c>
      <c r="H41" s="2" t="s">
        <v>11</v>
      </c>
      <c r="I41" s="2" t="s">
        <v>12</v>
      </c>
      <c r="J41" s="7" t="s">
        <v>17</v>
      </c>
    </row>
    <row r="42" spans="1:10" x14ac:dyDescent="0.25">
      <c r="A42" s="7" t="s">
        <v>4</v>
      </c>
      <c r="B42" s="2" t="s">
        <v>5</v>
      </c>
      <c r="C42" s="3"/>
      <c r="D42" s="2" t="s">
        <v>5</v>
      </c>
      <c r="E42" s="3"/>
      <c r="F42" s="2"/>
      <c r="G42" s="2"/>
      <c r="H42" s="2"/>
      <c r="I42" s="2"/>
      <c r="J42" s="7"/>
    </row>
    <row r="43" spans="1:10" x14ac:dyDescent="0.25">
      <c r="A43" s="8">
        <v>1E-4</v>
      </c>
      <c r="B43" s="2">
        <v>197</v>
      </c>
      <c r="C43" s="3">
        <f>B43-$B$30</f>
        <v>57</v>
      </c>
      <c r="D43" s="2">
        <v>35</v>
      </c>
      <c r="E43" s="3">
        <f>SQRT(D43^2-$D$17^2)</f>
        <v>34.604009883249077</v>
      </c>
      <c r="F43" s="2">
        <f t="shared" ref="F43:F51" si="7">24*A43</f>
        <v>2.4000000000000002E-3</v>
      </c>
      <c r="G43" s="2">
        <f t="shared" ref="G43:G51" si="8">420*A43</f>
        <v>4.2000000000000003E-2</v>
      </c>
      <c r="H43" s="2">
        <f t="shared" ref="H43:H51" si="9">6*A43</f>
        <v>6.0000000000000006E-4</v>
      </c>
      <c r="I43" s="2">
        <f t="shared" ref="I43:I51" si="10">116*A43</f>
        <v>1.1600000000000001E-2</v>
      </c>
      <c r="J43" s="7" t="s">
        <v>19</v>
      </c>
    </row>
    <row r="44" spans="1:10" x14ac:dyDescent="0.25">
      <c r="A44" s="8">
        <v>2.5000000000000001E-4</v>
      </c>
      <c r="B44" s="2">
        <v>269</v>
      </c>
      <c r="C44" s="3">
        <f>B44-$B$30</f>
        <v>129</v>
      </c>
      <c r="D44" s="2">
        <v>37</v>
      </c>
      <c r="E44" s="3">
        <f t="shared" ref="E44:E51" si="11">SQRT(D44^2-$D$17^2)</f>
        <v>36.625639926150093</v>
      </c>
      <c r="F44" s="2">
        <f t="shared" si="7"/>
        <v>6.0000000000000001E-3</v>
      </c>
      <c r="G44" s="2">
        <f t="shared" si="8"/>
        <v>0.105</v>
      </c>
      <c r="H44" s="2">
        <f t="shared" si="9"/>
        <v>1.5E-3</v>
      </c>
      <c r="I44" s="2">
        <f t="shared" si="10"/>
        <v>2.9000000000000001E-2</v>
      </c>
      <c r="J44" s="7" t="s">
        <v>20</v>
      </c>
    </row>
    <row r="45" spans="1:10" x14ac:dyDescent="0.25">
      <c r="A45" s="8">
        <v>5.0000000000000001E-4</v>
      </c>
      <c r="B45" s="2">
        <v>380</v>
      </c>
      <c r="C45" s="3">
        <f t="shared" ref="C45:C51" si="12">B45-$B$30</f>
        <v>240</v>
      </c>
      <c r="D45" s="2">
        <v>36.6</v>
      </c>
      <c r="E45" s="3">
        <f t="shared" si="11"/>
        <v>36.221506042681334</v>
      </c>
      <c r="F45" s="2">
        <f t="shared" si="7"/>
        <v>1.2E-2</v>
      </c>
      <c r="G45" s="2">
        <f t="shared" si="8"/>
        <v>0.21</v>
      </c>
      <c r="H45" s="2">
        <f t="shared" si="9"/>
        <v>3.0000000000000001E-3</v>
      </c>
      <c r="I45" s="2">
        <f t="shared" si="10"/>
        <v>5.8000000000000003E-2</v>
      </c>
      <c r="J45" s="7" t="s">
        <v>21</v>
      </c>
    </row>
    <row r="46" spans="1:10" x14ac:dyDescent="0.25">
      <c r="A46" s="8">
        <v>7.5000000000000002E-4</v>
      </c>
      <c r="B46" s="2">
        <v>489</v>
      </c>
      <c r="C46" s="3">
        <f t="shared" si="12"/>
        <v>349</v>
      </c>
      <c r="D46" s="2">
        <v>36.5</v>
      </c>
      <c r="E46" s="3">
        <f t="shared" si="11"/>
        <v>36.120458191999724</v>
      </c>
      <c r="F46" s="2">
        <f t="shared" si="7"/>
        <v>1.8000000000000002E-2</v>
      </c>
      <c r="G46" s="2">
        <f t="shared" si="8"/>
        <v>0.315</v>
      </c>
      <c r="H46" s="2">
        <f t="shared" si="9"/>
        <v>4.5000000000000005E-3</v>
      </c>
      <c r="I46" s="2">
        <f t="shared" si="10"/>
        <v>8.7000000000000008E-2</v>
      </c>
      <c r="J46" s="7" t="s">
        <v>20</v>
      </c>
    </row>
    <row r="47" spans="1:10" x14ac:dyDescent="0.25">
      <c r="A47" s="8">
        <v>1E-3</v>
      </c>
      <c r="B47" s="2">
        <v>597</v>
      </c>
      <c r="C47" s="3">
        <f t="shared" si="12"/>
        <v>457</v>
      </c>
      <c r="D47" s="2">
        <v>36</v>
      </c>
      <c r="E47" s="3">
        <f t="shared" si="11"/>
        <v>35.6151302117513</v>
      </c>
      <c r="F47" s="2">
        <f t="shared" si="7"/>
        <v>2.4E-2</v>
      </c>
      <c r="G47" s="2">
        <f t="shared" si="8"/>
        <v>0.42</v>
      </c>
      <c r="H47" s="2">
        <f t="shared" si="9"/>
        <v>6.0000000000000001E-3</v>
      </c>
      <c r="I47" s="2">
        <f t="shared" si="10"/>
        <v>0.11600000000000001</v>
      </c>
      <c r="J47" s="7" t="s">
        <v>20</v>
      </c>
    </row>
    <row r="48" spans="1:10" x14ac:dyDescent="0.25">
      <c r="A48" s="8">
        <v>1.25E-3</v>
      </c>
      <c r="B48" s="2">
        <v>704</v>
      </c>
      <c r="C48" s="3">
        <f t="shared" si="12"/>
        <v>564</v>
      </c>
      <c r="D48" s="2">
        <v>37</v>
      </c>
      <c r="E48" s="3">
        <f t="shared" si="11"/>
        <v>36.625639926150093</v>
      </c>
      <c r="F48" s="2">
        <f t="shared" si="7"/>
        <v>0.03</v>
      </c>
      <c r="G48" s="2">
        <f t="shared" si="8"/>
        <v>0.52500000000000002</v>
      </c>
      <c r="H48" s="2">
        <f t="shared" si="9"/>
        <v>7.4999999999999997E-3</v>
      </c>
      <c r="I48" s="2">
        <f t="shared" si="10"/>
        <v>0.14499999999999999</v>
      </c>
      <c r="J48" s="7" t="s">
        <v>20</v>
      </c>
    </row>
    <row r="49" spans="1:10" x14ac:dyDescent="0.25">
      <c r="A49" s="8">
        <v>1.5E-3</v>
      </c>
      <c r="B49" s="2">
        <v>811</v>
      </c>
      <c r="C49" s="3">
        <f t="shared" si="12"/>
        <v>671</v>
      </c>
      <c r="D49" s="2">
        <v>37.6</v>
      </c>
      <c r="E49" s="3">
        <f t="shared" si="11"/>
        <v>37.231673344076277</v>
      </c>
      <c r="F49" s="2">
        <f t="shared" si="7"/>
        <v>3.6000000000000004E-2</v>
      </c>
      <c r="G49" s="2">
        <f t="shared" si="8"/>
        <v>0.63</v>
      </c>
      <c r="H49" s="2">
        <f t="shared" si="9"/>
        <v>9.0000000000000011E-3</v>
      </c>
      <c r="I49" s="2">
        <f t="shared" si="10"/>
        <v>0.17400000000000002</v>
      </c>
      <c r="J49" s="7" t="s">
        <v>20</v>
      </c>
    </row>
    <row r="50" spans="1:10" x14ac:dyDescent="0.25">
      <c r="A50" s="8">
        <v>1.75E-3</v>
      </c>
      <c r="B50" s="2">
        <v>918</v>
      </c>
      <c r="C50" s="3">
        <f t="shared" si="12"/>
        <v>778</v>
      </c>
      <c r="D50" s="2">
        <v>38.4</v>
      </c>
      <c r="E50" s="3">
        <f t="shared" si="11"/>
        <v>38.039420342586716</v>
      </c>
      <c r="F50" s="2">
        <f t="shared" si="7"/>
        <v>4.2000000000000003E-2</v>
      </c>
      <c r="G50" s="2">
        <f t="shared" si="8"/>
        <v>0.73499999999999999</v>
      </c>
      <c r="H50" s="2">
        <f t="shared" si="9"/>
        <v>1.0500000000000001E-2</v>
      </c>
      <c r="I50" s="2">
        <f t="shared" si="10"/>
        <v>0.20300000000000001</v>
      </c>
      <c r="J50" s="7" t="s">
        <v>20</v>
      </c>
    </row>
    <row r="51" spans="1:10" x14ac:dyDescent="0.25">
      <c r="A51" s="8">
        <v>2E-3</v>
      </c>
      <c r="B51" s="2">
        <v>1007</v>
      </c>
      <c r="C51" s="3">
        <f t="shared" si="12"/>
        <v>867</v>
      </c>
      <c r="D51" s="2">
        <v>24</v>
      </c>
      <c r="E51" s="3">
        <f t="shared" si="11"/>
        <v>23.418742493993992</v>
      </c>
      <c r="F51" s="2">
        <f t="shared" si="7"/>
        <v>4.8000000000000001E-2</v>
      </c>
      <c r="G51" s="2">
        <f t="shared" si="8"/>
        <v>0.84</v>
      </c>
      <c r="H51" s="2">
        <f t="shared" si="9"/>
        <v>1.2E-2</v>
      </c>
      <c r="I51" s="2">
        <f t="shared" si="10"/>
        <v>0.23200000000000001</v>
      </c>
      <c r="J51" s="7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Basler</vt:lpstr>
      <vt:lpstr>Basler_Complet</vt:lpstr>
      <vt:lpstr>IDS</vt:lpstr>
      <vt:lpstr>Global-IDS Cockpit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TP57</dc:creator>
  <cp:lastModifiedBy>Julien VILLEMEJANE</cp:lastModifiedBy>
  <dcterms:created xsi:type="dcterms:W3CDTF">2025-01-24T12:20:01Z</dcterms:created>
  <dcterms:modified xsi:type="dcterms:W3CDTF">2025-02-10T12:09:54Z</dcterms:modified>
</cp:coreProperties>
</file>