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_git\lense-ressources\machine-vision-gui\tests\"/>
    </mc:Choice>
  </mc:AlternateContent>
  <xr:revisionPtr revIDLastSave="0" documentId="13_ncr:1_{D487CAB7-CEDB-4D96-97D1-2EFC9C3641E3}" xr6:coauthVersionLast="47" xr6:coauthVersionMax="47" xr10:uidLastSave="{00000000-0000-0000-0000-000000000000}"/>
  <bookViews>
    <workbookView xWindow="22932" yWindow="-108" windowWidth="23256" windowHeight="12456" activeTab="1" xr2:uid="{00000000-000D-0000-FFFF-FFFF00000000}"/>
  </bookViews>
  <sheets>
    <sheet name="Basler_infos" sheetId="5" r:id="rId1"/>
    <sheet name="Basler_Complet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6" l="1"/>
  <c r="C15" i="6"/>
  <c r="C30" i="6"/>
  <c r="D30" i="6" s="1"/>
  <c r="C29" i="6"/>
  <c r="D29" i="6" s="1"/>
  <c r="C28" i="6"/>
  <c r="D28" i="6" s="1"/>
  <c r="C27" i="6"/>
  <c r="D27" i="6" s="1"/>
  <c r="C26" i="6"/>
  <c r="D26" i="6" s="1"/>
  <c r="C25" i="6"/>
  <c r="D25" i="6" s="1"/>
  <c r="C24" i="6"/>
  <c r="D24" i="6" s="1"/>
  <c r="C23" i="6"/>
  <c r="D23" i="6" s="1"/>
  <c r="F14" i="6"/>
  <c r="F13" i="6"/>
  <c r="F12" i="6"/>
  <c r="F11" i="6"/>
  <c r="F10" i="6"/>
  <c r="F8" i="6"/>
  <c r="F9" i="6"/>
  <c r="C8" i="6"/>
  <c r="C14" i="6"/>
  <c r="C13" i="6"/>
  <c r="C12" i="6"/>
  <c r="C11" i="6"/>
  <c r="C10" i="6"/>
  <c r="C9" i="6"/>
  <c r="B25" i="5"/>
  <c r="B23" i="5"/>
  <c r="B18" i="5"/>
  <c r="B19" i="5" s="1"/>
  <c r="B13" i="5"/>
  <c r="B14" i="5" s="1"/>
  <c r="B15" i="5" s="1"/>
  <c r="B9" i="5"/>
  <c r="B11" i="5" s="1"/>
  <c r="F30" i="6"/>
  <c r="F29" i="6"/>
  <c r="F28" i="6"/>
  <c r="F27" i="6"/>
  <c r="F26" i="6"/>
  <c r="F25" i="6"/>
  <c r="F24" i="6"/>
  <c r="F23" i="6"/>
</calcChain>
</file>

<file path=xl/sharedStrings.xml><?xml version="1.0" encoding="utf-8"?>
<sst xmlns="http://schemas.openxmlformats.org/spreadsheetml/2006/main" count="70" uniqueCount="49">
  <si>
    <t>Ti</t>
  </si>
  <si>
    <t>Signal moyen</t>
  </si>
  <si>
    <t>Ecart-type</t>
  </si>
  <si>
    <t>s</t>
  </si>
  <si>
    <t>Signal - offset</t>
  </si>
  <si>
    <t>Bruit - bruit lec</t>
  </si>
  <si>
    <t>Sous flux</t>
  </si>
  <si>
    <t>Signal - offset - Iobs</t>
  </si>
  <si>
    <t>Bruit - bruit lec - bruit obs</t>
  </si>
  <si>
    <t>LSB_12bits</t>
  </si>
  <si>
    <t>Mesures</t>
  </si>
  <si>
    <t>Date</t>
  </si>
  <si>
    <t>a2A1920-160ucBAS</t>
  </si>
  <si>
    <t>Camera</t>
  </si>
  <si>
    <t>Auteur</t>
  </si>
  <si>
    <t>Julien VILLEMEJANE</t>
  </si>
  <si>
    <t>Black Level</t>
  </si>
  <si>
    <t xml:space="preserve">Capteur </t>
  </si>
  <si>
    <t>Sony IMX392LQR</t>
  </si>
  <si>
    <t>1920 x 1200</t>
  </si>
  <si>
    <t>Size</t>
  </si>
  <si>
    <t>Résolution</t>
  </si>
  <si>
    <t xml:space="preserve">BASLER </t>
  </si>
  <si>
    <t>Pixel size</t>
  </si>
  <si>
    <t>bits</t>
  </si>
  <si>
    <t>ADU</t>
  </si>
  <si>
    <t>Full Range</t>
  </si>
  <si>
    <t>e-</t>
  </si>
  <si>
    <t>Gain</t>
  </si>
  <si>
    <t>e-/ADU</t>
  </si>
  <si>
    <t>Dark Noise</t>
  </si>
  <si>
    <t>dB</t>
  </si>
  <si>
    <t>e-/e-</t>
  </si>
  <si>
    <t>Noise Ratio Max</t>
  </si>
  <si>
    <t>Dynamic Range</t>
  </si>
  <si>
    <t>Dark Noise Max</t>
  </si>
  <si>
    <t>um2</t>
  </si>
  <si>
    <t>pixels</t>
  </si>
  <si>
    <t>3,45 x 3,45</t>
  </si>
  <si>
    <t>0,17 ??</t>
  </si>
  <si>
    <t>Read Noise</t>
  </si>
  <si>
    <t>@  Black Level = 5 / Ti = 20us</t>
  </si>
  <si>
    <t>@  Black Level = 50 / Ti = 20us</t>
  </si>
  <si>
    <t>Signal obscurité</t>
  </si>
  <si>
    <t>sqrt</t>
  </si>
  <si>
    <t>Change Grab timeout to 2500 instead of 1000</t>
  </si>
  <si>
    <t>AOI</t>
  </si>
  <si>
    <t>400 x 400</t>
  </si>
  <si>
    <t>500 x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</si>
</sst>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165" fontId="3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" fontId="0" fillId="0" borderId="0" xfId="0" applyNumberFormat="1"/>
    <xf numFmtId="0" fontId="0" fillId="0" borderId="6" xfId="0" applyBorder="1"/>
    <xf numFmtId="0" fontId="0" fillId="0" borderId="7" xfId="0" applyBorder="1"/>
    <xf numFmtId="165" fontId="3" fillId="0" borderId="8" xfId="0" applyNumberFormat="1" applyFont="1" applyBorder="1"/>
    <xf numFmtId="0" fontId="3" fillId="0" borderId="8" xfId="0" applyFont="1" applyBorder="1"/>
    <xf numFmtId="0" fontId="0" fillId="0" borderId="8" xfId="0" applyBorder="1"/>
    <xf numFmtId="0" fontId="3" fillId="0" borderId="9" xfId="0" applyFont="1" applyBorder="1"/>
    <xf numFmtId="2" fontId="0" fillId="0" borderId="3" xfId="0" applyNumberFormat="1" applyBorder="1"/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/>
    <xf numFmtId="0" fontId="3" fillId="0" borderId="7" xfId="0" applyFont="1" applyBorder="1"/>
    <xf numFmtId="164" fontId="3" fillId="0" borderId="8" xfId="0" applyNumberFormat="1" applyFont="1" applyBorder="1"/>
    <xf numFmtId="0" fontId="0" fillId="4" borderId="0" xfId="0" applyFill="1"/>
    <xf numFmtId="14" fontId="0" fillId="0" borderId="0" xfId="0" applyNumberFormat="1" applyAlignment="1">
      <alignment horizontal="center"/>
    </xf>
    <xf numFmtId="0" fontId="4" fillId="4" borderId="0" xfId="0" quotePrefix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Signal</a:t>
            </a:r>
            <a:r>
              <a:rPr lang="fr-FR" baseline="0"/>
              <a:t> Obscurité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BL=5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Basler_Complet!$A$8:$A$15</c:f>
              <c:numCache>
                <c:formatCode>General</c:formatCode>
                <c:ptCount val="8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1.9</c:v>
                </c:pt>
              </c:numCache>
            </c:numRef>
          </c:xVal>
          <c:yVal>
            <c:numRef>
              <c:f>Basler_Complet!$C$8:$C$15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1.5999999999999943</c:v>
                </c:pt>
                <c:pt idx="5">
                  <c:v>2.5</c:v>
                </c:pt>
                <c:pt idx="6">
                  <c:v>-1</c:v>
                </c:pt>
                <c:pt idx="7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E-4F97-A4F1-AA7AD6B95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373423"/>
        <c:axId val="1538379663"/>
      </c:scatterChart>
      <c:valAx>
        <c:axId val="153837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8379663"/>
        <c:crosses val="autoZero"/>
        <c:crossBetween val="midCat"/>
      </c:valAx>
      <c:valAx>
        <c:axId val="15383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837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Bruit</a:t>
            </a:r>
            <a:r>
              <a:rPr lang="fr-FR" baseline="0"/>
              <a:t> Obscurité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Basler_Complet!$A$8:$A$15</c:f>
              <c:numCache>
                <c:formatCode>General</c:formatCode>
                <c:ptCount val="8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1.9</c:v>
                </c:pt>
              </c:numCache>
            </c:numRef>
          </c:xVal>
          <c:yVal>
            <c:numRef>
              <c:f>Basler_Complet!$F$8:$F$15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0.71196910045310258</c:v>
                </c:pt>
                <c:pt idx="5">
                  <c:v>1.3076696830622019</c:v>
                </c:pt>
                <c:pt idx="6">
                  <c:v>1.9364916731037085</c:v>
                </c:pt>
                <c:pt idx="7">
                  <c:v>2.7244999541200219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47-4D50-81A4-F7ABB61B0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28367"/>
        <c:axId val="199332207"/>
      </c:scatterChart>
      <c:valAx>
        <c:axId val="19932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32207"/>
        <c:crosses val="autoZero"/>
        <c:crossBetween val="midCat"/>
      </c:valAx>
      <c:valAx>
        <c:axId val="19933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2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Signal sous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Basler_Complet!$A$23:$A$30</c:f>
              <c:numCache>
                <c:formatCode>General</c:formatCode>
                <c:ptCount val="8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Basler_Complet!$C$23:$C$30</c:f>
              <c:numCache>
                <c:formatCode>General</c:formatCode>
                <c:ptCount val="8"/>
                <c:pt idx="0">
                  <c:v>-253</c:v>
                </c:pt>
                <c:pt idx="1">
                  <c:v>-253</c:v>
                </c:pt>
                <c:pt idx="2">
                  <c:v>-253</c:v>
                </c:pt>
                <c:pt idx="3">
                  <c:v>-253</c:v>
                </c:pt>
                <c:pt idx="4">
                  <c:v>-253</c:v>
                </c:pt>
                <c:pt idx="5">
                  <c:v>-253</c:v>
                </c:pt>
                <c:pt idx="6">
                  <c:v>-253</c:v>
                </c:pt>
                <c:pt idx="7">
                  <c:v>-253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5E-4CEF-8D96-659785168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39407"/>
        <c:axId val="199342767"/>
      </c:scatterChart>
      <c:valAx>
        <c:axId val="19933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42767"/>
        <c:crosses val="autoZero"/>
        <c:crossBetween val="midCat"/>
      </c:valAx>
      <c:valAx>
        <c:axId val="19934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3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Basler_Complet!$D$23:$D$30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Basler_Complet!$F$23:$F$30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2-4C51-AA98-54C222D00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86943"/>
        <c:axId val="1538378703"/>
      </c:scatterChart>
      <c:valAx>
        <c:axId val="154138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8378703"/>
        <c:crosses val="autoZero"/>
        <c:crossBetween val="midCat"/>
      </c:valAx>
      <c:valAx>
        <c:axId val="153837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138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</xdr:row>
      <xdr:rowOff>138112</xdr:rowOff>
    </xdr:from>
    <xdr:to>
      <xdr:col>11</xdr:col>
      <xdr:colOff>9525</xdr:colOff>
      <xdr:row>14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55D78DA-C78A-617B-C505-025A5E67D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138112</xdr:rowOff>
    </xdr:from>
    <xdr:to>
      <xdr:col>16</xdr:col>
      <xdr:colOff>0</xdr:colOff>
      <xdr:row>14</xdr:row>
      <xdr:rowOff>180975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F1AD684-EEDC-035B-F6D9-7676FC545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18</xdr:row>
      <xdr:rowOff>185737</xdr:rowOff>
    </xdr:from>
    <xdr:to>
      <xdr:col>11</xdr:col>
      <xdr:colOff>9525</xdr:colOff>
      <xdr:row>30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150830D-8D49-F3BF-79D6-32390D7EB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314325</xdr:colOff>
      <xdr:row>18</xdr:row>
      <xdr:rowOff>185737</xdr:rowOff>
    </xdr:from>
    <xdr:to>
      <xdr:col>16</xdr:col>
      <xdr:colOff>28575</xdr:colOff>
      <xdr:row>30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C32D356-3FE3-3247-0516-CF1B0CC52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1"/>
  <dimension ref="A1:K25"/>
  <sheetViews>
    <sheetView workbookViewId="0">
      <selection activeCell="K13" sqref="K13"/>
    </sheetView>
  </sheetViews>
  <sheetFormatPr baseColWidth="10" defaultRowHeight="15" x14ac:dyDescent="0.25"/>
  <cols>
    <col min="1" max="1" width="16.42578125" customWidth="1"/>
    <col min="2" max="2" width="24.5703125" customWidth="1"/>
    <col min="3" max="3" width="7.140625" customWidth="1"/>
    <col min="4" max="4" width="3.28515625" customWidth="1"/>
    <col min="5" max="5" width="12.42578125" customWidth="1"/>
    <col min="6" max="6" width="19.28515625" customWidth="1"/>
    <col min="7" max="7" width="7.140625" customWidth="1"/>
  </cols>
  <sheetData>
    <row r="1" spans="1:11" x14ac:dyDescent="0.25">
      <c r="A1" s="3" t="s">
        <v>10</v>
      </c>
    </row>
    <row r="2" spans="1:11" x14ac:dyDescent="0.25">
      <c r="A2" s="3" t="s">
        <v>11</v>
      </c>
      <c r="B2" s="3"/>
      <c r="C2" s="3"/>
      <c r="G2" s="3"/>
    </row>
    <row r="3" spans="1:11" x14ac:dyDescent="0.25">
      <c r="A3" s="3" t="s">
        <v>14</v>
      </c>
      <c r="B3" s="13" t="s">
        <v>15</v>
      </c>
      <c r="C3" s="13"/>
      <c r="D3" s="3"/>
      <c r="G3" s="13"/>
    </row>
    <row r="4" spans="1:11" x14ac:dyDescent="0.25">
      <c r="A4" s="3"/>
      <c r="D4" s="3"/>
    </row>
    <row r="5" spans="1:11" x14ac:dyDescent="0.25">
      <c r="A5" s="29" t="s">
        <v>13</v>
      </c>
      <c r="B5" s="30" t="s">
        <v>22</v>
      </c>
      <c r="C5" s="30"/>
      <c r="D5" s="31"/>
      <c r="E5" s="31" t="s">
        <v>17</v>
      </c>
      <c r="F5" s="32" t="s">
        <v>18</v>
      </c>
      <c r="G5" s="33"/>
    </row>
    <row r="6" spans="1:11" x14ac:dyDescent="0.25">
      <c r="A6" s="34"/>
      <c r="B6" s="12" t="s">
        <v>12</v>
      </c>
      <c r="C6" s="12"/>
      <c r="D6" s="3"/>
      <c r="E6" s="3"/>
      <c r="F6" s="4"/>
      <c r="G6" s="35"/>
    </row>
    <row r="7" spans="1:11" x14ac:dyDescent="0.25">
      <c r="A7" s="20"/>
      <c r="E7" s="3" t="s">
        <v>20</v>
      </c>
      <c r="F7" s="3" t="s">
        <v>19</v>
      </c>
      <c r="G7" s="22" t="s">
        <v>37</v>
      </c>
    </row>
    <row r="8" spans="1:11" x14ac:dyDescent="0.25">
      <c r="A8" s="23" t="s">
        <v>21</v>
      </c>
      <c r="B8" s="26">
        <v>12</v>
      </c>
      <c r="C8" s="26" t="s">
        <v>24</v>
      </c>
      <c r="D8" s="26"/>
      <c r="E8" s="36" t="s">
        <v>23</v>
      </c>
      <c r="F8" s="36" t="s">
        <v>38</v>
      </c>
      <c r="G8" s="37" t="s">
        <v>36</v>
      </c>
    </row>
    <row r="9" spans="1:11" x14ac:dyDescent="0.25">
      <c r="B9">
        <f>2^B8</f>
        <v>4096</v>
      </c>
      <c r="C9" t="s">
        <v>25</v>
      </c>
    </row>
    <row r="10" spans="1:11" x14ac:dyDescent="0.25">
      <c r="A10" s="17" t="s">
        <v>26</v>
      </c>
      <c r="B10" s="18">
        <v>10987</v>
      </c>
      <c r="C10" s="18" t="s">
        <v>27</v>
      </c>
      <c r="D10" s="18"/>
      <c r="E10" s="18"/>
      <c r="F10" s="18"/>
      <c r="G10" s="19"/>
    </row>
    <row r="11" spans="1:11" x14ac:dyDescent="0.25">
      <c r="A11" s="38" t="s">
        <v>28</v>
      </c>
      <c r="B11" s="39">
        <f>B10/B9</f>
        <v>2.682373046875</v>
      </c>
      <c r="C11" s="25" t="s">
        <v>29</v>
      </c>
      <c r="D11" s="26"/>
      <c r="E11" s="26"/>
      <c r="F11" s="26" t="s">
        <v>39</v>
      </c>
      <c r="G11" s="27"/>
    </row>
    <row r="12" spans="1:11" x14ac:dyDescent="0.25">
      <c r="K12" t="s">
        <v>45</v>
      </c>
    </row>
    <row r="13" spans="1:11" x14ac:dyDescent="0.25">
      <c r="A13" s="17" t="s">
        <v>35</v>
      </c>
      <c r="B13" s="28">
        <f>SQRT(B10)</f>
        <v>104.81889142707053</v>
      </c>
      <c r="C13" s="18" t="s">
        <v>27</v>
      </c>
      <c r="D13" s="18"/>
      <c r="E13" s="18"/>
      <c r="F13" s="18"/>
      <c r="G13" s="19"/>
    </row>
    <row r="14" spans="1:11" x14ac:dyDescent="0.25">
      <c r="A14" s="20" t="s">
        <v>33</v>
      </c>
      <c r="B14" s="21">
        <f>B10/B13</f>
        <v>104.81889142707054</v>
      </c>
      <c r="C14" t="s">
        <v>32</v>
      </c>
      <c r="G14" s="22"/>
    </row>
    <row r="15" spans="1:11" x14ac:dyDescent="0.25">
      <c r="A15" s="23"/>
      <c r="B15" s="24">
        <f>20*LOG10(B14)</f>
        <v>40.408791245157872</v>
      </c>
      <c r="C15" s="25" t="s">
        <v>31</v>
      </c>
      <c r="D15" s="26"/>
      <c r="E15" s="26"/>
      <c r="F15" s="26">
        <v>40.409999999999997</v>
      </c>
      <c r="G15" s="27" t="s">
        <v>31</v>
      </c>
    </row>
    <row r="16" spans="1:11" x14ac:dyDescent="0.25">
      <c r="B16" s="16"/>
      <c r="C16" s="14"/>
      <c r="G16" s="14"/>
    </row>
    <row r="17" spans="1:7" x14ac:dyDescent="0.25">
      <c r="A17" s="17" t="s">
        <v>30</v>
      </c>
      <c r="B17" s="18">
        <v>2.3199999999999998</v>
      </c>
      <c r="C17" s="18" t="s">
        <v>27</v>
      </c>
      <c r="D17" s="18"/>
      <c r="E17" s="18"/>
      <c r="F17" s="18"/>
      <c r="G17" s="19"/>
    </row>
    <row r="18" spans="1:7" x14ac:dyDescent="0.25">
      <c r="A18" s="20" t="s">
        <v>34</v>
      </c>
      <c r="B18" s="21">
        <f>B10/B17</f>
        <v>4735.7758620689656</v>
      </c>
      <c r="C18" t="s">
        <v>32</v>
      </c>
      <c r="G18" s="22"/>
    </row>
    <row r="19" spans="1:7" x14ac:dyDescent="0.25">
      <c r="A19" s="23"/>
      <c r="B19" s="24">
        <f>20*LOG10(B18)</f>
        <v>73.507822792497734</v>
      </c>
      <c r="C19" s="25" t="s">
        <v>31</v>
      </c>
      <c r="D19" s="26"/>
      <c r="E19" s="26"/>
      <c r="F19" s="26">
        <v>71.819999999999993</v>
      </c>
      <c r="G19" s="27" t="s">
        <v>31</v>
      </c>
    </row>
    <row r="22" spans="1:7" x14ac:dyDescent="0.25">
      <c r="A22" s="40" t="s">
        <v>40</v>
      </c>
      <c r="B22" s="40"/>
      <c r="C22" s="40" t="s">
        <v>25</v>
      </c>
      <c r="D22" s="40"/>
      <c r="E22" s="42" t="s">
        <v>41</v>
      </c>
      <c r="F22" s="42"/>
      <c r="G22" s="40"/>
    </row>
    <row r="23" spans="1:7" x14ac:dyDescent="0.25">
      <c r="B23" s="15">
        <f>B11*B22</f>
        <v>0</v>
      </c>
      <c r="C23" s="15" t="s">
        <v>27</v>
      </c>
    </row>
    <row r="24" spans="1:7" x14ac:dyDescent="0.25">
      <c r="A24" s="40" t="s">
        <v>40</v>
      </c>
      <c r="B24" s="40"/>
      <c r="C24" s="40" t="s">
        <v>25</v>
      </c>
      <c r="D24" s="40"/>
      <c r="E24" s="42" t="s">
        <v>42</v>
      </c>
      <c r="F24" s="42"/>
      <c r="G24" s="40"/>
    </row>
    <row r="25" spans="1:7" x14ac:dyDescent="0.25">
      <c r="B25" s="15">
        <f>B13*B24</f>
        <v>0</v>
      </c>
      <c r="C25" s="15" t="s">
        <v>27</v>
      </c>
    </row>
  </sheetData>
  <mergeCells count="2">
    <mergeCell ref="E22:F22"/>
    <mergeCell ref="E24:F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2E806-3489-423F-BBA9-D8AF74B92826}">
  <sheetPr codeName="Feuil2"/>
  <dimension ref="A1:F30"/>
  <sheetViews>
    <sheetView tabSelected="1" workbookViewId="0">
      <selection activeCell="B16" sqref="B16"/>
    </sheetView>
  </sheetViews>
  <sheetFormatPr baseColWidth="10" defaultRowHeight="15" x14ac:dyDescent="0.25"/>
  <cols>
    <col min="1" max="1" width="11.42578125" style="3"/>
    <col min="2" max="2" width="18.7109375" style="3" customWidth="1"/>
    <col min="3" max="3" width="15.7109375" style="3" customWidth="1"/>
    <col min="4" max="4" width="9" style="3" customWidth="1"/>
    <col min="5" max="6" width="15.7109375" style="3" customWidth="1"/>
    <col min="7" max="7" width="4.5703125" customWidth="1"/>
    <col min="12" max="12" width="4.85546875" customWidth="1"/>
  </cols>
  <sheetData>
    <row r="1" spans="1:6" x14ac:dyDescent="0.25">
      <c r="A1" s="3" t="s">
        <v>10</v>
      </c>
      <c r="B1" s="13"/>
    </row>
    <row r="2" spans="1:6" x14ac:dyDescent="0.25">
      <c r="C2" s="41">
        <v>45797</v>
      </c>
    </row>
    <row r="3" spans="1:6" x14ac:dyDescent="0.25">
      <c r="A3" s="12" t="s">
        <v>43</v>
      </c>
      <c r="B3" s="3" t="s">
        <v>16</v>
      </c>
      <c r="C3" s="3">
        <v>100</v>
      </c>
      <c r="E3" s="3" t="s">
        <v>46</v>
      </c>
      <c r="F3" s="3" t="s">
        <v>48</v>
      </c>
    </row>
    <row r="4" spans="1:6" x14ac:dyDescent="0.25">
      <c r="A4" s="5"/>
    </row>
    <row r="5" spans="1:6" x14ac:dyDescent="0.25">
      <c r="A5" s="6" t="s">
        <v>0</v>
      </c>
      <c r="B5" s="1" t="s">
        <v>1</v>
      </c>
      <c r="C5" s="2" t="s">
        <v>4</v>
      </c>
      <c r="D5" s="2"/>
      <c r="E5" s="1" t="s">
        <v>2</v>
      </c>
      <c r="F5" s="2" t="s">
        <v>5</v>
      </c>
    </row>
    <row r="6" spans="1:6" x14ac:dyDescent="0.25">
      <c r="A6" s="6" t="s">
        <v>3</v>
      </c>
      <c r="B6" s="8" t="s">
        <v>9</v>
      </c>
      <c r="C6" s="9"/>
      <c r="D6" s="9"/>
      <c r="E6" s="8" t="s">
        <v>9</v>
      </c>
      <c r="F6" s="9"/>
    </row>
    <row r="7" spans="1:6" x14ac:dyDescent="0.25">
      <c r="A7" s="7">
        <v>2.0000000000000002E-5</v>
      </c>
      <c r="B7" s="8">
        <v>253</v>
      </c>
      <c r="C7" s="9"/>
      <c r="D7" s="9"/>
      <c r="E7" s="8">
        <v>0.5</v>
      </c>
      <c r="F7" s="9"/>
    </row>
    <row r="8" spans="1:6" x14ac:dyDescent="0.25">
      <c r="A8" s="7">
        <v>1E-4</v>
      </c>
      <c r="B8" s="8">
        <v>253</v>
      </c>
      <c r="C8" s="9">
        <f>B8-$B$7</f>
        <v>0</v>
      </c>
      <c r="D8" s="9"/>
      <c r="E8" s="8">
        <v>0.5</v>
      </c>
      <c r="F8" s="11">
        <f>SQRT(E8^2-$E$7^2)</f>
        <v>0</v>
      </c>
    </row>
    <row r="9" spans="1:6" x14ac:dyDescent="0.25">
      <c r="A9" s="7">
        <v>1E-3</v>
      </c>
      <c r="B9" s="8">
        <v>253</v>
      </c>
      <c r="C9" s="9">
        <f>B9-$B$7</f>
        <v>0</v>
      </c>
      <c r="D9" s="9"/>
      <c r="E9" s="8">
        <v>0.5</v>
      </c>
      <c r="F9" s="11">
        <f>SQRT(E9^2-$E$7^2)</f>
        <v>0</v>
      </c>
    </row>
    <row r="10" spans="1:6" x14ac:dyDescent="0.25">
      <c r="A10" s="7">
        <v>0.01</v>
      </c>
      <c r="B10" s="8">
        <v>253</v>
      </c>
      <c r="C10" s="9">
        <f t="shared" ref="C10:C15" si="0">B10-$B$7</f>
        <v>0</v>
      </c>
      <c r="D10" s="9"/>
      <c r="E10" s="8">
        <v>0.5</v>
      </c>
      <c r="F10" s="11">
        <f t="shared" ref="F10:F15" si="1">SQRT(E10^2-$E$7^2)</f>
        <v>0</v>
      </c>
    </row>
    <row r="11" spans="1:6" x14ac:dyDescent="0.25">
      <c r="A11" s="7">
        <v>0.1</v>
      </c>
      <c r="B11" s="8">
        <v>254</v>
      </c>
      <c r="C11" s="9">
        <f t="shared" si="0"/>
        <v>1</v>
      </c>
      <c r="D11" s="9"/>
      <c r="E11" s="8">
        <v>0.5</v>
      </c>
      <c r="F11" s="11">
        <f t="shared" si="1"/>
        <v>0</v>
      </c>
    </row>
    <row r="12" spans="1:6" x14ac:dyDescent="0.25">
      <c r="A12" s="7">
        <v>0.5</v>
      </c>
      <c r="B12" s="8">
        <v>254.6</v>
      </c>
      <c r="C12" s="9">
        <f t="shared" si="0"/>
        <v>1.5999999999999943</v>
      </c>
      <c r="D12" s="9"/>
      <c r="E12" s="8">
        <v>0.87</v>
      </c>
      <c r="F12" s="11">
        <f t="shared" si="1"/>
        <v>0.71196910045310258</v>
      </c>
    </row>
    <row r="13" spans="1:6" x14ac:dyDescent="0.25">
      <c r="A13" s="7">
        <v>1</v>
      </c>
      <c r="B13" s="8">
        <v>255.5</v>
      </c>
      <c r="C13" s="9">
        <f t="shared" si="0"/>
        <v>2.5</v>
      </c>
      <c r="D13" s="9"/>
      <c r="E13" s="8">
        <v>1.4</v>
      </c>
      <c r="F13" s="11">
        <f t="shared" si="1"/>
        <v>1.3076696830622019</v>
      </c>
    </row>
    <row r="14" spans="1:6" x14ac:dyDescent="0.25">
      <c r="A14" s="7">
        <v>1.5</v>
      </c>
      <c r="B14" s="8">
        <v>252</v>
      </c>
      <c r="C14" s="9">
        <f t="shared" si="0"/>
        <v>-1</v>
      </c>
      <c r="D14" s="9"/>
      <c r="E14" s="8">
        <v>2</v>
      </c>
      <c r="F14" s="11">
        <f t="shared" si="1"/>
        <v>1.9364916731037085</v>
      </c>
    </row>
    <row r="15" spans="1:6" x14ac:dyDescent="0.25">
      <c r="A15" s="7">
        <v>1.9</v>
      </c>
      <c r="B15" s="8">
        <v>252</v>
      </c>
      <c r="C15" s="9">
        <f t="shared" si="0"/>
        <v>-1</v>
      </c>
      <c r="D15" s="9"/>
      <c r="E15" s="8">
        <v>2.77</v>
      </c>
      <c r="F15" s="11">
        <f t="shared" si="1"/>
        <v>2.7244999541200219</v>
      </c>
    </row>
    <row r="19" spans="1:6" x14ac:dyDescent="0.25">
      <c r="A19" s="4" t="s">
        <v>6</v>
      </c>
      <c r="B19" s="3" t="s">
        <v>16</v>
      </c>
      <c r="C19" s="3">
        <v>10</v>
      </c>
      <c r="E19" s="3" t="s">
        <v>46</v>
      </c>
      <c r="F19" s="3" t="s">
        <v>47</v>
      </c>
    </row>
    <row r="20" spans="1:6" x14ac:dyDescent="0.25">
      <c r="A20" s="5"/>
    </row>
    <row r="21" spans="1:6" ht="30" x14ac:dyDescent="0.25">
      <c r="A21" s="6" t="s">
        <v>0</v>
      </c>
      <c r="B21" s="8" t="s">
        <v>1</v>
      </c>
      <c r="C21" s="10" t="s">
        <v>7</v>
      </c>
      <c r="D21" s="10" t="s">
        <v>44</v>
      </c>
      <c r="E21" s="8" t="s">
        <v>2</v>
      </c>
      <c r="F21" s="10" t="s">
        <v>8</v>
      </c>
    </row>
    <row r="22" spans="1:6" x14ac:dyDescent="0.25">
      <c r="A22" s="6" t="s">
        <v>3</v>
      </c>
      <c r="B22" s="8" t="s">
        <v>9</v>
      </c>
      <c r="C22" s="9"/>
      <c r="D22" s="9"/>
      <c r="E22" s="8" t="s">
        <v>9</v>
      </c>
      <c r="F22" s="9"/>
    </row>
    <row r="23" spans="1:6" x14ac:dyDescent="0.25">
      <c r="A23" s="7">
        <v>0.02</v>
      </c>
      <c r="B23" s="8"/>
      <c r="C23" s="9">
        <f>B23-$B$7</f>
        <v>-253</v>
      </c>
      <c r="D23" s="9" t="e">
        <f>SQRT(C23)</f>
        <v>#NUM!</v>
      </c>
      <c r="E23" s="8"/>
      <c r="F23" s="11" t="e">
        <f t="shared" ref="F23:F30" si="2">SQRT(E23^2-$E$8^2)</f>
        <v>#NUM!</v>
      </c>
    </row>
    <row r="24" spans="1:6" x14ac:dyDescent="0.25">
      <c r="A24" s="7">
        <v>0.1</v>
      </c>
      <c r="B24" s="8"/>
      <c r="C24" s="9">
        <f t="shared" ref="C24:C30" si="3">B24-$B$7</f>
        <v>-253</v>
      </c>
      <c r="D24" s="9" t="e">
        <f t="shared" ref="D24:D30" si="4">SQRT(C24)</f>
        <v>#NUM!</v>
      </c>
      <c r="E24" s="8"/>
      <c r="F24" s="11" t="e">
        <f t="shared" si="2"/>
        <v>#NUM!</v>
      </c>
    </row>
    <row r="25" spans="1:6" x14ac:dyDescent="0.25">
      <c r="A25" s="7">
        <v>0.2</v>
      </c>
      <c r="B25" s="8"/>
      <c r="C25" s="9">
        <f t="shared" si="3"/>
        <v>-253</v>
      </c>
      <c r="D25" s="9" t="e">
        <f t="shared" si="4"/>
        <v>#NUM!</v>
      </c>
      <c r="E25" s="8"/>
      <c r="F25" s="11" t="e">
        <f t="shared" si="2"/>
        <v>#NUM!</v>
      </c>
    </row>
    <row r="26" spans="1:6" x14ac:dyDescent="0.25">
      <c r="A26" s="7">
        <v>0.25</v>
      </c>
      <c r="B26" s="8"/>
      <c r="C26" s="9">
        <f t="shared" si="3"/>
        <v>-253</v>
      </c>
      <c r="D26" s="9" t="e">
        <f t="shared" si="4"/>
        <v>#NUM!</v>
      </c>
      <c r="E26" s="8"/>
      <c r="F26" s="11" t="e">
        <f t="shared" si="2"/>
        <v>#NUM!</v>
      </c>
    </row>
    <row r="27" spans="1:6" x14ac:dyDescent="0.25">
      <c r="A27" s="7">
        <v>0.5</v>
      </c>
      <c r="B27" s="8"/>
      <c r="C27" s="9">
        <f t="shared" si="3"/>
        <v>-253</v>
      </c>
      <c r="D27" s="9" t="e">
        <f t="shared" si="4"/>
        <v>#NUM!</v>
      </c>
      <c r="E27" s="8"/>
      <c r="F27" s="11" t="e">
        <f t="shared" si="2"/>
        <v>#NUM!</v>
      </c>
    </row>
    <row r="28" spans="1:6" x14ac:dyDescent="0.25">
      <c r="A28" s="7">
        <v>1</v>
      </c>
      <c r="B28" s="8"/>
      <c r="C28" s="9">
        <f t="shared" si="3"/>
        <v>-253</v>
      </c>
      <c r="D28" s="9" t="e">
        <f t="shared" si="4"/>
        <v>#NUM!</v>
      </c>
      <c r="E28" s="8"/>
      <c r="F28" s="11" t="e">
        <f t="shared" si="2"/>
        <v>#NUM!</v>
      </c>
    </row>
    <row r="29" spans="1:6" x14ac:dyDescent="0.25">
      <c r="A29" s="7">
        <v>1.5</v>
      </c>
      <c r="B29" s="8"/>
      <c r="C29" s="9">
        <f t="shared" si="3"/>
        <v>-253</v>
      </c>
      <c r="D29" s="9" t="e">
        <f t="shared" si="4"/>
        <v>#NUM!</v>
      </c>
      <c r="E29" s="8"/>
      <c r="F29" s="11" t="e">
        <f t="shared" si="2"/>
        <v>#NUM!</v>
      </c>
    </row>
    <row r="30" spans="1:6" x14ac:dyDescent="0.25">
      <c r="A30" s="7">
        <v>2</v>
      </c>
      <c r="B30" s="8"/>
      <c r="C30" s="9">
        <f t="shared" si="3"/>
        <v>-253</v>
      </c>
      <c r="D30" s="9" t="e">
        <f t="shared" si="4"/>
        <v>#NUM!</v>
      </c>
      <c r="E30" s="8"/>
      <c r="F30" s="11" t="e">
        <f t="shared" si="2"/>
        <v>#NUM!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Basler_infos</vt:lpstr>
      <vt:lpstr>Basler_Complet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TP57</dc:creator>
  <cp:lastModifiedBy>Julien VILLEMEJANE</cp:lastModifiedBy>
  <dcterms:created xsi:type="dcterms:W3CDTF">2025-01-24T12:20:01Z</dcterms:created>
  <dcterms:modified xsi:type="dcterms:W3CDTF">2025-09-19T08:37:19Z</dcterms:modified>
</cp:coreProperties>
</file>