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nerkrug/Downloads/"/>
    </mc:Choice>
  </mc:AlternateContent>
  <xr:revisionPtr revIDLastSave="0" documentId="13_ncr:1_{496E691E-EE69-F843-ACEF-99A9789CDDCA}" xr6:coauthVersionLast="47" xr6:coauthVersionMax="47" xr10:uidLastSave="{00000000-0000-0000-0000-000000000000}"/>
  <bookViews>
    <workbookView xWindow="0" yWindow="500" windowWidth="47920" windowHeight="27060" xr2:uid="{BB2FE6FF-CA37-47B5-B06D-8F1CDA6D8D3B}"/>
  </bookViews>
  <sheets>
    <sheet name="Hoja1" sheetId="1" r:id="rId1"/>
  </sheets>
  <definedNames>
    <definedName name="_Hlk167605747" localSheetId="0">Hoja1!$A$1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33" i="1"/>
  <c r="E33" i="1"/>
  <c r="F32" i="1"/>
  <c r="E32" i="1"/>
  <c r="F31" i="1"/>
  <c r="E31" i="1"/>
  <c r="F30" i="1"/>
  <c r="E30" i="1"/>
  <c r="F29" i="1"/>
  <c r="E29" i="1"/>
  <c r="F28" i="1"/>
  <c r="E28" i="1"/>
  <c r="F24" i="1"/>
  <c r="E26" i="1"/>
  <c r="F26" i="1"/>
  <c r="F25" i="1"/>
  <c r="E25" i="1"/>
  <c r="E24" i="1"/>
  <c r="F23" i="1"/>
  <c r="E23" i="1"/>
  <c r="F22" i="1"/>
  <c r="E22" i="1"/>
  <c r="E18" i="1"/>
  <c r="F20" i="1"/>
  <c r="E20" i="1"/>
  <c r="F19" i="1"/>
  <c r="E19" i="1"/>
  <c r="F18" i="1"/>
  <c r="F17" i="1"/>
  <c r="E17" i="1"/>
  <c r="F16" i="1"/>
  <c r="E16" i="1"/>
  <c r="F14" i="1"/>
  <c r="E14" i="1"/>
  <c r="F13" i="1"/>
  <c r="E13" i="1"/>
  <c r="F12" i="1"/>
  <c r="F11" i="1"/>
  <c r="E11" i="1"/>
  <c r="F10" i="1"/>
  <c r="E10" i="1"/>
  <c r="I3" i="1"/>
  <c r="E4" i="1"/>
  <c r="F4" i="1"/>
  <c r="E5" i="1"/>
  <c r="F5" i="1"/>
  <c r="E6" i="1"/>
  <c r="F6" i="1"/>
  <c r="E7" i="1"/>
  <c r="F7" i="1"/>
  <c r="E8" i="1"/>
  <c r="F8" i="1"/>
  <c r="F3" i="1"/>
  <c r="E3" i="1"/>
  <c r="E37" i="1" l="1"/>
  <c r="F36" i="1"/>
  <c r="E36" i="1"/>
  <c r="F37" i="1"/>
  <c r="E40" i="1" l="1"/>
  <c r="E39" i="1"/>
  <c r="J19" i="1" l="1"/>
  <c r="K19" i="1"/>
  <c r="K12" i="1"/>
  <c r="K30" i="1"/>
  <c r="J17" i="1"/>
  <c r="J26" i="1"/>
  <c r="K13" i="1"/>
  <c r="K22" i="1"/>
  <c r="K31" i="1"/>
  <c r="J10" i="1"/>
  <c r="J18" i="1"/>
  <c r="J28" i="1"/>
  <c r="K14" i="1"/>
  <c r="K23" i="1"/>
  <c r="K32" i="1"/>
  <c r="J11" i="1"/>
  <c r="J20" i="1"/>
  <c r="J29" i="1"/>
  <c r="K24" i="1"/>
  <c r="K33" i="1"/>
  <c r="J12" i="1"/>
  <c r="J30" i="1"/>
  <c r="K16" i="1"/>
  <c r="K25" i="1"/>
  <c r="J4" i="1"/>
  <c r="J13" i="1"/>
  <c r="J22" i="1"/>
  <c r="J31" i="1"/>
  <c r="K17" i="1"/>
  <c r="K26" i="1"/>
  <c r="J5" i="1"/>
  <c r="J14" i="1"/>
  <c r="J23" i="1"/>
  <c r="J32" i="1"/>
  <c r="K10" i="1"/>
  <c r="K18" i="1"/>
  <c r="K28" i="1"/>
  <c r="J6" i="1"/>
  <c r="J24" i="1"/>
  <c r="J33" i="1"/>
  <c r="K11" i="1"/>
  <c r="K20" i="1"/>
  <c r="K29" i="1"/>
  <c r="J7" i="1"/>
  <c r="J16" i="1"/>
  <c r="J25" i="1"/>
  <c r="J3" i="1"/>
  <c r="K8" i="1"/>
  <c r="K6" i="1"/>
  <c r="J8" i="1"/>
  <c r="K5" i="1"/>
  <c r="K3" i="1"/>
  <c r="K4" i="1"/>
  <c r="K7" i="1"/>
  <c r="K37" i="1" l="1"/>
  <c r="K36" i="1"/>
  <c r="J37" i="1"/>
  <c r="J36" i="1"/>
</calcChain>
</file>

<file path=xl/sharedStrings.xml><?xml version="1.0" encoding="utf-8"?>
<sst xmlns="http://schemas.openxmlformats.org/spreadsheetml/2006/main" count="69" uniqueCount="69">
  <si>
    <t>Action</t>
  </si>
  <si>
    <t>N TC corpus</t>
  </si>
  <si>
    <t>N Cases corpus</t>
  </si>
  <si>
    <t>% TC corpus</t>
  </si>
  <si>
    <t>% Cases corpus</t>
  </si>
  <si>
    <t>Action 1.1</t>
  </si>
  <si>
    <t>Action 1.2</t>
  </si>
  <si>
    <t>Action 1.4</t>
  </si>
  <si>
    <t>Action 1.5</t>
  </si>
  <si>
    <t>Total Strategy 1</t>
  </si>
  <si>
    <t>Action 2.3</t>
  </si>
  <si>
    <t>Financing for global sustainability</t>
  </si>
  <si>
    <t>Action 2.4</t>
  </si>
  <si>
    <t>Supporting civil society initiatives</t>
  </si>
  <si>
    <t>Total Strategy 2</t>
  </si>
  <si>
    <t>Action 3.1</t>
  </si>
  <si>
    <t>Action 3.3</t>
  </si>
  <si>
    <t>Action 3.4</t>
  </si>
  <si>
    <t>Total Strategy 3</t>
  </si>
  <si>
    <t>Action 4.1</t>
  </si>
  <si>
    <t>Action 4.2</t>
  </si>
  <si>
    <t>Action 4.3</t>
  </si>
  <si>
    <t>Action 4.4</t>
  </si>
  <si>
    <t>Total Strategy 4</t>
  </si>
  <si>
    <t>Action 5.1</t>
  </si>
  <si>
    <t>Action 5.2</t>
  </si>
  <si>
    <t>Action 5.3</t>
  </si>
  <si>
    <t>Action 5.4</t>
  </si>
  <si>
    <t>Action 5.5</t>
  </si>
  <si>
    <t>Total Strategy 5</t>
  </si>
  <si>
    <t>Strategy 1: Placed-based actions</t>
  </si>
  <si>
    <t>Strategy 2: Changing direct drivers</t>
  </si>
  <si>
    <t>Strategy 3: Transforming economic systems</t>
  </si>
  <si>
    <t>Strategy 4: Transforming governance systems</t>
  </si>
  <si>
    <t>Strategy 5: Shifting views, values, and paradigms</t>
  </si>
  <si>
    <t>Rights-based approaches</t>
  </si>
  <si>
    <t>Action 1.3</t>
  </si>
  <si>
    <t>Integrated spatial planning</t>
  </si>
  <si>
    <t>Regenerative systems</t>
  </si>
  <si>
    <t xml:space="preserve">Diverse values conservation </t>
  </si>
  <si>
    <t>Territories of life conservation</t>
  </si>
  <si>
    <t>Regulation resource extraction</t>
  </si>
  <si>
    <t>Action 2.1</t>
  </si>
  <si>
    <t>Technological innovation</t>
  </si>
  <si>
    <t>Action 2.2</t>
  </si>
  <si>
    <t>Just transitions</t>
  </si>
  <si>
    <t>Innovative economic tools</t>
  </si>
  <si>
    <t>Financial systems reform</t>
  </si>
  <si>
    <t>New metrics of success</t>
  </si>
  <si>
    <t>Integrated governance</t>
  </si>
  <si>
    <t>Inclusive governance</t>
  </si>
  <si>
    <t>Multilateral governance</t>
  </si>
  <si>
    <t>Informed, accountable, and adaptive governance</t>
  </si>
  <si>
    <t>Nature connectedness</t>
  </si>
  <si>
    <t>New narratives</t>
  </si>
  <si>
    <t>social norms change</t>
  </si>
  <si>
    <t>Transformative learning</t>
  </si>
  <si>
    <t xml:space="preserve">Knowledge co-creation </t>
  </si>
  <si>
    <t>Action 3.2</t>
  </si>
  <si>
    <t>m in</t>
  </si>
  <si>
    <t>max</t>
  </si>
  <si>
    <t>min thickness</t>
  </si>
  <si>
    <t>max thickness</t>
  </si>
  <si>
    <t>min all</t>
  </si>
  <si>
    <t>max all</t>
  </si>
  <si>
    <t>% TCA thickness</t>
  </si>
  <si>
    <t>% Cases thickness</t>
  </si>
  <si>
    <t>N TCA Corpus (strategies_options_ids |&gt; unlist() |&gt; unique() |&gt; length())</t>
  </si>
  <si>
    <t>N Cases Corpus (strategies_options_ids_cases |&gt; unlist() |&gt; unique() |&gt; length())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</si>
</sst>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/>
    <xf numFmtId="0" fontId="6" fillId="0" borderId="0" xfId="0" applyFont="1"/>
    <xf numFmtId="0" fontId="0" fillId="2" borderId="0" xfId="0" applyFill="1"/>
    <xf numFmtId="0" fontId="8" fillId="0" borderId="0" xfId="0" applyFont="1"/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0" fillId="3" borderId="0" xfId="0" applyFill="1"/>
    <xf numFmtId="0" fontId="7" fillId="3" borderId="0" xfId="0" applyFont="1" applyFill="1"/>
    <xf numFmtId="0" fontId="8" fillId="3" borderId="0" xfId="0" applyFont="1" applyFill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0" xfId="0" applyFill="1"/>
    <xf numFmtId="0" fontId="4" fillId="4" borderId="4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7397-F0C4-4169-A5FA-B89DCB8BB3C9}">
  <dimension ref="A1:K43"/>
  <sheetViews>
    <sheetView tabSelected="1" zoomScale="129" zoomScaleNormal="129" workbookViewId="0">
      <selection activeCell="G7" sqref="G7"/>
    </sheetView>
  </sheetViews>
  <sheetFormatPr baseColWidth="10" defaultRowHeight="15" x14ac:dyDescent="0.2"/>
  <cols>
    <col min="1" max="1" width="15.6640625" customWidth="1"/>
    <col min="2" max="2" width="32.33203125" customWidth="1"/>
    <col min="11" max="11" width="14.83203125" customWidth="1"/>
  </cols>
  <sheetData>
    <row r="1" spans="1:11" ht="29" thickBot="1" x14ac:dyDescent="0.25">
      <c r="A1" s="1"/>
      <c r="B1" s="2" t="s">
        <v>0</v>
      </c>
      <c r="C1" s="3" t="s">
        <v>1</v>
      </c>
      <c r="D1" s="3" t="s">
        <v>2</v>
      </c>
      <c r="E1" s="11" t="s">
        <v>3</v>
      </c>
      <c r="F1" s="12" t="s">
        <v>4</v>
      </c>
      <c r="J1" s="16" t="s">
        <v>65</v>
      </c>
      <c r="K1" s="16" t="s">
        <v>66</v>
      </c>
    </row>
    <row r="2" spans="1:11" ht="16" thickBot="1" x14ac:dyDescent="0.25">
      <c r="A2" s="18" t="s">
        <v>30</v>
      </c>
      <c r="B2" s="19"/>
      <c r="C2" s="19"/>
      <c r="D2" s="19"/>
      <c r="E2" s="19"/>
      <c r="F2" s="19"/>
      <c r="H2" s="8" t="s">
        <v>61</v>
      </c>
      <c r="I2" s="9">
        <v>0.5</v>
      </c>
    </row>
    <row r="3" spans="1:11" ht="16" thickBot="1" x14ac:dyDescent="0.25">
      <c r="A3" s="4" t="s">
        <v>5</v>
      </c>
      <c r="B3" s="5" t="s">
        <v>40</v>
      </c>
      <c r="C3" s="22">
        <v>11600</v>
      </c>
      <c r="D3" s="22">
        <v>473</v>
      </c>
      <c r="E3" s="13">
        <f>C3/$C$42 * 100</f>
        <v>2.7584042156025808</v>
      </c>
      <c r="F3" s="13">
        <f>D3/$C$43 * 100</f>
        <v>4.3946854966087523</v>
      </c>
      <c r="H3" s="8" t="s">
        <v>62</v>
      </c>
      <c r="I3" s="9">
        <f xml:space="preserve"> 30</f>
        <v>30</v>
      </c>
      <c r="J3" s="15">
        <f>(E3-$E$39) / ($E$40 -$E$39) * ($I$3 - $I$2) + $I$2</f>
        <v>2.1602224049910204</v>
      </c>
      <c r="K3" s="15">
        <f>(F3-$E$39) / ($E$40 -$E$39) * ($I$3 - $I$2) + $I$2</f>
        <v>3.6743590481044124</v>
      </c>
    </row>
    <row r="4" spans="1:11" ht="16" thickBot="1" x14ac:dyDescent="0.25">
      <c r="A4" s="4" t="s">
        <v>6</v>
      </c>
      <c r="B4" s="5" t="s">
        <v>35</v>
      </c>
      <c r="C4" s="22">
        <v>6337</v>
      </c>
      <c r="D4" s="22">
        <v>276</v>
      </c>
      <c r="E4" s="13">
        <f t="shared" ref="E4:E8" si="0">C4/$C$42 * 100</f>
        <v>1.5068971995063407</v>
      </c>
      <c r="F4" s="13">
        <f t="shared" ref="F4:F8" si="1">D4/$C$43 * 100</f>
        <v>2.5643407971755088</v>
      </c>
      <c r="J4" s="15">
        <f t="shared" ref="J4:K33" si="2">(E4-$E$39) / ($E$40 -$E$39) * ($I$3 - $I$2) + $I$2</f>
        <v>1.0021375120198155</v>
      </c>
      <c r="K4" s="15">
        <f t="shared" si="2"/>
        <v>1.9806453748439845</v>
      </c>
    </row>
    <row r="5" spans="1:11" ht="16" thickBot="1" x14ac:dyDescent="0.25">
      <c r="A5" s="4" t="s">
        <v>36</v>
      </c>
      <c r="B5" s="5" t="s">
        <v>39</v>
      </c>
      <c r="C5" s="22">
        <v>86950</v>
      </c>
      <c r="D5" s="22">
        <v>3166</v>
      </c>
      <c r="E5" s="13">
        <f t="shared" si="0"/>
        <v>20.676141943676242</v>
      </c>
      <c r="F5" s="13">
        <f t="shared" si="1"/>
        <v>29.415590448759637</v>
      </c>
      <c r="J5" s="15">
        <f t="shared" si="2"/>
        <v>18.740442181806582</v>
      </c>
      <c r="K5" s="15">
        <f t="shared" si="2"/>
        <v>26.827510936887823</v>
      </c>
    </row>
    <row r="6" spans="1:11" ht="16" thickBot="1" x14ac:dyDescent="0.25">
      <c r="A6" s="4" t="s">
        <v>7</v>
      </c>
      <c r="B6" s="5" t="s">
        <v>38</v>
      </c>
      <c r="C6" s="22">
        <v>16025</v>
      </c>
      <c r="D6" s="22">
        <v>326</v>
      </c>
      <c r="E6" s="13">
        <f t="shared" si="0"/>
        <v>3.8106403064682199</v>
      </c>
      <c r="F6" s="13">
        <f t="shared" si="1"/>
        <v>3.0288952894174486</v>
      </c>
      <c r="J6" s="15">
        <f t="shared" si="2"/>
        <v>3.1339114894290936</v>
      </c>
      <c r="K6" s="15">
        <f t="shared" si="2"/>
        <v>2.4105219416613517</v>
      </c>
    </row>
    <row r="7" spans="1:11" ht="16" thickBot="1" x14ac:dyDescent="0.25">
      <c r="A7" s="4" t="s">
        <v>8</v>
      </c>
      <c r="B7" s="5" t="s">
        <v>37</v>
      </c>
      <c r="C7" s="22">
        <v>16168</v>
      </c>
      <c r="D7" s="22">
        <v>523</v>
      </c>
      <c r="E7" s="13">
        <f t="shared" si="0"/>
        <v>3.8446447722295281</v>
      </c>
      <c r="F7" s="13">
        <f t="shared" si="1"/>
        <v>4.8592399888506925</v>
      </c>
      <c r="J7" s="15">
        <f t="shared" si="2"/>
        <v>3.1653775999544376</v>
      </c>
      <c r="K7" s="15">
        <f t="shared" si="2"/>
        <v>4.1042356149217802</v>
      </c>
    </row>
    <row r="8" spans="1:11" s="10" customFormat="1" ht="16" thickBot="1" x14ac:dyDescent="0.25">
      <c r="A8" s="20" t="s">
        <v>9</v>
      </c>
      <c r="B8" s="2"/>
      <c r="C8" s="23">
        <v>116994</v>
      </c>
      <c r="D8" s="23">
        <v>3535</v>
      </c>
      <c r="E8" s="14">
        <f t="shared" si="0"/>
        <v>27.820408862086921</v>
      </c>
      <c r="F8" s="14">
        <f t="shared" si="1"/>
        <v>32.84400260150516</v>
      </c>
      <c r="J8" s="17">
        <f t="shared" si="2"/>
        <v>25.35140599036194</v>
      </c>
      <c r="K8" s="17">
        <f t="shared" si="2"/>
        <v>30</v>
      </c>
    </row>
    <row r="9" spans="1:11" ht="16" thickBot="1" x14ac:dyDescent="0.25">
      <c r="A9" s="18" t="s">
        <v>31</v>
      </c>
      <c r="B9" s="19"/>
      <c r="C9" s="24"/>
      <c r="D9" s="24"/>
      <c r="E9" s="19"/>
      <c r="F9" s="19"/>
      <c r="J9" s="15"/>
      <c r="K9" s="15"/>
    </row>
    <row r="10" spans="1:11" ht="16" thickBot="1" x14ac:dyDescent="0.25">
      <c r="A10" s="4" t="s">
        <v>42</v>
      </c>
      <c r="B10" s="5" t="s">
        <v>41</v>
      </c>
      <c r="C10" s="22">
        <v>28774</v>
      </c>
      <c r="D10" s="22">
        <v>855</v>
      </c>
      <c r="E10" s="13">
        <f t="shared" ref="E10:E14" si="3">C10/$C$42 * 100</f>
        <v>6.8422692154955733</v>
      </c>
      <c r="F10" s="13">
        <f t="shared" ref="F10:F14" si="4">D10/$C$43 * 100</f>
        <v>7.9438818173371741</v>
      </c>
      <c r="J10" s="15">
        <f t="shared" si="2"/>
        <v>5.9392362662654774</v>
      </c>
      <c r="K10" s="15">
        <f t="shared" si="2"/>
        <v>6.9586160185891002</v>
      </c>
    </row>
    <row r="11" spans="1:11" ht="16" thickBot="1" x14ac:dyDescent="0.25">
      <c r="A11" s="4" t="s">
        <v>44</v>
      </c>
      <c r="B11" s="5" t="s">
        <v>43</v>
      </c>
      <c r="C11" s="22">
        <v>81096</v>
      </c>
      <c r="D11" s="22">
        <v>1888</v>
      </c>
      <c r="E11" s="13">
        <f t="shared" si="3"/>
        <v>19.284098988664386</v>
      </c>
      <c r="F11" s="13">
        <f t="shared" si="4"/>
        <v>17.541577627055656</v>
      </c>
      <c r="J11" s="15">
        <f t="shared" si="2"/>
        <v>17.452312034846017</v>
      </c>
      <c r="K11" s="15">
        <f t="shared" si="2"/>
        <v>15.839865889035913</v>
      </c>
    </row>
    <row r="12" spans="1:11" ht="16" thickBot="1" x14ac:dyDescent="0.25">
      <c r="A12" s="4" t="s">
        <v>10</v>
      </c>
      <c r="B12" s="5" t="s">
        <v>11</v>
      </c>
      <c r="C12" s="22">
        <v>4987</v>
      </c>
      <c r="D12" s="22">
        <v>240</v>
      </c>
      <c r="E12" s="13">
        <f>C12/$C$42 * 100</f>
        <v>1.1858760192422473</v>
      </c>
      <c r="F12" s="13">
        <f t="shared" si="4"/>
        <v>2.2298615627613119</v>
      </c>
      <c r="J12" s="15">
        <f t="shared" si="2"/>
        <v>0.70507982524209822</v>
      </c>
      <c r="K12" s="15">
        <f t="shared" si="2"/>
        <v>1.6711342467354797</v>
      </c>
    </row>
    <row r="13" spans="1:11" ht="16" thickBot="1" x14ac:dyDescent="0.25">
      <c r="A13" s="4" t="s">
        <v>12</v>
      </c>
      <c r="B13" s="5" t="s">
        <v>13</v>
      </c>
      <c r="C13" s="22">
        <v>13214</v>
      </c>
      <c r="D13" s="22">
        <v>372</v>
      </c>
      <c r="E13" s="13">
        <f t="shared" si="3"/>
        <v>3.1422028711183185</v>
      </c>
      <c r="F13" s="13">
        <f t="shared" si="4"/>
        <v>3.4562854222800339</v>
      </c>
      <c r="J13" s="15">
        <f t="shared" si="2"/>
        <v>2.5153713727386022</v>
      </c>
      <c r="K13" s="15">
        <f t="shared" si="2"/>
        <v>2.8060083831333302</v>
      </c>
    </row>
    <row r="14" spans="1:11" s="10" customFormat="1" ht="16" thickBot="1" x14ac:dyDescent="0.25">
      <c r="A14" s="20" t="s">
        <v>14</v>
      </c>
      <c r="B14" s="2"/>
      <c r="C14" s="23">
        <v>125448</v>
      </c>
      <c r="D14" s="23">
        <v>3190</v>
      </c>
      <c r="E14" s="13">
        <f t="shared" si="3"/>
        <v>29.830714830940735</v>
      </c>
      <c r="F14" s="13">
        <f>D14/$C$43 * 100</f>
        <v>29.638576605035773</v>
      </c>
      <c r="J14" s="17">
        <f t="shared" si="2"/>
        <v>27.211647237783293</v>
      </c>
      <c r="K14" s="17">
        <f t="shared" si="2"/>
        <v>27.033851688960166</v>
      </c>
    </row>
    <row r="15" spans="1:11" ht="16" thickBot="1" x14ac:dyDescent="0.25">
      <c r="A15" s="18" t="s">
        <v>32</v>
      </c>
      <c r="B15" s="19"/>
      <c r="C15" s="24"/>
      <c r="D15" s="24"/>
      <c r="E15" s="19"/>
      <c r="F15" s="19"/>
      <c r="J15" s="15"/>
      <c r="K15" s="15"/>
    </row>
    <row r="16" spans="1:11" ht="16" thickBot="1" x14ac:dyDescent="0.25">
      <c r="A16" s="4" t="s">
        <v>15</v>
      </c>
      <c r="B16" s="5" t="s">
        <v>46</v>
      </c>
      <c r="C16" s="22">
        <v>6734</v>
      </c>
      <c r="D16" s="22">
        <v>211</v>
      </c>
      <c r="E16" s="13">
        <f t="shared" ref="E16:E20" si="5">C16/$C$42 * 100</f>
        <v>1.6013012058506704</v>
      </c>
      <c r="F16" s="13">
        <f t="shared" ref="F16:F20" si="6">D16/$C$43 * 100</f>
        <v>1.9604199572609868</v>
      </c>
      <c r="J16" s="15">
        <f t="shared" si="2"/>
        <v>1.0894944762055589</v>
      </c>
      <c r="K16" s="15">
        <f t="shared" si="2"/>
        <v>1.4218058379814065</v>
      </c>
    </row>
    <row r="17" spans="1:11" ht="16" thickBot="1" x14ac:dyDescent="0.25">
      <c r="A17" s="4" t="s">
        <v>58</v>
      </c>
      <c r="B17" s="5" t="s">
        <v>45</v>
      </c>
      <c r="C17" s="22">
        <v>38512</v>
      </c>
      <c r="D17" s="22">
        <v>1299</v>
      </c>
      <c r="E17" s="13">
        <f t="shared" si="5"/>
        <v>9.1579019958005681</v>
      </c>
      <c r="F17" s="13">
        <f t="shared" si="6"/>
        <v>12.069125708445601</v>
      </c>
      <c r="J17" s="15">
        <f t="shared" si="2"/>
        <v>8.0820123802220785</v>
      </c>
      <c r="K17" s="15">
        <f t="shared" si="2"/>
        <v>10.775919931927323</v>
      </c>
    </row>
    <row r="18" spans="1:11" ht="16" thickBot="1" x14ac:dyDescent="0.25">
      <c r="A18" s="4" t="s">
        <v>16</v>
      </c>
      <c r="B18" s="5" t="s">
        <v>47</v>
      </c>
      <c r="C18" s="22">
        <v>6166</v>
      </c>
      <c r="D18" s="22">
        <v>203</v>
      </c>
      <c r="E18" s="13">
        <f>C18/$C$42 * 100</f>
        <v>1.466234516672889</v>
      </c>
      <c r="F18" s="13">
        <f t="shared" si="6"/>
        <v>1.8860912385022763</v>
      </c>
      <c r="J18" s="15">
        <f t="shared" si="2"/>
        <v>0.96451020502797147</v>
      </c>
      <c r="K18" s="15">
        <f t="shared" si="2"/>
        <v>1.3530255872906278</v>
      </c>
    </row>
    <row r="19" spans="1:11" ht="16" thickBot="1" x14ac:dyDescent="0.25">
      <c r="A19" s="4" t="s">
        <v>17</v>
      </c>
      <c r="B19" s="5" t="s">
        <v>48</v>
      </c>
      <c r="C19" s="22">
        <v>4194</v>
      </c>
      <c r="D19" s="22">
        <v>108</v>
      </c>
      <c r="E19" s="13">
        <f t="shared" si="5"/>
        <v>0.99730580002045033</v>
      </c>
      <c r="F19" s="13">
        <f t="shared" si="6"/>
        <v>1.0034377032425903</v>
      </c>
      <c r="J19" s="15">
        <f t="shared" ref="J19" si="7">(E19-$E$39) / ($E$40 -$E$39) * ($I$3 - $I$2) + $I$2</f>
        <v>0.53058593960155764</v>
      </c>
      <c r="K19" s="15">
        <f t="shared" ref="K19" si="8">(F19-$E$39) / ($E$40 -$E$39) * ($I$3 - $I$2) + $I$2</f>
        <v>0.53626011033762944</v>
      </c>
    </row>
    <row r="20" spans="1:11" s="10" customFormat="1" ht="16" thickBot="1" x14ac:dyDescent="0.25">
      <c r="A20" s="20" t="s">
        <v>18</v>
      </c>
      <c r="B20" s="2"/>
      <c r="C20" s="23">
        <v>54609</v>
      </c>
      <c r="D20" s="23">
        <v>1708</v>
      </c>
      <c r="E20" s="13">
        <f t="shared" si="5"/>
        <v>12.985663431882871</v>
      </c>
      <c r="F20" s="13">
        <f>D20/$C$43 * 100</f>
        <v>15.869181454984671</v>
      </c>
      <c r="J20" s="17">
        <f t="shared" si="2"/>
        <v>11.624040220267201</v>
      </c>
      <c r="K20" s="17">
        <f t="shared" si="2"/>
        <v>14.29231024849339</v>
      </c>
    </row>
    <row r="21" spans="1:11" ht="16" thickBot="1" x14ac:dyDescent="0.25">
      <c r="A21" s="18" t="s">
        <v>33</v>
      </c>
      <c r="B21" s="19"/>
      <c r="C21" s="24"/>
      <c r="D21" s="24"/>
      <c r="E21" s="19"/>
      <c r="F21" s="19"/>
      <c r="J21" s="15"/>
      <c r="K21" s="15"/>
    </row>
    <row r="22" spans="1:11" ht="16" thickBot="1" x14ac:dyDescent="0.25">
      <c r="A22" s="4" t="s">
        <v>19</v>
      </c>
      <c r="B22" s="5" t="s">
        <v>49</v>
      </c>
      <c r="C22" s="22">
        <v>7144</v>
      </c>
      <c r="D22" s="22">
        <v>299</v>
      </c>
      <c r="E22" s="13">
        <f t="shared" ref="E22:E26" si="9">C22/$C$42 * 100</f>
        <v>1.69879652726421</v>
      </c>
      <c r="F22" s="13">
        <f t="shared" ref="F22:F26" si="10">D22/$C$43 * 100</f>
        <v>2.7780358636068012</v>
      </c>
      <c r="J22" s="15">
        <f t="shared" si="2"/>
        <v>1.1797119958936066</v>
      </c>
      <c r="K22" s="15">
        <f t="shared" si="2"/>
        <v>2.1783885955799733</v>
      </c>
    </row>
    <row r="23" spans="1:11" ht="16" thickBot="1" x14ac:dyDescent="0.25">
      <c r="A23" s="4" t="s">
        <v>20</v>
      </c>
      <c r="B23" s="5" t="s">
        <v>50</v>
      </c>
      <c r="C23" s="22">
        <v>10029</v>
      </c>
      <c r="D23" s="22">
        <v>568</v>
      </c>
      <c r="E23" s="13">
        <f t="shared" si="9"/>
        <v>2.3848306791619209</v>
      </c>
      <c r="F23" s="13">
        <f t="shared" si="10"/>
        <v>5.2773390318684381</v>
      </c>
      <c r="J23" s="15">
        <f t="shared" si="2"/>
        <v>1.8145352746741363</v>
      </c>
      <c r="K23" s="15">
        <f t="shared" si="2"/>
        <v>4.4911245250574101</v>
      </c>
    </row>
    <row r="24" spans="1:11" ht="16" thickBot="1" x14ac:dyDescent="0.25">
      <c r="A24" s="4" t="s">
        <v>21</v>
      </c>
      <c r="B24" s="5" t="s">
        <v>51</v>
      </c>
      <c r="C24" s="22">
        <v>18121</v>
      </c>
      <c r="D24" s="22">
        <v>962</v>
      </c>
      <c r="E24" s="13">
        <f t="shared" si="9"/>
        <v>4.309055413011583</v>
      </c>
      <c r="F24" s="13">
        <f>D24/$C$43 * 100</f>
        <v>8.9380284307349243</v>
      </c>
      <c r="J24" s="15">
        <f t="shared" si="2"/>
        <v>3.5951210534928686</v>
      </c>
      <c r="K24" s="15">
        <f t="shared" si="2"/>
        <v>7.8785518715782654</v>
      </c>
    </row>
    <row r="25" spans="1:11" ht="16" thickBot="1" x14ac:dyDescent="0.25">
      <c r="A25" s="4" t="s">
        <v>22</v>
      </c>
      <c r="B25" s="5" t="s">
        <v>52</v>
      </c>
      <c r="C25" s="22">
        <v>6355</v>
      </c>
      <c r="D25" s="22">
        <v>365</v>
      </c>
      <c r="E25" s="13">
        <f t="shared" si="9"/>
        <v>1.511177481909862</v>
      </c>
      <c r="F25" s="13">
        <f t="shared" si="10"/>
        <v>3.3912477933661616</v>
      </c>
      <c r="J25" s="15">
        <f t="shared" si="2"/>
        <v>1.0060982811768517</v>
      </c>
      <c r="K25" s="15">
        <f t="shared" si="2"/>
        <v>2.745825663778898</v>
      </c>
    </row>
    <row r="26" spans="1:11" s="10" customFormat="1" ht="16" thickBot="1" x14ac:dyDescent="0.25">
      <c r="A26" s="20" t="s">
        <v>23</v>
      </c>
      <c r="B26" s="2"/>
      <c r="C26" s="23">
        <v>40278</v>
      </c>
      <c r="D26" s="23">
        <v>1926</v>
      </c>
      <c r="E26" s="13">
        <f>C26/$C$42 * 100</f>
        <v>9.5778452582793747</v>
      </c>
      <c r="F26" s="13">
        <f t="shared" si="10"/>
        <v>17.894639041159525</v>
      </c>
      <c r="J26" s="17">
        <f t="shared" si="2"/>
        <v>8.4706078430735232</v>
      </c>
      <c r="K26" s="17">
        <f t="shared" si="2"/>
        <v>16.166572079817108</v>
      </c>
    </row>
    <row r="27" spans="1:11" ht="16" thickBot="1" x14ac:dyDescent="0.25">
      <c r="A27" s="18" t="s">
        <v>34</v>
      </c>
      <c r="B27" s="19"/>
      <c r="C27" s="24"/>
      <c r="D27" s="24"/>
      <c r="E27" s="19"/>
      <c r="F27" s="19"/>
      <c r="J27" s="15"/>
      <c r="K27" s="15"/>
    </row>
    <row r="28" spans="1:11" ht="16" thickBot="1" x14ac:dyDescent="0.25">
      <c r="A28" s="4" t="s">
        <v>24</v>
      </c>
      <c r="B28" s="5" t="s">
        <v>53</v>
      </c>
      <c r="C28" s="22">
        <v>9737</v>
      </c>
      <c r="D28" s="22">
        <v>260</v>
      </c>
      <c r="E28" s="13">
        <f t="shared" ref="E28:E33" si="11">C28/$C$42 * 100</f>
        <v>2.3153949868381316</v>
      </c>
      <c r="F28" s="13">
        <f t="shared" ref="F28:F33" si="12">D28/$C$43 * 100</f>
        <v>2.4156833596580878</v>
      </c>
      <c r="J28" s="15">
        <f t="shared" si="2"/>
        <v>1.7502827972377704</v>
      </c>
      <c r="K28" s="15">
        <f t="shared" si="2"/>
        <v>1.8430848734624268</v>
      </c>
    </row>
    <row r="29" spans="1:11" ht="16" thickBot="1" x14ac:dyDescent="0.25">
      <c r="A29" s="4" t="s">
        <v>25</v>
      </c>
      <c r="B29" s="5" t="s">
        <v>54</v>
      </c>
      <c r="C29" s="22">
        <v>7495</v>
      </c>
      <c r="D29" s="22">
        <v>210</v>
      </c>
      <c r="E29" s="13">
        <f t="shared" si="11"/>
        <v>1.7822620341328743</v>
      </c>
      <c r="F29" s="13">
        <f t="shared" si="12"/>
        <v>1.9511288674161478</v>
      </c>
      <c r="J29" s="15">
        <f t="shared" si="2"/>
        <v>1.2569469944558131</v>
      </c>
      <c r="K29" s="15">
        <f t="shared" si="2"/>
        <v>1.4132083066450589</v>
      </c>
    </row>
    <row r="30" spans="1:11" ht="16" thickBot="1" x14ac:dyDescent="0.25">
      <c r="A30" s="4" t="s">
        <v>26</v>
      </c>
      <c r="B30" s="5" t="s">
        <v>55</v>
      </c>
      <c r="C30" s="22">
        <v>83710</v>
      </c>
      <c r="D30" s="22">
        <v>1747</v>
      </c>
      <c r="E30" s="13">
        <f t="shared" si="11"/>
        <v>19.905691111042415</v>
      </c>
      <c r="F30" s="13">
        <f t="shared" si="12"/>
        <v>16.231533958933383</v>
      </c>
      <c r="J30" s="15">
        <f t="shared" si="2"/>
        <v>18.027503733540055</v>
      </c>
      <c r="K30" s="15">
        <f t="shared" si="2"/>
        <v>14.627613970610936</v>
      </c>
    </row>
    <row r="31" spans="1:11" ht="16" thickBot="1" x14ac:dyDescent="0.25">
      <c r="A31" s="4" t="s">
        <v>27</v>
      </c>
      <c r="B31" s="5" t="s">
        <v>56</v>
      </c>
      <c r="C31" s="22">
        <v>27501</v>
      </c>
      <c r="D31" s="22">
        <v>1242</v>
      </c>
      <c r="E31" s="13">
        <f t="shared" si="11"/>
        <v>6.5395581321798764</v>
      </c>
      <c r="F31" s="13">
        <f t="shared" si="12"/>
        <v>11.539533587289789</v>
      </c>
      <c r="J31" s="15">
        <f t="shared" si="2"/>
        <v>5.6591218697706376</v>
      </c>
      <c r="K31" s="15">
        <f t="shared" si="2"/>
        <v>10.285860645755523</v>
      </c>
    </row>
    <row r="32" spans="1:11" ht="16" thickBot="1" x14ac:dyDescent="0.25">
      <c r="A32" s="4" t="s">
        <v>28</v>
      </c>
      <c r="B32" s="5" t="s">
        <v>57</v>
      </c>
      <c r="C32" s="22">
        <v>4055</v>
      </c>
      <c r="D32" s="22">
        <v>232</v>
      </c>
      <c r="E32" s="13">
        <f t="shared" si="11"/>
        <v>0.96425250812659169</v>
      </c>
      <c r="F32" s="13">
        <f t="shared" si="12"/>
        <v>2.1555328440026016</v>
      </c>
      <c r="J32" s="15">
        <f t="shared" si="2"/>
        <v>0.5</v>
      </c>
      <c r="K32" s="15">
        <f t="shared" si="2"/>
        <v>1.6023539960447009</v>
      </c>
    </row>
    <row r="33" spans="1:11" s="10" customFormat="1" ht="16" thickBot="1" x14ac:dyDescent="0.25">
      <c r="A33" s="20" t="s">
        <v>29</v>
      </c>
      <c r="B33" s="2"/>
      <c r="C33" s="23">
        <v>129054</v>
      </c>
      <c r="D33" s="23">
        <v>3455</v>
      </c>
      <c r="E33" s="13">
        <f t="shared" si="11"/>
        <v>30.688198072446159</v>
      </c>
      <c r="F33" s="13">
        <f>D33/$C$43 * 100</f>
        <v>32.100715413918053</v>
      </c>
      <c r="J33" s="17">
        <f t="shared" si="2"/>
        <v>28.005121325576216</v>
      </c>
      <c r="K33" s="17">
        <f t="shared" si="2"/>
        <v>29.312197493092206</v>
      </c>
    </row>
    <row r="34" spans="1:11" ht="16" x14ac:dyDescent="0.2">
      <c r="A34" s="6"/>
    </row>
    <row r="36" spans="1:11" x14ac:dyDescent="0.2">
      <c r="D36" t="s">
        <v>59</v>
      </c>
      <c r="E36" s="7">
        <f>MIN(E3:E32)</f>
        <v>0.96425250812659169</v>
      </c>
      <c r="F36" s="7">
        <f>MIN(F3:F32)</f>
        <v>1.0034377032425903</v>
      </c>
      <c r="J36" s="7">
        <f t="shared" ref="J36" si="13">MIN(J3:J32)</f>
        <v>0.5</v>
      </c>
      <c r="K36" s="7">
        <f t="shared" ref="K36" si="14">MIN(K3:K32)</f>
        <v>0.53626011033762944</v>
      </c>
    </row>
    <row r="37" spans="1:11" x14ac:dyDescent="0.2">
      <c r="D37" t="s">
        <v>60</v>
      </c>
      <c r="E37" s="7">
        <f xml:space="preserve">  MAX(E3:E32)</f>
        <v>29.830714830940735</v>
      </c>
      <c r="F37" s="7">
        <f xml:space="preserve">  MAX(F3:F32)</f>
        <v>32.84400260150516</v>
      </c>
      <c r="J37" s="7">
        <f t="shared" ref="J37" si="15" xml:space="preserve">  MAX(J3:J32)</f>
        <v>27.211647237783293</v>
      </c>
      <c r="K37" s="7">
        <f t="shared" ref="K37" si="16" xml:space="preserve">  MAX(K3:K32)</f>
        <v>30</v>
      </c>
    </row>
    <row r="39" spans="1:11" x14ac:dyDescent="0.2">
      <c r="D39" t="s">
        <v>63</v>
      </c>
      <c r="E39" s="7">
        <f>MIN(E36:F36)</f>
        <v>0.96425250812659169</v>
      </c>
    </row>
    <row r="40" spans="1:11" x14ac:dyDescent="0.2">
      <c r="D40" t="s">
        <v>64</v>
      </c>
      <c r="E40" s="7">
        <f>MAX(E37:F37)</f>
        <v>32.84400260150516</v>
      </c>
    </row>
    <row r="42" spans="1:11" x14ac:dyDescent="0.2">
      <c r="B42" t="s">
        <v>67</v>
      </c>
      <c r="C42" s="21">
        <v>420533</v>
      </c>
    </row>
    <row r="43" spans="1:11" x14ac:dyDescent="0.2">
      <c r="B43" t="s">
        <v>68</v>
      </c>
      <c r="C43" s="21">
        <v>10763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Hoja1!_Hlk167605747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Reyes Garcia</dc:creator>
  <cp:lastModifiedBy>Rainer Krug</cp:lastModifiedBy>
  <dcterms:created xsi:type="dcterms:W3CDTF">2024-05-28T08:12:59Z</dcterms:created>
  <dcterms:modified xsi:type="dcterms:W3CDTF">2024-05-30T10:03:30Z</dcterms:modified>
</cp:coreProperties>
</file>