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paule\Desktop\School moment\Outils de soutien\Labos\Lab finale\"/>
    </mc:Choice>
  </mc:AlternateContent>
  <xr:revisionPtr revIDLastSave="0" documentId="13_ncr:1_{BF832526-768E-4061-BC6B-744E2199E6B0}" xr6:coauthVersionLast="47" xr6:coauthVersionMax="47" xr10:uidLastSave="{00000000-0000-0000-0000-000000000000}"/>
  <bookViews>
    <workbookView xWindow="5820" yWindow="2496" windowWidth="17280" windowHeight="9024" xr2:uid="{00000000-000D-0000-FFFF-FFFF00000000}"/>
  </bookViews>
  <sheets>
    <sheet name="Feuil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6" i="2" l="1"/>
  <c r="AF18" i="2" s="1"/>
  <c r="AC16" i="2"/>
  <c r="AC18" i="2"/>
  <c r="Z16" i="2"/>
  <c r="Z18" i="2" s="1"/>
  <c r="AF13" i="2"/>
  <c r="AF11" i="2"/>
  <c r="AC13" i="2"/>
  <c r="AC11" i="2"/>
  <c r="Z11" i="2"/>
  <c r="Z13" i="2"/>
  <c r="AF8" i="2"/>
  <c r="AF6" i="2"/>
  <c r="AC6" i="2"/>
  <c r="AC8" i="2"/>
  <c r="Z8" i="2"/>
  <c r="Z6" i="2"/>
  <c r="F17" i="2"/>
  <c r="F9" i="2"/>
  <c r="F25" i="2"/>
  <c r="F10" i="2"/>
  <c r="F26" i="2"/>
  <c r="F18" i="2"/>
  <c r="AF3" i="2"/>
  <c r="AC3" i="2"/>
  <c r="Z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5" i="2"/>
  <c r="R4" i="2"/>
  <c r="R3" i="2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4" i="2"/>
  <c r="P3" i="2"/>
  <c r="F24" i="2"/>
  <c r="F16" i="2"/>
  <c r="F8" i="2"/>
  <c r="O3" i="2"/>
</calcChain>
</file>

<file path=xl/sharedStrings.xml><?xml version="1.0" encoding="utf-8"?>
<sst xmlns="http://schemas.openxmlformats.org/spreadsheetml/2006/main" count="92" uniqueCount="62">
  <si>
    <t>Trois corps statique</t>
  </si>
  <si>
    <t>Corps 1</t>
  </si>
  <si>
    <t>Position</t>
  </si>
  <si>
    <t>Rayon</t>
  </si>
  <si>
    <t xml:space="preserve">Masse volumique moyenne </t>
  </si>
  <si>
    <t>Volume</t>
  </si>
  <si>
    <t>Masse totale</t>
  </si>
  <si>
    <t>Constante d'Aarseth</t>
  </si>
  <si>
    <t>Corps 3</t>
  </si>
  <si>
    <t>Corps 2</t>
  </si>
  <si>
    <t>q 1xy</t>
  </si>
  <si>
    <t>r 1</t>
  </si>
  <si>
    <t>M 1</t>
  </si>
  <si>
    <t>V 1</t>
  </si>
  <si>
    <t>q 2xy</t>
  </si>
  <si>
    <t>r 2</t>
  </si>
  <si>
    <t>V 2</t>
  </si>
  <si>
    <t>M 2</t>
  </si>
  <si>
    <t>q 3xy</t>
  </si>
  <si>
    <t>r 3</t>
  </si>
  <si>
    <t>V 3</t>
  </si>
  <si>
    <t>M 3</t>
  </si>
  <si>
    <t>mètre</t>
  </si>
  <si>
    <r>
      <t>gramme/mètre</t>
    </r>
    <r>
      <rPr>
        <vertAlign val="superscript"/>
        <sz val="11"/>
        <color theme="1"/>
        <rFont val="Calibri"/>
        <family val="2"/>
        <scheme val="minor"/>
      </rPr>
      <t>3</t>
    </r>
  </si>
  <si>
    <r>
      <t>mètre</t>
    </r>
    <r>
      <rPr>
        <vertAlign val="superscript"/>
        <sz val="11"/>
        <color theme="1"/>
        <rFont val="Calibri"/>
        <family val="2"/>
        <scheme val="minor"/>
      </rPr>
      <t>3</t>
    </r>
  </si>
  <si>
    <t>gramme</t>
  </si>
  <si>
    <t>x1</t>
  </si>
  <si>
    <t>y1</t>
  </si>
  <si>
    <t>x2</t>
  </si>
  <si>
    <t>y2</t>
  </si>
  <si>
    <t>x3</t>
  </si>
  <si>
    <t>y3</t>
  </si>
  <si>
    <r>
      <t>Distance vaisseau planète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</t>
    </r>
  </si>
  <si>
    <t>Position joueur</t>
  </si>
  <si>
    <r>
      <t>Distance vaisseau planète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</t>
    </r>
  </si>
  <si>
    <r>
      <t>Distance vaisseau planète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3</t>
    </r>
  </si>
  <si>
    <t>Paramètre généraux</t>
  </si>
  <si>
    <t>Base de temps</t>
  </si>
  <si>
    <t>Coefficient de friction</t>
  </si>
  <si>
    <t>Ration de la constant d'Aarseth</t>
  </si>
  <si>
    <t>Λ</t>
  </si>
  <si>
    <r>
      <rPr>
        <i/>
        <sz val="11"/>
        <color theme="1"/>
        <rFont val="Calibri"/>
        <family val="2"/>
        <scheme val="minor"/>
      </rPr>
      <t>ρ</t>
    </r>
    <r>
      <rPr>
        <sz val="11"/>
        <color theme="1"/>
        <rFont val="Calibri"/>
        <family val="2"/>
        <scheme val="minor"/>
      </rPr>
      <t xml:space="preserve"> 3</t>
    </r>
  </si>
  <si>
    <r>
      <rPr>
        <i/>
        <sz val="11"/>
        <color theme="1"/>
        <rFont val="Calibri"/>
        <family val="2"/>
        <scheme val="minor"/>
      </rPr>
      <t>λ</t>
    </r>
    <r>
      <rPr>
        <sz val="11"/>
        <color theme="1"/>
        <rFont val="Calibri"/>
        <family val="2"/>
        <scheme val="minor"/>
      </rPr>
      <t xml:space="preserve"> 3</t>
    </r>
  </si>
  <si>
    <r>
      <rPr>
        <i/>
        <sz val="11"/>
        <color theme="1"/>
        <rFont val="Calibri"/>
        <family val="2"/>
        <scheme val="minor"/>
      </rPr>
      <t>λ</t>
    </r>
    <r>
      <rPr>
        <sz val="11"/>
        <color theme="1"/>
        <rFont val="Calibri"/>
        <family val="2"/>
        <scheme val="minor"/>
      </rPr>
      <t xml:space="preserve"> 2</t>
    </r>
  </si>
  <si>
    <r>
      <rPr>
        <i/>
        <sz val="11"/>
        <color theme="1"/>
        <rFont val="Calibri"/>
        <family val="2"/>
        <scheme val="minor"/>
      </rPr>
      <t>ρ</t>
    </r>
    <r>
      <rPr>
        <sz val="11"/>
        <color theme="1"/>
        <rFont val="Calibri"/>
        <family val="2"/>
        <scheme val="minor"/>
      </rPr>
      <t xml:space="preserve"> 2</t>
    </r>
  </si>
  <si>
    <r>
      <rPr>
        <i/>
        <sz val="11"/>
        <color theme="1"/>
        <rFont val="Calibri"/>
        <family val="2"/>
        <scheme val="minor"/>
      </rPr>
      <t>λ</t>
    </r>
    <r>
      <rPr>
        <sz val="11"/>
        <color theme="1"/>
        <rFont val="Calibri"/>
        <family val="2"/>
        <scheme val="minor"/>
      </rPr>
      <t xml:space="preserve"> 1</t>
    </r>
  </si>
  <si>
    <r>
      <rPr>
        <i/>
        <sz val="11"/>
        <color theme="1"/>
        <rFont val="Calibri"/>
        <family val="2"/>
        <scheme val="minor"/>
      </rPr>
      <t>ρ</t>
    </r>
    <r>
      <rPr>
        <sz val="11"/>
        <color theme="1"/>
        <rFont val="Calibri"/>
        <family val="2"/>
        <scheme val="minor"/>
      </rPr>
      <t xml:space="preserve"> 1</t>
    </r>
  </si>
  <si>
    <t>0,5</t>
  </si>
  <si>
    <t>Différence vaisseau planète x 1</t>
  </si>
  <si>
    <t>Différence vaisseau planète y 1</t>
  </si>
  <si>
    <t>Différence vaisseau planète x 2</t>
  </si>
  <si>
    <t>Différence vaisseau planète y 2</t>
  </si>
  <si>
    <t>Différence vaisseau planète x 3</t>
  </si>
  <si>
    <t>Différence vaisseau planète y 3</t>
  </si>
  <si>
    <t>Accélération étape A x 1</t>
  </si>
  <si>
    <t>Accélération étape B x 1</t>
  </si>
  <si>
    <t>Accélération étape A x 2</t>
  </si>
  <si>
    <t>Accélération étape B x 2</t>
  </si>
  <si>
    <t>Accélération étape A x 3</t>
  </si>
  <si>
    <t>Accélération étape B x 3</t>
  </si>
  <si>
    <t>Accélération étape A y 1</t>
  </si>
  <si>
    <t>Accélération étape B 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</si>
</sst>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Feuil1!$S$2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Feuil1!$R$3:$R$33</c:f>
              <c:numCache>
                <c:formatCode>General</c:formatCode>
                <c:ptCount val="31"/>
                <c:pt idx="0">
                  <c:v>24890.73800366903</c:v>
                </c:pt>
                <c:pt idx="1">
                  <c:v>24567.727288213006</c:v>
                </c:pt>
                <c:pt idx="2">
                  <c:v>24045.084971874738</c:v>
                </c:pt>
                <c:pt idx="3">
                  <c:v>23345.653031794292</c:v>
                </c:pt>
                <c:pt idx="4">
                  <c:v>22500</c:v>
                </c:pt>
                <c:pt idx="5">
                  <c:v>21545.084971874738</c:v>
                </c:pt>
                <c:pt idx="6">
                  <c:v>20522.642316338268</c:v>
                </c:pt>
                <c:pt idx="7">
                  <c:v>19477.357683661732</c:v>
                </c:pt>
                <c:pt idx="8">
                  <c:v>18454.915028125262</c:v>
                </c:pt>
                <c:pt idx="9">
                  <c:v>17500</c:v>
                </c:pt>
                <c:pt idx="10">
                  <c:v>16654.346968205708</c:v>
                </c:pt>
                <c:pt idx="11">
                  <c:v>15954.915028125262</c:v>
                </c:pt>
                <c:pt idx="12">
                  <c:v>15432.272711786996</c:v>
                </c:pt>
                <c:pt idx="13">
                  <c:v>15109.261996330972</c:v>
                </c:pt>
                <c:pt idx="14">
                  <c:v>15000</c:v>
                </c:pt>
                <c:pt idx="15">
                  <c:v>15109.26199633097</c:v>
                </c:pt>
                <c:pt idx="16">
                  <c:v>15432.272711786994</c:v>
                </c:pt>
                <c:pt idx="17">
                  <c:v>15954.915028125261</c:v>
                </c:pt>
                <c:pt idx="18">
                  <c:v>16654.346968205704</c:v>
                </c:pt>
                <c:pt idx="19">
                  <c:v>17499.999999999993</c:v>
                </c:pt>
                <c:pt idx="20">
                  <c:v>18454.915028125259</c:v>
                </c:pt>
                <c:pt idx="21">
                  <c:v>19477.357683661729</c:v>
                </c:pt>
                <c:pt idx="22">
                  <c:v>20522.642316338264</c:v>
                </c:pt>
                <c:pt idx="23">
                  <c:v>21545.084971874738</c:v>
                </c:pt>
                <c:pt idx="24">
                  <c:v>22500</c:v>
                </c:pt>
                <c:pt idx="25">
                  <c:v>23345.653031794292</c:v>
                </c:pt>
                <c:pt idx="26">
                  <c:v>24045.084971874738</c:v>
                </c:pt>
                <c:pt idx="27">
                  <c:v>24567.727288213006</c:v>
                </c:pt>
                <c:pt idx="28">
                  <c:v>24890.73800366903</c:v>
                </c:pt>
                <c:pt idx="29">
                  <c:v>25000</c:v>
                </c:pt>
                <c:pt idx="30">
                  <c:v>24890.738003669027</c:v>
                </c:pt>
              </c:numCache>
            </c:numRef>
          </c:xVal>
          <c:yVal>
            <c:numRef>
              <c:f>Feuil1!$S$3:$S$33</c:f>
              <c:numCache>
                <c:formatCode>General</c:formatCode>
                <c:ptCount val="31"/>
                <c:pt idx="0">
                  <c:v>8539.5584540887976</c:v>
                </c:pt>
                <c:pt idx="1">
                  <c:v>9533.6832153790001</c:v>
                </c:pt>
                <c:pt idx="2">
                  <c:v>10438.926261462366</c:v>
                </c:pt>
                <c:pt idx="3">
                  <c:v>11215.724127386971</c:v>
                </c:pt>
                <c:pt idx="4">
                  <c:v>11830.127018922194</c:v>
                </c:pt>
                <c:pt idx="5">
                  <c:v>12255.282581475767</c:v>
                </c:pt>
                <c:pt idx="6">
                  <c:v>12472.609476841368</c:v>
                </c:pt>
                <c:pt idx="7">
                  <c:v>12472.609476841368</c:v>
                </c:pt>
                <c:pt idx="8">
                  <c:v>12255.282581475767</c:v>
                </c:pt>
                <c:pt idx="9">
                  <c:v>11830.127018922192</c:v>
                </c:pt>
                <c:pt idx="10">
                  <c:v>11215.724127386971</c:v>
                </c:pt>
                <c:pt idx="11">
                  <c:v>10438.926261462366</c:v>
                </c:pt>
                <c:pt idx="12">
                  <c:v>9533.6832153790019</c:v>
                </c:pt>
                <c:pt idx="13">
                  <c:v>8539.5584540887994</c:v>
                </c:pt>
                <c:pt idx="14">
                  <c:v>7500.0000000000027</c:v>
                </c:pt>
                <c:pt idx="15">
                  <c:v>6460.441545911207</c:v>
                </c:pt>
                <c:pt idx="16">
                  <c:v>5466.3167846210026</c:v>
                </c:pt>
                <c:pt idx="17">
                  <c:v>4561.0737385376387</c:v>
                </c:pt>
                <c:pt idx="18">
                  <c:v>3784.2758726130328</c:v>
                </c:pt>
                <c:pt idx="19">
                  <c:v>3169.8729810778104</c:v>
                </c:pt>
                <c:pt idx="20">
                  <c:v>2744.7174185242338</c:v>
                </c:pt>
                <c:pt idx="21">
                  <c:v>2527.3905231586332</c:v>
                </c:pt>
                <c:pt idx="22">
                  <c:v>2527.3905231586332</c:v>
                </c:pt>
                <c:pt idx="23">
                  <c:v>2744.717418524232</c:v>
                </c:pt>
                <c:pt idx="24">
                  <c:v>3169.8729810778068</c:v>
                </c:pt>
                <c:pt idx="25">
                  <c:v>3784.2758726130301</c:v>
                </c:pt>
                <c:pt idx="26">
                  <c:v>4561.0737385376369</c:v>
                </c:pt>
                <c:pt idx="27">
                  <c:v>5466.3167846210035</c:v>
                </c:pt>
                <c:pt idx="28">
                  <c:v>6460.4415459112097</c:v>
                </c:pt>
                <c:pt idx="29">
                  <c:v>7500.0000000000073</c:v>
                </c:pt>
                <c:pt idx="30">
                  <c:v>8539.5584540888049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5D-48EE-BFD5-AE29A9899A63}"/>
            </c:ext>
          </c:extLst>
        </c:ser>
        <c:ser>
          <c:idx val="1"/>
          <c:order val="1"/>
          <c:tx>
            <c:strRef>
              <c:f>Feuil1!$U$2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Feuil1!$T$3:$T$33</c:f>
              <c:numCache>
                <c:formatCode>General</c:formatCode>
                <c:ptCount val="31"/>
                <c:pt idx="0">
                  <c:v>-16576.483397431679</c:v>
                </c:pt>
                <c:pt idx="1">
                  <c:v>-16802.590898250895</c:v>
                </c:pt>
                <c:pt idx="2">
                  <c:v>-17168.440519687683</c:v>
                </c:pt>
                <c:pt idx="3">
                  <c:v>-17658.042877743996</c:v>
                </c:pt>
                <c:pt idx="4">
                  <c:v>-18250</c:v>
                </c:pt>
                <c:pt idx="5">
                  <c:v>-18918.440519687683</c:v>
                </c:pt>
                <c:pt idx="6">
                  <c:v>-19634.150378563212</c:v>
                </c:pt>
                <c:pt idx="7">
                  <c:v>-20365.849621436788</c:v>
                </c:pt>
                <c:pt idx="8">
                  <c:v>-21081.559480312317</c:v>
                </c:pt>
                <c:pt idx="9">
                  <c:v>-21750</c:v>
                </c:pt>
                <c:pt idx="10">
                  <c:v>-22341.957122256004</c:v>
                </c:pt>
                <c:pt idx="11">
                  <c:v>-22831.559480312317</c:v>
                </c:pt>
                <c:pt idx="12">
                  <c:v>-23197.409101749101</c:v>
                </c:pt>
                <c:pt idx="13">
                  <c:v>-23423.516602568321</c:v>
                </c:pt>
                <c:pt idx="14">
                  <c:v>-23500</c:v>
                </c:pt>
                <c:pt idx="15">
                  <c:v>-23423.516602568321</c:v>
                </c:pt>
                <c:pt idx="16">
                  <c:v>-23197.409101749105</c:v>
                </c:pt>
                <c:pt idx="17">
                  <c:v>-22831.559480312317</c:v>
                </c:pt>
                <c:pt idx="18">
                  <c:v>-22341.957122256008</c:v>
                </c:pt>
                <c:pt idx="19">
                  <c:v>-21750.000000000004</c:v>
                </c:pt>
                <c:pt idx="20">
                  <c:v>-21081.55948031232</c:v>
                </c:pt>
                <c:pt idx="21">
                  <c:v>-20365.849621436791</c:v>
                </c:pt>
                <c:pt idx="22">
                  <c:v>-19634.150378563216</c:v>
                </c:pt>
                <c:pt idx="23">
                  <c:v>-18918.440519687683</c:v>
                </c:pt>
                <c:pt idx="24">
                  <c:v>-18250</c:v>
                </c:pt>
                <c:pt idx="25">
                  <c:v>-17658.042877743996</c:v>
                </c:pt>
                <c:pt idx="26">
                  <c:v>-17168.440519687683</c:v>
                </c:pt>
                <c:pt idx="27">
                  <c:v>-16802.590898250895</c:v>
                </c:pt>
                <c:pt idx="28">
                  <c:v>-16576.483397431679</c:v>
                </c:pt>
                <c:pt idx="29">
                  <c:v>-16500</c:v>
                </c:pt>
                <c:pt idx="30">
                  <c:v>-16576.483397431683</c:v>
                </c:pt>
              </c:numCache>
            </c:numRef>
          </c:xVal>
          <c:yVal>
            <c:numRef>
              <c:f>Feuil1!$U$3:$U$33</c:f>
              <c:numCache>
                <c:formatCode>General</c:formatCode>
                <c:ptCount val="31"/>
                <c:pt idx="0">
                  <c:v>10727.690917862157</c:v>
                </c:pt>
                <c:pt idx="1">
                  <c:v>11423.5782507653</c:v>
                </c:pt>
                <c:pt idx="2">
                  <c:v>12057.248383023656</c:v>
                </c:pt>
                <c:pt idx="3">
                  <c:v>12601.00688917088</c:v>
                </c:pt>
                <c:pt idx="4">
                  <c:v>13031.088913245534</c:v>
                </c:pt>
                <c:pt idx="5">
                  <c:v>13328.697807033037</c:v>
                </c:pt>
                <c:pt idx="6">
                  <c:v>13480.826633788956</c:v>
                </c:pt>
                <c:pt idx="7">
                  <c:v>13480.826633788956</c:v>
                </c:pt>
                <c:pt idx="8">
                  <c:v>13328.697807033037</c:v>
                </c:pt>
                <c:pt idx="9">
                  <c:v>13031.088913245534</c:v>
                </c:pt>
                <c:pt idx="10">
                  <c:v>12601.00688917088</c:v>
                </c:pt>
                <c:pt idx="11">
                  <c:v>12057.248383023656</c:v>
                </c:pt>
                <c:pt idx="12">
                  <c:v>11423.578250765302</c:v>
                </c:pt>
                <c:pt idx="13">
                  <c:v>10727.690917862159</c:v>
                </c:pt>
                <c:pt idx="14">
                  <c:v>10000.000000000002</c:v>
                </c:pt>
                <c:pt idx="15">
                  <c:v>9272.3090821378446</c:v>
                </c:pt>
                <c:pt idx="16">
                  <c:v>8576.4217492347016</c:v>
                </c:pt>
                <c:pt idx="17">
                  <c:v>7942.7516169763476</c:v>
                </c:pt>
                <c:pt idx="18">
                  <c:v>7398.993110829123</c:v>
                </c:pt>
                <c:pt idx="19">
                  <c:v>6968.9110867544678</c:v>
                </c:pt>
                <c:pt idx="20">
                  <c:v>6671.302192966964</c:v>
                </c:pt>
                <c:pt idx="21">
                  <c:v>6519.1733662110437</c:v>
                </c:pt>
                <c:pt idx="22">
                  <c:v>6519.1733662110437</c:v>
                </c:pt>
                <c:pt idx="23">
                  <c:v>6671.3021929669621</c:v>
                </c:pt>
                <c:pt idx="24">
                  <c:v>6968.911086754465</c:v>
                </c:pt>
                <c:pt idx="25">
                  <c:v>7398.9931108291203</c:v>
                </c:pt>
                <c:pt idx="26">
                  <c:v>7942.7516169763458</c:v>
                </c:pt>
                <c:pt idx="27">
                  <c:v>8576.4217492347016</c:v>
                </c:pt>
                <c:pt idx="28">
                  <c:v>9272.3090821378464</c:v>
                </c:pt>
                <c:pt idx="29">
                  <c:v>10000.000000000005</c:v>
                </c:pt>
                <c:pt idx="30">
                  <c:v>10727.690917862164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5D-48EE-BFD5-AE29A9899A63}"/>
            </c:ext>
          </c:extLst>
        </c:ser>
        <c:ser>
          <c:idx val="2"/>
          <c:order val="2"/>
          <c:tx>
            <c:strRef>
              <c:f>Feuil1!$W$2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Feuil1!$V$3:$V$33</c:f>
              <c:numCache>
                <c:formatCode>General</c:formatCode>
                <c:ptCount val="31"/>
                <c:pt idx="0">
                  <c:v>-109.26199633097167</c:v>
                </c:pt>
                <c:pt idx="1">
                  <c:v>-432.27271178699539</c:v>
                </c:pt>
                <c:pt idx="2">
                  <c:v>-954.91502812526278</c:v>
                </c:pt>
                <c:pt idx="3">
                  <c:v>-1654.3469682057089</c:v>
                </c:pt>
                <c:pt idx="4">
                  <c:v>-2499.9999999999995</c:v>
                </c:pt>
                <c:pt idx="5">
                  <c:v>-3454.9150281252628</c:v>
                </c:pt>
                <c:pt idx="6">
                  <c:v>-4477.3576836617331</c:v>
                </c:pt>
                <c:pt idx="7">
                  <c:v>-5522.6423163382678</c:v>
                </c:pt>
                <c:pt idx="8">
                  <c:v>-6545.0849718747377</c:v>
                </c:pt>
                <c:pt idx="9">
                  <c:v>-7500.0000000000009</c:v>
                </c:pt>
                <c:pt idx="10">
                  <c:v>-8345.6530317942907</c:v>
                </c:pt>
                <c:pt idx="11">
                  <c:v>-9045.0849718747377</c:v>
                </c:pt>
                <c:pt idx="12">
                  <c:v>-9567.7272882130037</c:v>
                </c:pt>
                <c:pt idx="13">
                  <c:v>-9890.7380036690283</c:v>
                </c:pt>
                <c:pt idx="14">
                  <c:v>-10000</c:v>
                </c:pt>
                <c:pt idx="15">
                  <c:v>-9890.7380036690301</c:v>
                </c:pt>
                <c:pt idx="16">
                  <c:v>-9567.7272882130055</c:v>
                </c:pt>
                <c:pt idx="17">
                  <c:v>-9045.0849718747395</c:v>
                </c:pt>
                <c:pt idx="18">
                  <c:v>-8345.6530317942961</c:v>
                </c:pt>
                <c:pt idx="19">
                  <c:v>-7500.0000000000055</c:v>
                </c:pt>
                <c:pt idx="20">
                  <c:v>-6545.0849718747422</c:v>
                </c:pt>
                <c:pt idx="21">
                  <c:v>-5522.6423163382715</c:v>
                </c:pt>
                <c:pt idx="22">
                  <c:v>-4477.3576836617349</c:v>
                </c:pt>
                <c:pt idx="23">
                  <c:v>-3454.9150281252641</c:v>
                </c:pt>
                <c:pt idx="24">
                  <c:v>-2499.9999999999995</c:v>
                </c:pt>
                <c:pt idx="25">
                  <c:v>-1654.3469682057075</c:v>
                </c:pt>
                <c:pt idx="26">
                  <c:v>-954.91502812526096</c:v>
                </c:pt>
                <c:pt idx="27">
                  <c:v>-432.27271178699357</c:v>
                </c:pt>
                <c:pt idx="28">
                  <c:v>-109.26199633097076</c:v>
                </c:pt>
                <c:pt idx="29">
                  <c:v>0</c:v>
                </c:pt>
                <c:pt idx="30">
                  <c:v>-109.26199633097349</c:v>
                </c:pt>
              </c:numCache>
            </c:numRef>
          </c:xVal>
          <c:yVal>
            <c:numRef>
              <c:f>Feuil1!$W$3:$W$33</c:f>
              <c:numCache>
                <c:formatCode>General</c:formatCode>
                <c:ptCount val="31"/>
                <c:pt idx="0">
                  <c:v>-13960.441545911202</c:v>
                </c:pt>
                <c:pt idx="1">
                  <c:v>-12966.316784621</c:v>
                </c:pt>
                <c:pt idx="2">
                  <c:v>-12061.073738537634</c:v>
                </c:pt>
                <c:pt idx="3">
                  <c:v>-11284.275872613029</c:v>
                </c:pt>
                <c:pt idx="4">
                  <c:v>-10669.872981077806</c:v>
                </c:pt>
                <c:pt idx="5">
                  <c:v>-10244.717418524233</c:v>
                </c:pt>
                <c:pt idx="6">
                  <c:v>-10027.390523158632</c:v>
                </c:pt>
                <c:pt idx="7">
                  <c:v>-10027.390523158632</c:v>
                </c:pt>
                <c:pt idx="8">
                  <c:v>-10244.717418524233</c:v>
                </c:pt>
                <c:pt idx="9">
                  <c:v>-10669.872981077808</c:v>
                </c:pt>
                <c:pt idx="10">
                  <c:v>-11284.275872613029</c:v>
                </c:pt>
                <c:pt idx="11">
                  <c:v>-12061.073738537634</c:v>
                </c:pt>
                <c:pt idx="12">
                  <c:v>-12966.316784620998</c:v>
                </c:pt>
                <c:pt idx="13">
                  <c:v>-13960.441545911201</c:v>
                </c:pt>
                <c:pt idx="14">
                  <c:v>-14999.999999999996</c:v>
                </c:pt>
                <c:pt idx="15">
                  <c:v>-16039.558454088794</c:v>
                </c:pt>
                <c:pt idx="16">
                  <c:v>-17033.683215378998</c:v>
                </c:pt>
                <c:pt idx="17">
                  <c:v>-17938.926261462362</c:v>
                </c:pt>
                <c:pt idx="18">
                  <c:v>-18715.724127386966</c:v>
                </c:pt>
                <c:pt idx="19">
                  <c:v>-19330.12701892219</c:v>
                </c:pt>
                <c:pt idx="20">
                  <c:v>-19755.282581475767</c:v>
                </c:pt>
                <c:pt idx="21">
                  <c:v>-19972.609476841368</c:v>
                </c:pt>
                <c:pt idx="22">
                  <c:v>-19972.609476841368</c:v>
                </c:pt>
                <c:pt idx="23">
                  <c:v>-19755.282581475767</c:v>
                </c:pt>
                <c:pt idx="24">
                  <c:v>-19330.127018922194</c:v>
                </c:pt>
                <c:pt idx="25">
                  <c:v>-18715.724127386969</c:v>
                </c:pt>
                <c:pt idx="26">
                  <c:v>-17938.926261462362</c:v>
                </c:pt>
                <c:pt idx="27">
                  <c:v>-17033.683215378998</c:v>
                </c:pt>
                <c:pt idx="28">
                  <c:v>-16039.55845408879</c:v>
                </c:pt>
                <c:pt idx="29">
                  <c:v>-14999.999999999993</c:v>
                </c:pt>
                <c:pt idx="30">
                  <c:v>-13960.441545911195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5D-48EE-BFD5-AE29A9899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550815"/>
        <c:axId val="268546239"/>
      </c:scatterChart>
      <c:valAx>
        <c:axId val="268550815"/>
        <c:scaling>
          <c:orientation val="minMax"/>
          <c:max val="50000"/>
          <c:min val="-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46239"/>
        <c:crosses val="autoZero"/>
        <c:crossBetween val="midCat"/>
      </c:valAx>
      <c:valAx>
        <c:axId val="268546239"/>
        <c:scaling>
          <c:orientation val="minMax"/>
          <c:max val="50000"/>
          <c:min val="-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>
            <a:glow>
              <a:schemeClr val="tx1"/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50815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6</xdr:row>
      <xdr:rowOff>182880</xdr:rowOff>
    </xdr:from>
    <xdr:to>
      <xdr:col>15</xdr:col>
      <xdr:colOff>609600</xdr:colOff>
      <xdr:row>32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166A94E-369A-BCF3-15E5-F8CE7833F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ECFD1-800C-4D53-BA8B-23728FD38C7C}">
  <dimension ref="B2:AF33"/>
  <sheetViews>
    <sheetView tabSelected="1" topLeftCell="Z1" zoomScale="85" zoomScaleNormal="85" workbookViewId="0">
      <selection activeCell="AF16" sqref="AF16"/>
    </sheetView>
  </sheetViews>
  <sheetFormatPr baseColWidth="10" defaultRowHeight="14.4" x14ac:dyDescent="0.3"/>
  <cols>
    <col min="26" max="26" width="12.44140625" bestFit="1" customWidth="1"/>
    <col min="29" max="29" width="13" bestFit="1" customWidth="1"/>
    <col min="32" max="32" width="13" bestFit="1" customWidth="1"/>
  </cols>
  <sheetData>
    <row r="2" spans="2:32" ht="16.2" x14ac:dyDescent="0.3">
      <c r="B2" t="s">
        <v>0</v>
      </c>
      <c r="R2" t="s">
        <v>26</v>
      </c>
      <c r="S2" t="s">
        <v>27</v>
      </c>
      <c r="T2" t="s">
        <v>28</v>
      </c>
      <c r="U2" t="s">
        <v>29</v>
      </c>
      <c r="V2" t="s">
        <v>30</v>
      </c>
      <c r="W2" t="s">
        <v>31</v>
      </c>
      <c r="X2" t="s">
        <v>33</v>
      </c>
      <c r="Z2" t="s">
        <v>32</v>
      </c>
      <c r="AC2" t="s">
        <v>34</v>
      </c>
      <c r="AF2" t="s">
        <v>35</v>
      </c>
    </row>
    <row r="3" spans="2:32" x14ac:dyDescent="0.3">
      <c r="O3">
        <f>2*PI()</f>
        <v>6.2831853071795862</v>
      </c>
      <c r="P3">
        <f>$O$3/(COUNT(Q:Q)-1)</f>
        <v>0.20943951023931953</v>
      </c>
      <c r="Q3">
        <v>0</v>
      </c>
      <c r="R3">
        <f>$F$6*COS(P3)+$F$5</f>
        <v>24890.73800366903</v>
      </c>
      <c r="S3">
        <f>$F$6*SIN(P3)+$G$5</f>
        <v>8539.5584540887976</v>
      </c>
      <c r="T3">
        <f>$F$14*COS(P3)+$F$13</f>
        <v>-16576.483397431679</v>
      </c>
      <c r="U3">
        <f>$F$14*SIN(P3)+$G$13</f>
        <v>10727.690917862157</v>
      </c>
      <c r="V3">
        <f>$F$22*COS(P3)+$F$21</f>
        <v>-109.26199633097167</v>
      </c>
      <c r="W3">
        <f>$F$22*SIN(P3)+$G$21</f>
        <v>-13960.441545911202</v>
      </c>
      <c r="X3">
        <v>0</v>
      </c>
      <c r="Y3">
        <v>0</v>
      </c>
      <c r="Z3">
        <f>($F$5-X3)^2 + ($G$5-Y3)^2</f>
        <v>456250000</v>
      </c>
      <c r="AC3">
        <f>($F$13-X3)^2 + ($G$13-Y3)^2</f>
        <v>500000000</v>
      </c>
      <c r="AF3">
        <f>($F$21-X3)^2 + ($G$21-Y3)^2</f>
        <v>250000000</v>
      </c>
    </row>
    <row r="4" spans="2:32" x14ac:dyDescent="0.3">
      <c r="B4" t="s">
        <v>1</v>
      </c>
      <c r="P4">
        <f>$P$3+P3</f>
        <v>0.41887902047863906</v>
      </c>
      <c r="Q4">
        <v>1</v>
      </c>
      <c r="R4">
        <f>$F$6*COS(P4)+$F$5</f>
        <v>24567.727288213006</v>
      </c>
      <c r="S4">
        <f t="shared" ref="S4:S33" si="0">$F$6*SIN(P4)+$G$5</f>
        <v>9533.6832153790001</v>
      </c>
      <c r="T4">
        <f t="shared" ref="T4:T33" si="1">$F$14*COS(P4)+$F$13</f>
        <v>-16802.590898250895</v>
      </c>
      <c r="U4">
        <f t="shared" ref="U4:U33" si="2">$F$14*SIN(P4)+$G$13</f>
        <v>11423.5782507653</v>
      </c>
      <c r="V4">
        <f t="shared" ref="V4:V33" si="3">$F$22*COS(P4)+$F$21</f>
        <v>-432.27271178699539</v>
      </c>
      <c r="W4">
        <f t="shared" ref="W4:W33" si="4">$F$22*SIN(P4)+$G$21</f>
        <v>-12966.316784621</v>
      </c>
    </row>
    <row r="5" spans="2:32" x14ac:dyDescent="0.3">
      <c r="B5" t="s">
        <v>2</v>
      </c>
      <c r="E5" t="s">
        <v>10</v>
      </c>
      <c r="F5">
        <v>20000</v>
      </c>
      <c r="G5">
        <v>7500</v>
      </c>
      <c r="H5" s="1" t="s">
        <v>22</v>
      </c>
      <c r="I5" s="1"/>
      <c r="P5">
        <f t="shared" ref="P5:P33" si="5">$P$3+P4</f>
        <v>0.62831853071795862</v>
      </c>
      <c r="Q5">
        <v>2</v>
      </c>
      <c r="R5">
        <f>$F$6*COS(P5)+$F$5</f>
        <v>24045.084971874738</v>
      </c>
      <c r="S5">
        <f t="shared" si="0"/>
        <v>10438.926261462366</v>
      </c>
      <c r="T5">
        <f t="shared" si="1"/>
        <v>-17168.440519687683</v>
      </c>
      <c r="U5">
        <f t="shared" si="2"/>
        <v>12057.248383023656</v>
      </c>
      <c r="V5">
        <f t="shared" si="3"/>
        <v>-954.91502812526278</v>
      </c>
      <c r="W5">
        <f t="shared" si="4"/>
        <v>-12061.073738537634</v>
      </c>
      <c r="Z5" t="s">
        <v>48</v>
      </c>
      <c r="AC5" t="s">
        <v>50</v>
      </c>
      <c r="AF5" t="s">
        <v>52</v>
      </c>
    </row>
    <row r="6" spans="2:32" x14ac:dyDescent="0.3">
      <c r="B6" t="s">
        <v>3</v>
      </c>
      <c r="E6" t="s">
        <v>11</v>
      </c>
      <c r="F6" s="1">
        <v>5000</v>
      </c>
      <c r="G6" s="1"/>
      <c r="H6" s="1" t="s">
        <v>22</v>
      </c>
      <c r="I6" s="1"/>
      <c r="P6">
        <f t="shared" si="5"/>
        <v>0.83775804095727813</v>
      </c>
      <c r="Q6">
        <v>3</v>
      </c>
      <c r="R6">
        <f t="shared" ref="R6:R33" si="6">$F$6*COS(P6)+$F$5</f>
        <v>23345.653031794292</v>
      </c>
      <c r="S6">
        <f t="shared" si="0"/>
        <v>11215.724127386971</v>
      </c>
      <c r="T6">
        <f t="shared" si="1"/>
        <v>-17658.042877743996</v>
      </c>
      <c r="U6">
        <f t="shared" si="2"/>
        <v>12601.00688917088</v>
      </c>
      <c r="V6">
        <f t="shared" si="3"/>
        <v>-1654.3469682057089</v>
      </c>
      <c r="W6">
        <f t="shared" si="4"/>
        <v>-11284.275872613029</v>
      </c>
      <c r="Z6">
        <f>$F$5-X3</f>
        <v>20000</v>
      </c>
      <c r="AC6">
        <f>$F$13-X3</f>
        <v>-20000</v>
      </c>
      <c r="AF6">
        <f>$F$21-X3</f>
        <v>-5000</v>
      </c>
    </row>
    <row r="7" spans="2:32" ht="16.2" x14ac:dyDescent="0.3">
      <c r="B7" t="s">
        <v>4</v>
      </c>
      <c r="E7" t="s">
        <v>46</v>
      </c>
      <c r="F7" s="1">
        <v>1</v>
      </c>
      <c r="G7" s="1"/>
      <c r="H7" s="1" t="s">
        <v>23</v>
      </c>
      <c r="I7" s="1"/>
      <c r="P7">
        <f t="shared" si="5"/>
        <v>1.0471975511965976</v>
      </c>
      <c r="Q7">
        <v>4</v>
      </c>
      <c r="R7">
        <f t="shared" si="6"/>
        <v>22500</v>
      </c>
      <c r="S7">
        <f t="shared" si="0"/>
        <v>11830.127018922194</v>
      </c>
      <c r="T7">
        <f t="shared" si="1"/>
        <v>-18250</v>
      </c>
      <c r="U7">
        <f t="shared" si="2"/>
        <v>13031.088913245534</v>
      </c>
      <c r="V7">
        <f t="shared" si="3"/>
        <v>-2499.9999999999995</v>
      </c>
      <c r="W7">
        <f t="shared" si="4"/>
        <v>-10669.872981077806</v>
      </c>
      <c r="Z7" t="s">
        <v>49</v>
      </c>
      <c r="AC7" t="s">
        <v>51</v>
      </c>
      <c r="AF7" t="s">
        <v>53</v>
      </c>
    </row>
    <row r="8" spans="2:32" ht="16.2" x14ac:dyDescent="0.3">
      <c r="B8" t="s">
        <v>5</v>
      </c>
      <c r="E8" t="s">
        <v>13</v>
      </c>
      <c r="F8" s="1">
        <f>(4*PI()*F6^3)/3</f>
        <v>523598775598.29883</v>
      </c>
      <c r="G8" s="1"/>
      <c r="H8" s="1" t="s">
        <v>24</v>
      </c>
      <c r="I8" s="1"/>
      <c r="P8">
        <f t="shared" si="5"/>
        <v>1.2566370614359172</v>
      </c>
      <c r="Q8">
        <v>5</v>
      </c>
      <c r="R8">
        <f t="shared" si="6"/>
        <v>21545.084971874738</v>
      </c>
      <c r="S8">
        <f t="shared" si="0"/>
        <v>12255.282581475767</v>
      </c>
      <c r="T8">
        <f t="shared" si="1"/>
        <v>-18918.440519687683</v>
      </c>
      <c r="U8">
        <f t="shared" si="2"/>
        <v>13328.697807033037</v>
      </c>
      <c r="V8">
        <f t="shared" si="3"/>
        <v>-3454.9150281252628</v>
      </c>
      <c r="W8">
        <f t="shared" si="4"/>
        <v>-10244.717418524233</v>
      </c>
      <c r="Z8">
        <f>$G$5-Y3</f>
        <v>7500</v>
      </c>
      <c r="AC8">
        <f>$G$13-Y3</f>
        <v>10000</v>
      </c>
      <c r="AF8">
        <f>$G$21-Y3</f>
        <v>-15000</v>
      </c>
    </row>
    <row r="9" spans="2:32" x14ac:dyDescent="0.3">
      <c r="B9" t="s">
        <v>6</v>
      </c>
      <c r="E9" t="s">
        <v>12</v>
      </c>
      <c r="F9" s="1">
        <f>$F$8*$F$7</f>
        <v>523598775598.29883</v>
      </c>
      <c r="G9" s="1"/>
      <c r="H9" s="1" t="s">
        <v>25</v>
      </c>
      <c r="I9" s="1"/>
      <c r="P9">
        <f t="shared" si="5"/>
        <v>1.4660765716752369</v>
      </c>
      <c r="Q9">
        <v>6</v>
      </c>
      <c r="R9">
        <f t="shared" si="6"/>
        <v>20522.642316338268</v>
      </c>
      <c r="S9">
        <f t="shared" si="0"/>
        <v>12472.609476841368</v>
      </c>
      <c r="T9">
        <f t="shared" si="1"/>
        <v>-19634.150378563212</v>
      </c>
      <c r="U9">
        <f t="shared" si="2"/>
        <v>13480.826633788956</v>
      </c>
      <c r="V9">
        <f t="shared" si="3"/>
        <v>-4477.3576836617331</v>
      </c>
      <c r="W9">
        <f t="shared" si="4"/>
        <v>-10027.390523158632</v>
      </c>
    </row>
    <row r="10" spans="2:32" x14ac:dyDescent="0.3">
      <c r="B10" t="s">
        <v>7</v>
      </c>
      <c r="E10" t="s">
        <v>45</v>
      </c>
      <c r="F10" s="1">
        <f>$F$6*$F$32</f>
        <v>10000</v>
      </c>
      <c r="G10" s="1"/>
      <c r="H10" s="1" t="s">
        <v>22</v>
      </c>
      <c r="I10" s="1"/>
      <c r="P10">
        <f t="shared" si="5"/>
        <v>1.6755160819145565</v>
      </c>
      <c r="Q10">
        <v>7</v>
      </c>
      <c r="R10">
        <f t="shared" si="6"/>
        <v>19477.357683661732</v>
      </c>
      <c r="S10">
        <f t="shared" si="0"/>
        <v>12472.609476841368</v>
      </c>
      <c r="T10">
        <f t="shared" si="1"/>
        <v>-20365.849621436788</v>
      </c>
      <c r="U10">
        <f t="shared" si="2"/>
        <v>13480.826633788956</v>
      </c>
      <c r="V10">
        <f t="shared" si="3"/>
        <v>-5522.6423163382678</v>
      </c>
      <c r="W10">
        <f t="shared" si="4"/>
        <v>-10027.390523158632</v>
      </c>
      <c r="Z10" t="s">
        <v>54</v>
      </c>
      <c r="AC10" t="s">
        <v>56</v>
      </c>
      <c r="AF10" t="s">
        <v>58</v>
      </c>
    </row>
    <row r="11" spans="2:32" x14ac:dyDescent="0.3">
      <c r="P11">
        <f t="shared" si="5"/>
        <v>1.8849555921538761</v>
      </c>
      <c r="Q11">
        <v>8</v>
      </c>
      <c r="R11">
        <f t="shared" si="6"/>
        <v>18454.915028125262</v>
      </c>
      <c r="S11">
        <f t="shared" si="0"/>
        <v>12255.282581475767</v>
      </c>
      <c r="T11">
        <f t="shared" si="1"/>
        <v>-21081.559480312317</v>
      </c>
      <c r="U11">
        <f t="shared" si="2"/>
        <v>13328.697807033037</v>
      </c>
      <c r="V11">
        <f t="shared" si="3"/>
        <v>-6545.0849718747377</v>
      </c>
      <c r="W11">
        <f t="shared" si="4"/>
        <v>-10244.717418524233</v>
      </c>
      <c r="Z11">
        <f>Z6/(Z3+$F$10^2)^(3/2)</f>
        <v>1.5244913330428535E-9</v>
      </c>
      <c r="AC11">
        <f>AC6/(AC3+$F$10^2)^(3/2)</f>
        <v>-1.3608276348795408E-9</v>
      </c>
      <c r="AF11">
        <f>AF6/(AF3+$F$10^2)^(3/2)</f>
        <v>-7.6360354832121598E-10</v>
      </c>
    </row>
    <row r="12" spans="2:32" x14ac:dyDescent="0.3">
      <c r="B12" t="s">
        <v>9</v>
      </c>
      <c r="P12">
        <f t="shared" si="5"/>
        <v>2.0943951023931957</v>
      </c>
      <c r="Q12">
        <v>9</v>
      </c>
      <c r="R12">
        <f t="shared" si="6"/>
        <v>17500</v>
      </c>
      <c r="S12">
        <f t="shared" si="0"/>
        <v>11830.127018922192</v>
      </c>
      <c r="T12">
        <f t="shared" si="1"/>
        <v>-21750</v>
      </c>
      <c r="U12">
        <f t="shared" si="2"/>
        <v>13031.088913245534</v>
      </c>
      <c r="V12">
        <f t="shared" si="3"/>
        <v>-7500.0000000000009</v>
      </c>
      <c r="W12">
        <f t="shared" si="4"/>
        <v>-10669.872981077808</v>
      </c>
      <c r="Z12" t="s">
        <v>55</v>
      </c>
      <c r="AC12" t="s">
        <v>57</v>
      </c>
      <c r="AF12" t="s">
        <v>59</v>
      </c>
    </row>
    <row r="13" spans="2:32" x14ac:dyDescent="0.3">
      <c r="B13" t="s">
        <v>2</v>
      </c>
      <c r="E13" t="s">
        <v>14</v>
      </c>
      <c r="F13">
        <v>-20000</v>
      </c>
      <c r="G13">
        <v>10000</v>
      </c>
      <c r="H13" s="1" t="s">
        <v>22</v>
      </c>
      <c r="I13" s="1"/>
      <c r="P13">
        <f t="shared" si="5"/>
        <v>2.3038346126325151</v>
      </c>
      <c r="Q13">
        <v>10</v>
      </c>
      <c r="R13">
        <f t="shared" si="6"/>
        <v>16654.346968205708</v>
      </c>
      <c r="S13">
        <f t="shared" si="0"/>
        <v>11215.724127386971</v>
      </c>
      <c r="T13">
        <f t="shared" si="1"/>
        <v>-22341.957122256004</v>
      </c>
      <c r="U13">
        <f t="shared" si="2"/>
        <v>12601.00688917088</v>
      </c>
      <c r="V13">
        <f t="shared" si="3"/>
        <v>-8345.6530317942907</v>
      </c>
      <c r="W13">
        <f t="shared" si="4"/>
        <v>-11284.275872613029</v>
      </c>
      <c r="Z13">
        <f>$F$9*Z11</f>
        <v>798.22179539145645</v>
      </c>
      <c r="AC13">
        <f>$F$17*AC11</f>
        <v>-244.39699541417698</v>
      </c>
      <c r="AF13">
        <f>$F$25*AF11</f>
        <v>-399.8218829435051</v>
      </c>
    </row>
    <row r="14" spans="2:32" x14ac:dyDescent="0.3">
      <c r="B14" t="s">
        <v>3</v>
      </c>
      <c r="E14" t="s">
        <v>15</v>
      </c>
      <c r="F14" s="1">
        <v>3500</v>
      </c>
      <c r="G14" s="1"/>
      <c r="H14" s="1" t="s">
        <v>22</v>
      </c>
      <c r="I14" s="1"/>
      <c r="P14">
        <f t="shared" si="5"/>
        <v>2.5132741228718345</v>
      </c>
      <c r="Q14">
        <v>11</v>
      </c>
      <c r="R14">
        <f t="shared" si="6"/>
        <v>15954.915028125262</v>
      </c>
      <c r="S14">
        <f t="shared" si="0"/>
        <v>10438.926261462366</v>
      </c>
      <c r="T14">
        <f t="shared" si="1"/>
        <v>-22831.559480312317</v>
      </c>
      <c r="U14">
        <f t="shared" si="2"/>
        <v>12057.248383023656</v>
      </c>
      <c r="V14">
        <f t="shared" si="3"/>
        <v>-9045.0849718747377</v>
      </c>
      <c r="W14">
        <f t="shared" si="4"/>
        <v>-12061.073738537634</v>
      </c>
    </row>
    <row r="15" spans="2:32" ht="16.2" x14ac:dyDescent="0.3">
      <c r="B15" t="s">
        <v>4</v>
      </c>
      <c r="E15" t="s">
        <v>44</v>
      </c>
      <c r="F15" s="1">
        <v>1</v>
      </c>
      <c r="G15" s="1"/>
      <c r="H15" s="1" t="s">
        <v>23</v>
      </c>
      <c r="I15" s="1"/>
      <c r="P15">
        <f t="shared" si="5"/>
        <v>2.7227136331111539</v>
      </c>
      <c r="Q15">
        <v>12</v>
      </c>
      <c r="R15">
        <f t="shared" si="6"/>
        <v>15432.272711786996</v>
      </c>
      <c r="S15">
        <f t="shared" si="0"/>
        <v>9533.6832153790019</v>
      </c>
      <c r="T15">
        <f t="shared" si="1"/>
        <v>-23197.409101749101</v>
      </c>
      <c r="U15">
        <f t="shared" si="2"/>
        <v>11423.578250765302</v>
      </c>
      <c r="V15">
        <f t="shared" si="3"/>
        <v>-9567.7272882130037</v>
      </c>
      <c r="W15">
        <f t="shared" si="4"/>
        <v>-12966.316784620998</v>
      </c>
      <c r="Z15" t="s">
        <v>60</v>
      </c>
      <c r="AC15" t="s">
        <v>56</v>
      </c>
      <c r="AF15" t="s">
        <v>58</v>
      </c>
    </row>
    <row r="16" spans="2:32" ht="16.2" x14ac:dyDescent="0.3">
      <c r="B16" t="s">
        <v>5</v>
      </c>
      <c r="E16" t="s">
        <v>16</v>
      </c>
      <c r="F16" s="1">
        <f>(4*PI()*F14^3)/3</f>
        <v>179594380030.21652</v>
      </c>
      <c r="G16" s="1"/>
      <c r="H16" s="1" t="s">
        <v>24</v>
      </c>
      <c r="I16" s="1"/>
      <c r="P16">
        <f t="shared" si="5"/>
        <v>2.9321531433504733</v>
      </c>
      <c r="Q16">
        <v>13</v>
      </c>
      <c r="R16">
        <f t="shared" si="6"/>
        <v>15109.261996330972</v>
      </c>
      <c r="S16">
        <f t="shared" si="0"/>
        <v>8539.5584540887994</v>
      </c>
      <c r="T16">
        <f t="shared" si="1"/>
        <v>-23423.516602568321</v>
      </c>
      <c r="U16">
        <f t="shared" si="2"/>
        <v>10727.690917862159</v>
      </c>
      <c r="V16">
        <f t="shared" si="3"/>
        <v>-9890.7380036690283</v>
      </c>
      <c r="W16">
        <f t="shared" si="4"/>
        <v>-13960.441545911201</v>
      </c>
      <c r="Z16">
        <f>Z8/(Z3+$F$10^2)^(3/2)</f>
        <v>5.7168424989107008E-10</v>
      </c>
      <c r="AC16">
        <f>AC8/(AC3+$F$10^2)^(3/2)</f>
        <v>6.8041381743977042E-10</v>
      </c>
      <c r="AF16">
        <f>AF8/(AF3+$F$10^2)^(3/2)</f>
        <v>-2.2908106449636476E-9</v>
      </c>
    </row>
    <row r="17" spans="2:32" x14ac:dyDescent="0.3">
      <c r="B17" t="s">
        <v>6</v>
      </c>
      <c r="E17" t="s">
        <v>17</v>
      </c>
      <c r="F17" s="1">
        <f>$F$16*$F$15</f>
        <v>179594380030.21652</v>
      </c>
      <c r="G17" s="1"/>
      <c r="H17" s="1" t="s">
        <v>25</v>
      </c>
      <c r="I17" s="1"/>
      <c r="P17">
        <f t="shared" si="5"/>
        <v>3.1415926535897927</v>
      </c>
      <c r="Q17">
        <v>14</v>
      </c>
      <c r="R17">
        <f t="shared" si="6"/>
        <v>15000</v>
      </c>
      <c r="S17">
        <f t="shared" si="0"/>
        <v>7500.0000000000027</v>
      </c>
      <c r="T17">
        <f t="shared" si="1"/>
        <v>-23500</v>
      </c>
      <c r="U17">
        <f t="shared" si="2"/>
        <v>10000.000000000002</v>
      </c>
      <c r="V17">
        <f t="shared" si="3"/>
        <v>-10000</v>
      </c>
      <c r="W17">
        <f t="shared" si="4"/>
        <v>-14999.999999999996</v>
      </c>
      <c r="Z17" t="s">
        <v>61</v>
      </c>
      <c r="AC17" t="s">
        <v>57</v>
      </c>
      <c r="AF17" t="s">
        <v>59</v>
      </c>
    </row>
    <row r="18" spans="2:32" x14ac:dyDescent="0.3">
      <c r="B18" t="s">
        <v>7</v>
      </c>
      <c r="E18" t="s">
        <v>43</v>
      </c>
      <c r="F18" s="1">
        <f>$F$14*$F$32</f>
        <v>7000</v>
      </c>
      <c r="G18" s="1"/>
      <c r="H18" s="1" t="s">
        <v>22</v>
      </c>
      <c r="I18" s="1"/>
      <c r="P18">
        <f t="shared" si="5"/>
        <v>3.3510321638291121</v>
      </c>
      <c r="Q18">
        <v>15</v>
      </c>
      <c r="R18">
        <f t="shared" si="6"/>
        <v>15109.26199633097</v>
      </c>
      <c r="S18">
        <f t="shared" si="0"/>
        <v>6460.441545911207</v>
      </c>
      <c r="T18">
        <f t="shared" si="1"/>
        <v>-23423.516602568321</v>
      </c>
      <c r="U18">
        <f t="shared" si="2"/>
        <v>9272.3090821378446</v>
      </c>
      <c r="V18">
        <f t="shared" si="3"/>
        <v>-9890.7380036690301</v>
      </c>
      <c r="W18">
        <f t="shared" si="4"/>
        <v>-16039.558454088794</v>
      </c>
      <c r="Z18">
        <f>$F$9*Z16</f>
        <v>299.33317327179617</v>
      </c>
      <c r="AC18">
        <f>$F$17*AC16</f>
        <v>122.19849770708849</v>
      </c>
      <c r="AF18">
        <f>$F$25*AF16</f>
        <v>-1199.4656488305152</v>
      </c>
    </row>
    <row r="19" spans="2:32" x14ac:dyDescent="0.3">
      <c r="P19">
        <f t="shared" si="5"/>
        <v>3.5604716740684315</v>
      </c>
      <c r="Q19">
        <v>16</v>
      </c>
      <c r="R19">
        <f t="shared" si="6"/>
        <v>15432.272711786994</v>
      </c>
      <c r="S19">
        <f t="shared" si="0"/>
        <v>5466.3167846210026</v>
      </c>
      <c r="T19">
        <f t="shared" si="1"/>
        <v>-23197.409101749105</v>
      </c>
      <c r="U19">
        <f t="shared" si="2"/>
        <v>8576.4217492347016</v>
      </c>
      <c r="V19">
        <f t="shared" si="3"/>
        <v>-9567.7272882130055</v>
      </c>
      <c r="W19">
        <f t="shared" si="4"/>
        <v>-17033.683215378998</v>
      </c>
    </row>
    <row r="20" spans="2:32" x14ac:dyDescent="0.3">
      <c r="B20" t="s">
        <v>8</v>
      </c>
      <c r="P20">
        <f t="shared" si="5"/>
        <v>3.7699111843077509</v>
      </c>
      <c r="Q20">
        <v>17</v>
      </c>
      <c r="R20">
        <f t="shared" si="6"/>
        <v>15954.915028125261</v>
      </c>
      <c r="S20">
        <f t="shared" si="0"/>
        <v>4561.0737385376387</v>
      </c>
      <c r="T20">
        <f t="shared" si="1"/>
        <v>-22831.559480312317</v>
      </c>
      <c r="U20">
        <f t="shared" si="2"/>
        <v>7942.7516169763476</v>
      </c>
      <c r="V20">
        <f t="shared" si="3"/>
        <v>-9045.0849718747395</v>
      </c>
      <c r="W20">
        <f t="shared" si="4"/>
        <v>-17938.926261462362</v>
      </c>
    </row>
    <row r="21" spans="2:32" x14ac:dyDescent="0.3">
      <c r="B21" t="s">
        <v>2</v>
      </c>
      <c r="E21" t="s">
        <v>18</v>
      </c>
      <c r="F21">
        <v>-5000</v>
      </c>
      <c r="G21">
        <v>-15000</v>
      </c>
      <c r="H21" s="1" t="s">
        <v>22</v>
      </c>
      <c r="I21" s="1"/>
      <c r="P21">
        <f t="shared" si="5"/>
        <v>3.9793506945470702</v>
      </c>
      <c r="Q21">
        <v>18</v>
      </c>
      <c r="R21">
        <f t="shared" si="6"/>
        <v>16654.346968205704</v>
      </c>
      <c r="S21">
        <f t="shared" si="0"/>
        <v>3784.2758726130328</v>
      </c>
      <c r="T21">
        <f t="shared" si="1"/>
        <v>-22341.957122256008</v>
      </c>
      <c r="U21">
        <f t="shared" si="2"/>
        <v>7398.993110829123</v>
      </c>
      <c r="V21">
        <f t="shared" si="3"/>
        <v>-8345.6530317942961</v>
      </c>
      <c r="W21">
        <f t="shared" si="4"/>
        <v>-18715.724127386966</v>
      </c>
    </row>
    <row r="22" spans="2:32" x14ac:dyDescent="0.3">
      <c r="B22" t="s">
        <v>3</v>
      </c>
      <c r="E22" t="s">
        <v>19</v>
      </c>
      <c r="F22" s="1">
        <v>5000</v>
      </c>
      <c r="G22" s="1"/>
      <c r="H22" s="1" t="s">
        <v>22</v>
      </c>
      <c r="I22" s="1"/>
      <c r="P22">
        <f t="shared" si="5"/>
        <v>4.1887902047863896</v>
      </c>
      <c r="Q22">
        <v>19</v>
      </c>
      <c r="R22">
        <f t="shared" si="6"/>
        <v>17499.999999999993</v>
      </c>
      <c r="S22">
        <f t="shared" si="0"/>
        <v>3169.8729810778104</v>
      </c>
      <c r="T22">
        <f t="shared" si="1"/>
        <v>-21750.000000000004</v>
      </c>
      <c r="U22">
        <f t="shared" si="2"/>
        <v>6968.9110867544678</v>
      </c>
      <c r="V22">
        <f t="shared" si="3"/>
        <v>-7500.0000000000055</v>
      </c>
      <c r="W22">
        <f t="shared" si="4"/>
        <v>-19330.12701892219</v>
      </c>
    </row>
    <row r="23" spans="2:32" ht="16.2" x14ac:dyDescent="0.3">
      <c r="B23" t="s">
        <v>4</v>
      </c>
      <c r="E23" t="s">
        <v>41</v>
      </c>
      <c r="F23" s="1">
        <v>1</v>
      </c>
      <c r="G23" s="1"/>
      <c r="H23" s="1" t="s">
        <v>23</v>
      </c>
      <c r="I23" s="1"/>
      <c r="P23">
        <f t="shared" si="5"/>
        <v>4.3982297150257095</v>
      </c>
      <c r="Q23">
        <v>20</v>
      </c>
      <c r="R23">
        <f t="shared" si="6"/>
        <v>18454.915028125259</v>
      </c>
      <c r="S23">
        <f t="shared" si="0"/>
        <v>2744.7174185242338</v>
      </c>
      <c r="T23">
        <f t="shared" si="1"/>
        <v>-21081.55948031232</v>
      </c>
      <c r="U23">
        <f t="shared" si="2"/>
        <v>6671.302192966964</v>
      </c>
      <c r="V23">
        <f t="shared" si="3"/>
        <v>-6545.0849718747422</v>
      </c>
      <c r="W23">
        <f t="shared" si="4"/>
        <v>-19755.282581475767</v>
      </c>
    </row>
    <row r="24" spans="2:32" ht="16.2" x14ac:dyDescent="0.3">
      <c r="B24" t="s">
        <v>5</v>
      </c>
      <c r="E24" t="s">
        <v>20</v>
      </c>
      <c r="F24" s="1">
        <f>(4*PI()*F22^3)/3</f>
        <v>523598775598.29883</v>
      </c>
      <c r="G24" s="1"/>
      <c r="H24" s="1" t="s">
        <v>24</v>
      </c>
      <c r="I24" s="1"/>
      <c r="P24">
        <f t="shared" si="5"/>
        <v>4.6076692252650293</v>
      </c>
      <c r="Q24">
        <v>21</v>
      </c>
      <c r="R24">
        <f t="shared" si="6"/>
        <v>19477.357683661729</v>
      </c>
      <c r="S24">
        <f t="shared" si="0"/>
        <v>2527.3905231586332</v>
      </c>
      <c r="T24">
        <f t="shared" si="1"/>
        <v>-20365.849621436791</v>
      </c>
      <c r="U24">
        <f t="shared" si="2"/>
        <v>6519.1733662110437</v>
      </c>
      <c r="V24">
        <f t="shared" si="3"/>
        <v>-5522.6423163382715</v>
      </c>
      <c r="W24">
        <f t="shared" si="4"/>
        <v>-19972.609476841368</v>
      </c>
    </row>
    <row r="25" spans="2:32" x14ac:dyDescent="0.3">
      <c r="B25" t="s">
        <v>6</v>
      </c>
      <c r="E25" t="s">
        <v>21</v>
      </c>
      <c r="F25" s="1">
        <f>$F$24*$F$23</f>
        <v>523598775598.29883</v>
      </c>
      <c r="G25" s="1"/>
      <c r="H25" s="1" t="s">
        <v>25</v>
      </c>
      <c r="I25" s="1"/>
      <c r="P25">
        <f t="shared" si="5"/>
        <v>4.8171087355043491</v>
      </c>
      <c r="Q25">
        <v>22</v>
      </c>
      <c r="R25">
        <f t="shared" si="6"/>
        <v>20522.642316338264</v>
      </c>
      <c r="S25">
        <f t="shared" si="0"/>
        <v>2527.3905231586332</v>
      </c>
      <c r="T25">
        <f t="shared" si="1"/>
        <v>-19634.150378563216</v>
      </c>
      <c r="U25">
        <f t="shared" si="2"/>
        <v>6519.1733662110437</v>
      </c>
      <c r="V25">
        <f t="shared" si="3"/>
        <v>-4477.3576836617349</v>
      </c>
      <c r="W25">
        <f t="shared" si="4"/>
        <v>-19972.609476841368</v>
      </c>
    </row>
    <row r="26" spans="2:32" x14ac:dyDescent="0.3">
      <c r="B26" t="s">
        <v>7</v>
      </c>
      <c r="E26" t="s">
        <v>42</v>
      </c>
      <c r="F26" s="1">
        <f>$F$22*$F$32</f>
        <v>10000</v>
      </c>
      <c r="G26" s="1"/>
      <c r="H26" s="1" t="s">
        <v>22</v>
      </c>
      <c r="I26" s="1"/>
      <c r="P26">
        <f t="shared" si="5"/>
        <v>5.026548245743669</v>
      </c>
      <c r="Q26">
        <v>23</v>
      </c>
      <c r="R26">
        <f t="shared" si="6"/>
        <v>21545.084971874738</v>
      </c>
      <c r="S26">
        <f t="shared" si="0"/>
        <v>2744.717418524232</v>
      </c>
      <c r="T26">
        <f t="shared" si="1"/>
        <v>-18918.440519687683</v>
      </c>
      <c r="U26">
        <f t="shared" si="2"/>
        <v>6671.3021929669621</v>
      </c>
      <c r="V26">
        <f t="shared" si="3"/>
        <v>-3454.9150281252641</v>
      </c>
      <c r="W26">
        <f t="shared" si="4"/>
        <v>-19755.282581475767</v>
      </c>
    </row>
    <row r="27" spans="2:32" x14ac:dyDescent="0.3">
      <c r="P27">
        <f t="shared" si="5"/>
        <v>5.2359877559829888</v>
      </c>
      <c r="Q27">
        <v>24</v>
      </c>
      <c r="R27">
        <f t="shared" si="6"/>
        <v>22500</v>
      </c>
      <c r="S27">
        <f t="shared" si="0"/>
        <v>3169.8729810778068</v>
      </c>
      <c r="T27">
        <f t="shared" si="1"/>
        <v>-18250</v>
      </c>
      <c r="U27">
        <f t="shared" si="2"/>
        <v>6968.911086754465</v>
      </c>
      <c r="V27">
        <f t="shared" si="3"/>
        <v>-2499.9999999999995</v>
      </c>
      <c r="W27">
        <f t="shared" si="4"/>
        <v>-19330.127018922194</v>
      </c>
    </row>
    <row r="28" spans="2:32" x14ac:dyDescent="0.3">
      <c r="P28">
        <f t="shared" si="5"/>
        <v>5.4454272662223087</v>
      </c>
      <c r="Q28">
        <v>25</v>
      </c>
      <c r="R28">
        <f t="shared" si="6"/>
        <v>23345.653031794292</v>
      </c>
      <c r="S28">
        <f t="shared" si="0"/>
        <v>3784.2758726130301</v>
      </c>
      <c r="T28">
        <f t="shared" si="1"/>
        <v>-17658.042877743996</v>
      </c>
      <c r="U28">
        <f t="shared" si="2"/>
        <v>7398.9931108291203</v>
      </c>
      <c r="V28">
        <f t="shared" si="3"/>
        <v>-1654.3469682057075</v>
      </c>
      <c r="W28">
        <f t="shared" si="4"/>
        <v>-18715.724127386969</v>
      </c>
    </row>
    <row r="29" spans="2:32" x14ac:dyDescent="0.3">
      <c r="B29" t="s">
        <v>36</v>
      </c>
      <c r="P29">
        <f t="shared" si="5"/>
        <v>5.6548667764616285</v>
      </c>
      <c r="Q29">
        <v>26</v>
      </c>
      <c r="R29">
        <f t="shared" si="6"/>
        <v>24045.084971874738</v>
      </c>
      <c r="S29">
        <f t="shared" si="0"/>
        <v>4561.0737385376369</v>
      </c>
      <c r="T29">
        <f t="shared" si="1"/>
        <v>-17168.440519687683</v>
      </c>
      <c r="U29">
        <f t="shared" si="2"/>
        <v>7942.7516169763458</v>
      </c>
      <c r="V29">
        <f t="shared" si="3"/>
        <v>-954.91502812526096</v>
      </c>
      <c r="W29">
        <f t="shared" si="4"/>
        <v>-17938.926261462362</v>
      </c>
    </row>
    <row r="30" spans="2:32" x14ac:dyDescent="0.3">
      <c r="B30" t="s">
        <v>37</v>
      </c>
      <c r="F30" s="3" t="s">
        <v>47</v>
      </c>
      <c r="P30">
        <f t="shared" si="5"/>
        <v>5.8643062867009483</v>
      </c>
      <c r="Q30">
        <v>27</v>
      </c>
      <c r="R30">
        <f t="shared" si="6"/>
        <v>24567.727288213006</v>
      </c>
      <c r="S30">
        <f t="shared" si="0"/>
        <v>5466.3167846210035</v>
      </c>
      <c r="T30">
        <f t="shared" si="1"/>
        <v>-16802.590898250895</v>
      </c>
      <c r="U30">
        <f t="shared" si="2"/>
        <v>8576.4217492347016</v>
      </c>
      <c r="V30">
        <f t="shared" si="3"/>
        <v>-432.27271178699357</v>
      </c>
      <c r="W30">
        <f t="shared" si="4"/>
        <v>-17033.683215378998</v>
      </c>
    </row>
    <row r="31" spans="2:32" x14ac:dyDescent="0.3">
      <c r="B31" t="s">
        <v>38</v>
      </c>
      <c r="F31">
        <v>0</v>
      </c>
      <c r="P31">
        <f t="shared" si="5"/>
        <v>6.0737457969402682</v>
      </c>
      <c r="Q31">
        <v>28</v>
      </c>
      <c r="R31">
        <f t="shared" si="6"/>
        <v>24890.73800366903</v>
      </c>
      <c r="S31">
        <f t="shared" si="0"/>
        <v>6460.4415459112097</v>
      </c>
      <c r="T31">
        <f t="shared" si="1"/>
        <v>-16576.483397431679</v>
      </c>
      <c r="U31">
        <f t="shared" si="2"/>
        <v>9272.3090821378464</v>
      </c>
      <c r="V31">
        <f t="shared" si="3"/>
        <v>-109.26199633097076</v>
      </c>
      <c r="W31">
        <f t="shared" si="4"/>
        <v>-16039.55845408879</v>
      </c>
    </row>
    <row r="32" spans="2:32" x14ac:dyDescent="0.3">
      <c r="B32" t="s">
        <v>39</v>
      </c>
      <c r="E32" s="2" t="s">
        <v>40</v>
      </c>
      <c r="F32">
        <v>2</v>
      </c>
      <c r="P32">
        <f t="shared" si="5"/>
        <v>6.283185307179588</v>
      </c>
      <c r="Q32">
        <v>29</v>
      </c>
      <c r="R32">
        <f t="shared" si="6"/>
        <v>25000</v>
      </c>
      <c r="S32">
        <f t="shared" si="0"/>
        <v>7500.0000000000073</v>
      </c>
      <c r="T32">
        <f t="shared" si="1"/>
        <v>-16500</v>
      </c>
      <c r="U32">
        <f t="shared" si="2"/>
        <v>10000.000000000005</v>
      </c>
      <c r="V32">
        <f t="shared" si="3"/>
        <v>0</v>
      </c>
      <c r="W32">
        <f t="shared" si="4"/>
        <v>-14999.999999999993</v>
      </c>
    </row>
    <row r="33" spans="16:23" x14ac:dyDescent="0.3">
      <c r="P33">
        <f t="shared" si="5"/>
        <v>6.4926248174189078</v>
      </c>
      <c r="Q33">
        <v>30</v>
      </c>
      <c r="R33">
        <f t="shared" si="6"/>
        <v>24890.738003669027</v>
      </c>
      <c r="S33">
        <f t="shared" si="0"/>
        <v>8539.5584540888049</v>
      </c>
      <c r="T33">
        <f t="shared" si="1"/>
        <v>-16576.483397431683</v>
      </c>
      <c r="U33">
        <f t="shared" si="2"/>
        <v>10727.690917862164</v>
      </c>
      <c r="V33">
        <f t="shared" si="3"/>
        <v>-109.26199633097349</v>
      </c>
      <c r="W33">
        <f t="shared" si="4"/>
        <v>-13960.441545911195</v>
      </c>
    </row>
  </sheetData>
  <mergeCells count="33">
    <mergeCell ref="F26:G26"/>
    <mergeCell ref="H26:I26"/>
    <mergeCell ref="F14:G14"/>
    <mergeCell ref="F15:G15"/>
    <mergeCell ref="F16:G16"/>
    <mergeCell ref="F17:G17"/>
    <mergeCell ref="F18:G18"/>
    <mergeCell ref="F22:G22"/>
    <mergeCell ref="F23:G23"/>
    <mergeCell ref="F24:G24"/>
    <mergeCell ref="F25:G25"/>
    <mergeCell ref="H18:I18"/>
    <mergeCell ref="H21:I21"/>
    <mergeCell ref="H22:I22"/>
    <mergeCell ref="H23:I23"/>
    <mergeCell ref="H24:I24"/>
    <mergeCell ref="H25:I25"/>
    <mergeCell ref="H10:I10"/>
    <mergeCell ref="H13:I13"/>
    <mergeCell ref="H14:I14"/>
    <mergeCell ref="H15:I15"/>
    <mergeCell ref="H16:I16"/>
    <mergeCell ref="H17:I17"/>
    <mergeCell ref="F6:G6"/>
    <mergeCell ref="F7:G7"/>
    <mergeCell ref="F8:G8"/>
    <mergeCell ref="F9:G9"/>
    <mergeCell ref="F10:G10"/>
    <mergeCell ref="H5:I5"/>
    <mergeCell ref="H6:I6"/>
    <mergeCell ref="H7:I7"/>
    <mergeCell ref="H8:I8"/>
    <mergeCell ref="H9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Paul-É Paquin</dc:creator>
  <cp:lastModifiedBy>Paul-É Paquin</cp:lastModifiedBy>
  <dcterms:created xsi:type="dcterms:W3CDTF">2015-06-05T18:17:20Z</dcterms:created>
  <dcterms:modified xsi:type="dcterms:W3CDTF">2022-11-18T15:55:34Z</dcterms:modified>
</cp:coreProperties>
</file>