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G\Desktop\Uni\szakdoga\Investigation of the Numerical Radon-Transform\"/>
    </mc:Choice>
  </mc:AlternateContent>
  <bookViews>
    <workbookView xWindow="0" yWindow="0" windowWidth="22260" windowHeight="9072"/>
  </bookViews>
  <sheets>
    <sheet name="Sinogram" sheetId="1" r:id="rId1"/>
    <sheet name="Reconstruction" sheetId="2" r:id="rId2"/>
  </sheets>
  <calcPr calcId="162913"/>
</workbook>
</file>

<file path=xl/calcChain.xml><?xml version="1.0" encoding="utf-8"?>
<calcChain xmlns="http://schemas.openxmlformats.org/spreadsheetml/2006/main">
  <c r="C57" i="2" l="1"/>
  <c r="D57" i="2"/>
  <c r="E57" i="2"/>
  <c r="F57" i="2"/>
  <c r="G57" i="2"/>
  <c r="H57" i="2"/>
  <c r="I57" i="2"/>
  <c r="J57" i="2"/>
  <c r="B57" i="2"/>
  <c r="C56" i="2"/>
  <c r="D56" i="2"/>
  <c r="E56" i="2"/>
  <c r="F56" i="2"/>
  <c r="G56" i="2"/>
  <c r="H56" i="2"/>
  <c r="I56" i="2"/>
  <c r="J56" i="2"/>
  <c r="B56" i="2"/>
  <c r="C55" i="2"/>
  <c r="D55" i="2"/>
  <c r="E55" i="2"/>
  <c r="F55" i="2"/>
  <c r="G55" i="2"/>
  <c r="H55" i="2"/>
  <c r="I55" i="2"/>
  <c r="J55" i="2"/>
  <c r="B55" i="2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</calcChain>
</file>

<file path=xl/sharedStrings.xml><?xml version="1.0" encoding="utf-8"?>
<sst xmlns="http://schemas.openxmlformats.org/spreadsheetml/2006/main" count="136" uniqueCount="79">
  <si>
    <t>MSE</t>
  </si>
  <si>
    <t>MAE</t>
  </si>
  <si>
    <t>MaxAE</t>
  </si>
  <si>
    <t>Név</t>
  </si>
  <si>
    <t>Tomopy - Rect</t>
  </si>
  <si>
    <t>Tomopy - Circ</t>
  </si>
  <si>
    <t xml:space="preserve">Tomopy - Rect </t>
  </si>
  <si>
    <t xml:space="preserve">Tomopy - Circ </t>
  </si>
  <si>
    <t xml:space="preserve">Tomopy - Rect  </t>
  </si>
  <si>
    <t xml:space="preserve">Tomopy - Circ  </t>
  </si>
  <si>
    <t>c101_f_0</t>
  </si>
  <si>
    <t>c101_f_1</t>
  </si>
  <si>
    <t>c101_f_2</t>
  </si>
  <si>
    <t>c101_f_3</t>
  </si>
  <si>
    <t>c101_f_4</t>
  </si>
  <si>
    <t>c101_f_5</t>
  </si>
  <si>
    <t>c101_f_6</t>
  </si>
  <si>
    <t>c101_f_7</t>
  </si>
  <si>
    <t>c101_f_8</t>
  </si>
  <si>
    <t>c101_f_9</t>
  </si>
  <si>
    <t>c101_f_10</t>
  </si>
  <si>
    <t>c101_f_11</t>
  </si>
  <si>
    <t>c101_f_12</t>
  </si>
  <si>
    <t>c101_f_13</t>
  </si>
  <si>
    <t>c101_f_14</t>
  </si>
  <si>
    <t>c101_f_15</t>
  </si>
  <si>
    <t>c101_f_16</t>
  </si>
  <si>
    <t>c101_f_17</t>
  </si>
  <si>
    <t>c101_f_18</t>
  </si>
  <si>
    <t>c101_f_19</t>
  </si>
  <si>
    <t>c101_f_20</t>
  </si>
  <si>
    <t>c101_f_21</t>
  </si>
  <si>
    <t>c101_f_22</t>
  </si>
  <si>
    <t>c101_f_23</t>
  </si>
  <si>
    <t>c101_f_24</t>
  </si>
  <si>
    <t>c101_f_25</t>
  </si>
  <si>
    <t>c101_f_26</t>
  </si>
  <si>
    <t>c101_f_27</t>
  </si>
  <si>
    <t>c101_f_28</t>
  </si>
  <si>
    <t>c101_f_29</t>
  </si>
  <si>
    <t>c101_f_30</t>
  </si>
  <si>
    <t>c101_f_31</t>
  </si>
  <si>
    <t>c101_f_32</t>
  </si>
  <si>
    <t>c101_f_33</t>
  </si>
  <si>
    <t>c101_f_34</t>
  </si>
  <si>
    <t>c101_f_35</t>
  </si>
  <si>
    <t>c101_f_36</t>
  </si>
  <si>
    <t>c101_f_37</t>
  </si>
  <si>
    <t>c101_f_38</t>
  </si>
  <si>
    <t>c101_f_39</t>
  </si>
  <si>
    <t>c101_f_40</t>
  </si>
  <si>
    <t>c101_f_41</t>
  </si>
  <si>
    <t>c101_f_42</t>
  </si>
  <si>
    <t>c101_f_43</t>
  </si>
  <si>
    <t>c101_f_44</t>
  </si>
  <si>
    <t>c101_f_45</t>
  </si>
  <si>
    <t>c101_f_46</t>
  </si>
  <si>
    <t>c101_f_47</t>
  </si>
  <si>
    <t>c101_f_48</t>
  </si>
  <si>
    <t>c101_f_49</t>
  </si>
  <si>
    <t>AVG</t>
  </si>
  <si>
    <t>MIN</t>
  </si>
  <si>
    <t>MAX</t>
  </si>
  <si>
    <t>Original - Tomopy</t>
  </si>
  <si>
    <t>Original - Circ</t>
  </si>
  <si>
    <t>Original - Rect</t>
  </si>
  <si>
    <t xml:space="preserve">Original - Tomopy </t>
  </si>
  <si>
    <t xml:space="preserve">Original - Circ </t>
  </si>
  <si>
    <t xml:space="preserve">Original - Rect </t>
  </si>
  <si>
    <t xml:space="preserve">Original - Tomopy  </t>
  </si>
  <si>
    <t xml:space="preserve">Original - Circ  </t>
  </si>
  <si>
    <t xml:space="preserve">Original - Rect   </t>
  </si>
  <si>
    <t>különböző képméretek paraméterei:</t>
  </si>
  <si>
    <t xml:space="preserve">min_radius = </t>
  </si>
  <si>
    <t xml:space="preserve">max_intensity = </t>
  </si>
  <si>
    <t xml:space="preserve">min_intesity = </t>
  </si>
  <si>
    <t xml:space="preserve">margin = </t>
  </si>
  <si>
    <t>6-12-18-24-30-36-42-48</t>
  </si>
  <si>
    <t>3-6-9-12-15-18-21-24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</si>
</sst>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8FF"/>
        <bgColor indexed="64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2" xfId="0" applyBorder="1"/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Fill="1"/>
    <xf numFmtId="0" fontId="1" fillId="2" borderId="4" xfId="0" applyFont="1" applyFill="1" applyBorder="1" applyAlignment="1">
      <alignment horizontal="center"/>
    </xf>
    <xf numFmtId="0" fontId="0" fillId="0" borderId="4" xfId="0" applyBorder="1"/>
    <xf numFmtId="0" fontId="1" fillId="2" borderId="5" xfId="0" applyFont="1" applyFill="1" applyBorder="1" applyAlignment="1">
      <alignment horizontal="center"/>
    </xf>
    <xf numFmtId="0" fontId="0" fillId="0" borderId="3" xfId="0" applyBorder="1"/>
    <xf numFmtId="0" fontId="0" fillId="0" borderId="0" xfId="0" applyAlignment="1"/>
    <xf numFmtId="0" fontId="0" fillId="0" borderId="14" xfId="0" applyBorder="1" applyAlignment="1">
      <alignment horizontal="center" vertical="center"/>
    </xf>
    <xf numFmtId="169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ál" xfId="0" builtinId="0"/>
  </cellStyles>
  <dxfs count="24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center"/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center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center"/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center"/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center"/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center"/>
      <border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center"/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i/>
      </font>
      <alignment horizontal="center" vertical="center"/>
    </dxf>
    <dxf>
      <border>
        <top style="thin">
          <color theme="0"/>
        </top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áblázat1" displayName="Táblázat1" ref="A4:G55" totalsRowCount="1" headerRowDxfId="23" dataDxfId="22" totalsRowDxfId="21" totalsRowBorderDxfId="20">
  <autoFilter ref="A4:G54"/>
  <tableColumns count="7">
    <tableColumn id="1" name="Név" totalsRowLabel="AVG" dataDxfId="19" totalsRowDxfId="18"/>
    <tableColumn id="2" name="Tomopy - Rect" totalsRowFunction="average" totalsRowDxfId="17"/>
    <tableColumn id="3" name="Tomopy - Circ" totalsRowFunction="average" totalsRowDxfId="16"/>
    <tableColumn id="5" name="Tomopy - Rect " totalsRowFunction="average" totalsRowDxfId="15"/>
    <tableColumn id="6" name="Tomopy - Circ " totalsRowFunction="average" totalsRowDxfId="14"/>
    <tableColumn id="7" name="Tomopy - Rect  " totalsRowFunction="average" totalsRowDxfId="13"/>
    <tableColumn id="8" name="Tomopy - Circ  " totalsRowFunction="average" totals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áblázat14" displayName="Táblázat14" ref="A4:J54" totalsRowShown="0" headerRowDxfId="11" dataDxfId="10">
  <autoFilter ref="A4:J54"/>
  <tableColumns count="10">
    <tableColumn id="1" name="Név" dataDxfId="9"/>
    <tableColumn id="2" name="Original - Tomopy" dataDxfId="8"/>
    <tableColumn id="3" name="Original - Circ" dataDxfId="7"/>
    <tableColumn id="4" name="Original - Rect" dataDxfId="6"/>
    <tableColumn id="8" name="Original - Tomopy " dataDxfId="5"/>
    <tableColumn id="9" name="Original - Circ " dataDxfId="4"/>
    <tableColumn id="10" name="Original - Rect " dataDxfId="3"/>
    <tableColumn id="11" name="Original - Tomopy  " dataDxfId="2"/>
    <tableColumn id="12" name="Original - Circ  " dataDxfId="1"/>
    <tableColumn id="13" name="Original - Rect  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abSelected="1" workbookViewId="0">
      <selection activeCell="J39" sqref="J39"/>
    </sheetView>
  </sheetViews>
  <sheetFormatPr defaultRowHeight="14.4" x14ac:dyDescent="0.3"/>
  <cols>
    <col min="1" max="1" width="10.77734375" style="5" customWidth="1"/>
    <col min="2" max="7" width="18.77734375" style="5" customWidth="1"/>
    <col min="8" max="9" width="5.77734375" style="5" customWidth="1"/>
    <col min="10" max="10" width="10.77734375" style="5" customWidth="1"/>
    <col min="11" max="16" width="18.77734375" style="5" customWidth="1"/>
    <col min="17" max="17" width="5.77734375" style="5" customWidth="1"/>
  </cols>
  <sheetData>
    <row r="1" spans="1:8" ht="15" customHeight="1" thickBot="1" x14ac:dyDescent="0.35">
      <c r="H1" s="1"/>
    </row>
    <row r="2" spans="1:8" ht="15" customHeight="1" thickBot="1" x14ac:dyDescent="0.35">
      <c r="B2" s="25" t="s">
        <v>0</v>
      </c>
      <c r="C2" s="24"/>
      <c r="D2" s="25" t="s">
        <v>1</v>
      </c>
      <c r="E2" s="24"/>
      <c r="F2" s="23" t="s">
        <v>2</v>
      </c>
      <c r="G2" s="24"/>
      <c r="H2" s="1"/>
    </row>
    <row r="3" spans="1:8" x14ac:dyDescent="0.3">
      <c r="H3" s="1"/>
    </row>
    <row r="4" spans="1:8" x14ac:dyDescent="0.3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2"/>
    </row>
    <row r="5" spans="1:8" x14ac:dyDescent="0.3">
      <c r="A5" s="18" t="s">
        <v>10</v>
      </c>
      <c r="B5" s="4">
        <v>2.3943780000000001E-6</v>
      </c>
      <c r="C5" s="4">
        <v>6.9684879511639997</v>
      </c>
      <c r="D5" s="4">
        <v>8.7640119700000004E-4</v>
      </c>
      <c r="E5" s="4">
        <v>1.5742394501920001</v>
      </c>
      <c r="F5" s="4">
        <v>1.171875E-2</v>
      </c>
      <c r="G5" s="4">
        <v>20.28271484375</v>
      </c>
      <c r="H5" s="2"/>
    </row>
    <row r="6" spans="1:8" x14ac:dyDescent="0.3">
      <c r="A6" s="18" t="s">
        <v>11</v>
      </c>
      <c r="B6" s="4">
        <v>2.5380230000000001E-6</v>
      </c>
      <c r="C6" s="4">
        <v>8.2250086259789992</v>
      </c>
      <c r="D6" s="4">
        <v>9.0176003200000002E-4</v>
      </c>
      <c r="E6" s="4">
        <v>1.699534357843</v>
      </c>
      <c r="F6" s="4">
        <v>1.171875E-2</v>
      </c>
      <c r="G6" s="4">
        <v>27.025512695311999</v>
      </c>
      <c r="H6" s="2"/>
    </row>
    <row r="7" spans="1:8" x14ac:dyDescent="0.3">
      <c r="A7" s="18" t="s">
        <v>12</v>
      </c>
      <c r="B7" s="4">
        <v>2.9532689999999999E-6</v>
      </c>
      <c r="C7" s="4">
        <v>8.1511011707190004</v>
      </c>
      <c r="D7" s="4">
        <v>9.7071614500000001E-4</v>
      </c>
      <c r="E7" s="4">
        <v>1.7023400740370001</v>
      </c>
      <c r="F7" s="4">
        <v>1.3671875E-2</v>
      </c>
      <c r="G7" s="4">
        <v>24.9169921875</v>
      </c>
      <c r="H7" s="2"/>
    </row>
    <row r="8" spans="1:8" x14ac:dyDescent="0.3">
      <c r="A8" s="18" t="s">
        <v>13</v>
      </c>
      <c r="B8" s="4">
        <v>2.843254E-6</v>
      </c>
      <c r="C8" s="4">
        <v>8.0609218027389993</v>
      </c>
      <c r="D8" s="4">
        <v>9.5127975899999997E-4</v>
      </c>
      <c r="E8" s="4">
        <v>1.69034729989</v>
      </c>
      <c r="F8" s="4">
        <v>1.3671875E-2</v>
      </c>
      <c r="G8" s="4">
        <v>23.630126953125</v>
      </c>
      <c r="H8" s="2"/>
    </row>
    <row r="9" spans="1:8" x14ac:dyDescent="0.3">
      <c r="A9" s="18" t="s">
        <v>14</v>
      </c>
      <c r="B9" s="4">
        <v>2.9490710000000001E-6</v>
      </c>
      <c r="C9" s="4">
        <v>8.0469159724019992</v>
      </c>
      <c r="D9" s="4">
        <v>9.6609272300000003E-4</v>
      </c>
      <c r="E9" s="4">
        <v>1.680467396854</v>
      </c>
      <c r="F9" s="4">
        <v>1.3671875E-2</v>
      </c>
      <c r="G9" s="4">
        <v>29.374755859375</v>
      </c>
      <c r="H9" s="2"/>
    </row>
    <row r="10" spans="1:8" x14ac:dyDescent="0.3">
      <c r="A10" s="18" t="s">
        <v>15</v>
      </c>
      <c r="B10" s="4">
        <v>2.3593020000000001E-6</v>
      </c>
      <c r="C10" s="4">
        <v>8.0839268848860009</v>
      </c>
      <c r="D10" s="4">
        <v>8.6871903199999998E-4</v>
      </c>
      <c r="E10" s="4">
        <v>1.6896531518140001</v>
      </c>
      <c r="F10" s="4">
        <v>1.171875E-2</v>
      </c>
      <c r="G10" s="4">
        <v>20.673217773438001</v>
      </c>
      <c r="H10" s="2"/>
    </row>
    <row r="11" spans="1:8" x14ac:dyDescent="0.3">
      <c r="A11" s="18" t="s">
        <v>16</v>
      </c>
      <c r="B11" s="4">
        <v>2.3609970000000001E-6</v>
      </c>
      <c r="C11" s="4">
        <v>7.0974400080629998</v>
      </c>
      <c r="D11" s="4">
        <v>8.6735738000000002E-4</v>
      </c>
      <c r="E11" s="4">
        <v>1.594549809598</v>
      </c>
      <c r="F11" s="4">
        <v>1.26953125E-2</v>
      </c>
      <c r="G11" s="4">
        <v>28.58203125</v>
      </c>
      <c r="H11" s="2"/>
    </row>
    <row r="12" spans="1:8" x14ac:dyDescent="0.3">
      <c r="A12" s="18" t="s">
        <v>17</v>
      </c>
      <c r="B12" s="4">
        <v>2.3160240000000002E-6</v>
      </c>
      <c r="C12" s="4">
        <v>7.232235465205</v>
      </c>
      <c r="D12" s="4">
        <v>8.6598686700000002E-4</v>
      </c>
      <c r="E12" s="4">
        <v>1.592062233739</v>
      </c>
      <c r="F12" s="4">
        <v>1.07421875E-2</v>
      </c>
      <c r="G12" s="4">
        <v>23.962646484375</v>
      </c>
      <c r="H12" s="2"/>
    </row>
    <row r="13" spans="1:8" x14ac:dyDescent="0.3">
      <c r="A13" s="18" t="s">
        <v>18</v>
      </c>
      <c r="B13" s="4">
        <v>2.8807159999999998E-6</v>
      </c>
      <c r="C13" s="4">
        <v>8.2909872958499999</v>
      </c>
      <c r="D13" s="4">
        <v>9.4808153900000005E-4</v>
      </c>
      <c r="E13" s="4">
        <v>1.7119237051289999</v>
      </c>
      <c r="F13" s="4">
        <v>1.46484375E-2</v>
      </c>
      <c r="G13" s="4">
        <v>29.365768432616999</v>
      </c>
      <c r="H13" s="2"/>
    </row>
    <row r="14" spans="1:8" x14ac:dyDescent="0.3">
      <c r="A14" s="18" t="s">
        <v>19</v>
      </c>
      <c r="B14" s="4">
        <v>2.5758E-6</v>
      </c>
      <c r="C14" s="4">
        <v>7.8851273817119996</v>
      </c>
      <c r="D14" s="4">
        <v>8.9855796899999995E-4</v>
      </c>
      <c r="E14" s="4">
        <v>1.668693317764</v>
      </c>
      <c r="F14" s="4">
        <v>1.46484375E-2</v>
      </c>
      <c r="G14" s="4">
        <v>22.759155273438001</v>
      </c>
      <c r="H14" s="2"/>
    </row>
    <row r="15" spans="1:8" x14ac:dyDescent="0.3">
      <c r="A15" s="18" t="s">
        <v>20</v>
      </c>
      <c r="B15" s="4">
        <v>3.012247E-6</v>
      </c>
      <c r="C15" s="4">
        <v>8.1632689235309996</v>
      </c>
      <c r="D15" s="4">
        <v>9.7753565800000005E-4</v>
      </c>
      <c r="E15" s="4">
        <v>1.6978134572220001</v>
      </c>
      <c r="F15" s="4">
        <v>1.26953125E-2</v>
      </c>
      <c r="G15" s="4">
        <v>24.844818115233998</v>
      </c>
      <c r="H15" s="2"/>
    </row>
    <row r="16" spans="1:8" x14ac:dyDescent="0.3">
      <c r="A16" s="18" t="s">
        <v>21</v>
      </c>
      <c r="B16" s="4">
        <v>3.1315660000000001E-6</v>
      </c>
      <c r="C16" s="4">
        <v>8.5279980622349996</v>
      </c>
      <c r="D16" s="4">
        <v>9.9555684599999996E-4</v>
      </c>
      <c r="E16" s="4">
        <v>1.7273793138139999</v>
      </c>
      <c r="F16" s="4">
        <v>1.26953125E-2</v>
      </c>
      <c r="G16" s="4">
        <v>33.665191650391002</v>
      </c>
      <c r="H16" s="2"/>
    </row>
    <row r="17" spans="1:10" x14ac:dyDescent="0.3">
      <c r="A17" s="18" t="s">
        <v>22</v>
      </c>
      <c r="B17" s="4">
        <v>2.171695E-6</v>
      </c>
      <c r="C17" s="4">
        <v>7.4956953275330003</v>
      </c>
      <c r="D17" s="4">
        <v>8.3213976900000004E-4</v>
      </c>
      <c r="E17" s="4">
        <v>1.6341911530140001</v>
      </c>
      <c r="F17" s="4">
        <v>1.07421875E-2</v>
      </c>
      <c r="G17" s="4">
        <v>25.62336730957</v>
      </c>
      <c r="H17" s="2"/>
    </row>
    <row r="18" spans="1:10" x14ac:dyDescent="0.3">
      <c r="A18" s="18" t="s">
        <v>23</v>
      </c>
      <c r="B18" s="4">
        <v>2.3957059999999999E-6</v>
      </c>
      <c r="C18" s="4">
        <v>7.4484314745400004</v>
      </c>
      <c r="D18" s="4">
        <v>8.7684621500000004E-4</v>
      </c>
      <c r="E18" s="4">
        <v>1.6152547763009999</v>
      </c>
      <c r="F18" s="4">
        <v>1.171875E-2</v>
      </c>
      <c r="G18" s="4">
        <v>32.198486328125</v>
      </c>
      <c r="H18" s="2"/>
    </row>
    <row r="19" spans="1:10" x14ac:dyDescent="0.3">
      <c r="A19" s="18" t="s">
        <v>24</v>
      </c>
      <c r="B19" s="4">
        <v>2.4098580000000001E-6</v>
      </c>
      <c r="C19" s="4">
        <v>8.0348170616739996</v>
      </c>
      <c r="D19" s="4">
        <v>8.7023990099999995E-4</v>
      </c>
      <c r="E19" s="4">
        <v>1.6938579589539999</v>
      </c>
      <c r="F19" s="4">
        <v>1.26953125E-2</v>
      </c>
      <c r="G19" s="4">
        <v>20.731704711913999</v>
      </c>
      <c r="H19" s="2"/>
    </row>
    <row r="20" spans="1:10" x14ac:dyDescent="0.3">
      <c r="A20" s="18" t="s">
        <v>25</v>
      </c>
      <c r="B20" s="4">
        <v>2.480722E-6</v>
      </c>
      <c r="C20" s="4">
        <v>7.7345989272139999</v>
      </c>
      <c r="D20" s="4">
        <v>8.8381524100000005E-4</v>
      </c>
      <c r="E20" s="4">
        <v>1.666186834626</v>
      </c>
      <c r="F20" s="4">
        <v>1.07421875E-2</v>
      </c>
      <c r="G20" s="4">
        <v>21.95556640625</v>
      </c>
      <c r="H20" s="2"/>
    </row>
    <row r="21" spans="1:10" x14ac:dyDescent="0.3">
      <c r="A21" s="18" t="s">
        <v>26</v>
      </c>
      <c r="B21" s="4">
        <v>3.225644E-6</v>
      </c>
      <c r="C21" s="4">
        <v>8.2377009685889995</v>
      </c>
      <c r="D21" s="4">
        <v>1.0168800260000001E-3</v>
      </c>
      <c r="E21" s="4">
        <v>1.717766186115</v>
      </c>
      <c r="F21" s="4">
        <v>1.5625E-2</v>
      </c>
      <c r="G21" s="4">
        <v>32.331665039062003</v>
      </c>
      <c r="H21" s="2"/>
    </row>
    <row r="22" spans="1:10" x14ac:dyDescent="0.3">
      <c r="A22" s="18" t="s">
        <v>27</v>
      </c>
      <c r="B22" s="4">
        <v>2.2092439999999999E-6</v>
      </c>
      <c r="C22" s="4">
        <v>7.6119162153020001</v>
      </c>
      <c r="D22" s="4">
        <v>8.40032977E-4</v>
      </c>
      <c r="E22" s="4">
        <v>1.646320098373</v>
      </c>
      <c r="F22" s="4">
        <v>1.26953125E-2</v>
      </c>
      <c r="G22" s="4">
        <v>25.391235351561999</v>
      </c>
      <c r="H22" s="2"/>
    </row>
    <row r="23" spans="1:10" x14ac:dyDescent="0.3">
      <c r="A23" s="18" t="s">
        <v>28</v>
      </c>
      <c r="B23" s="4">
        <v>2.702937E-6</v>
      </c>
      <c r="C23" s="4">
        <v>8.3284971599490003</v>
      </c>
      <c r="D23" s="4">
        <v>9.20953181E-4</v>
      </c>
      <c r="E23" s="4">
        <v>1.715516740295</v>
      </c>
      <c r="F23" s="4">
        <v>1.46484375E-2</v>
      </c>
      <c r="G23" s="4">
        <v>22.570068359375</v>
      </c>
      <c r="H23" s="2"/>
    </row>
    <row r="24" spans="1:10" x14ac:dyDescent="0.3">
      <c r="A24" s="18" t="s">
        <v>29</v>
      </c>
      <c r="B24" s="4">
        <v>2.6761320000000001E-6</v>
      </c>
      <c r="C24" s="4">
        <v>7.5987492514320003</v>
      </c>
      <c r="D24" s="4">
        <v>9.2494081299999997E-4</v>
      </c>
      <c r="E24" s="4">
        <v>1.6379545268239999</v>
      </c>
      <c r="F24" s="4">
        <v>1.3671875E-2</v>
      </c>
      <c r="G24" s="4">
        <v>25.633178710938001</v>
      </c>
      <c r="H24" s="2"/>
    </row>
    <row r="25" spans="1:10" x14ac:dyDescent="0.3">
      <c r="A25" s="18" t="s">
        <v>30</v>
      </c>
      <c r="B25" s="4">
        <v>2.3240079999999999E-6</v>
      </c>
      <c r="C25" s="4">
        <v>7.6700612990170001</v>
      </c>
      <c r="D25" s="4">
        <v>8.5762527099999999E-4</v>
      </c>
      <c r="E25" s="4">
        <v>1.658024136229</v>
      </c>
      <c r="F25" s="4">
        <v>1.171875E-2</v>
      </c>
      <c r="G25" s="4">
        <v>29.356567382811999</v>
      </c>
      <c r="H25" s="2"/>
    </row>
    <row r="26" spans="1:10" x14ac:dyDescent="0.3">
      <c r="A26" s="18" t="s">
        <v>31</v>
      </c>
      <c r="B26" s="4">
        <v>3.1367750000000001E-6</v>
      </c>
      <c r="C26" s="4">
        <v>8.9101035245590001</v>
      </c>
      <c r="D26" s="4">
        <v>1.00554892E-3</v>
      </c>
      <c r="E26" s="4">
        <v>1.791203290026</v>
      </c>
      <c r="F26" s="4">
        <v>1.3671875E-2</v>
      </c>
      <c r="G26" s="4">
        <v>24.40966796875</v>
      </c>
      <c r="H26" s="2"/>
    </row>
    <row r="27" spans="1:10" x14ac:dyDescent="0.3">
      <c r="A27" s="18" t="s">
        <v>32</v>
      </c>
      <c r="B27" s="4">
        <v>3.145331E-6</v>
      </c>
      <c r="C27" s="4">
        <v>8.7449149020710006</v>
      </c>
      <c r="D27" s="4">
        <v>9.9034710699999993E-4</v>
      </c>
      <c r="E27" s="4">
        <v>1.7583393614859999</v>
      </c>
      <c r="F27" s="4">
        <v>1.3671875E-2</v>
      </c>
      <c r="G27" s="4">
        <v>31.416748046875</v>
      </c>
      <c r="H27" s="2"/>
    </row>
    <row r="28" spans="1:10" x14ac:dyDescent="0.3">
      <c r="A28" s="18" t="s">
        <v>33</v>
      </c>
      <c r="B28" s="4">
        <v>3.1135080000000001E-6</v>
      </c>
      <c r="C28" s="4">
        <v>8.8433692216609998</v>
      </c>
      <c r="D28" s="4">
        <v>9.9949633900000005E-4</v>
      </c>
      <c r="E28" s="4">
        <v>1.764314556777</v>
      </c>
      <c r="F28" s="4">
        <v>1.3671875E-2</v>
      </c>
      <c r="G28" s="4">
        <v>22.441467285156001</v>
      </c>
      <c r="H28" s="2"/>
    </row>
    <row r="29" spans="1:10" x14ac:dyDescent="0.3">
      <c r="A29" s="18" t="s">
        <v>34</v>
      </c>
      <c r="B29" s="4">
        <v>2.6571119999999998E-6</v>
      </c>
      <c r="C29" s="4">
        <v>8.6199916064839996</v>
      </c>
      <c r="D29" s="4">
        <v>9.16102492E-4</v>
      </c>
      <c r="E29" s="4">
        <v>1.7408578443960001</v>
      </c>
      <c r="F29" s="4">
        <v>1.171875E-2</v>
      </c>
      <c r="G29" s="4">
        <v>28.63134765625</v>
      </c>
      <c r="H29" s="2"/>
    </row>
    <row r="30" spans="1:10" x14ac:dyDescent="0.3">
      <c r="A30" s="18" t="s">
        <v>35</v>
      </c>
      <c r="B30" s="4">
        <v>2.4116100000000002E-6</v>
      </c>
      <c r="C30" s="4">
        <v>7.6888840628809998</v>
      </c>
      <c r="D30" s="4">
        <v>8.7165495799999999E-4</v>
      </c>
      <c r="E30" s="4">
        <v>1.662809725842</v>
      </c>
      <c r="F30" s="4">
        <v>1.26953125E-2</v>
      </c>
      <c r="G30" s="4">
        <v>26.289245605468999</v>
      </c>
      <c r="H30" s="2"/>
    </row>
    <row r="31" spans="1:10" x14ac:dyDescent="0.3">
      <c r="A31" s="18" t="s">
        <v>36</v>
      </c>
      <c r="B31" s="4">
        <v>2.0223699999999999E-6</v>
      </c>
      <c r="C31" s="4">
        <v>7.3960331481560004</v>
      </c>
      <c r="D31" s="4">
        <v>7.9919947099999996E-4</v>
      </c>
      <c r="E31" s="4">
        <v>1.6214553132289999</v>
      </c>
      <c r="F31" s="4">
        <v>1.07421875E-2</v>
      </c>
      <c r="G31" s="4">
        <v>20.822509765625</v>
      </c>
      <c r="H31" s="2"/>
      <c r="J31" s="22"/>
    </row>
    <row r="32" spans="1:10" x14ac:dyDescent="0.3">
      <c r="A32" s="18" t="s">
        <v>37</v>
      </c>
      <c r="B32" s="4">
        <v>2.5692490000000002E-6</v>
      </c>
      <c r="C32" s="4">
        <v>8.4741355889760008</v>
      </c>
      <c r="D32" s="4">
        <v>9.0769080799999997E-4</v>
      </c>
      <c r="E32" s="4">
        <v>1.7356373301100001</v>
      </c>
      <c r="F32" s="4">
        <v>1.171875E-2</v>
      </c>
      <c r="G32" s="4">
        <v>28.02880859375</v>
      </c>
      <c r="H32" s="2"/>
    </row>
    <row r="33" spans="1:8" x14ac:dyDescent="0.3">
      <c r="A33" s="18" t="s">
        <v>38</v>
      </c>
      <c r="B33" s="4">
        <v>2.5589670000000001E-6</v>
      </c>
      <c r="C33" s="4">
        <v>8.2491927699459993</v>
      </c>
      <c r="D33" s="4">
        <v>9.0750159400000002E-4</v>
      </c>
      <c r="E33" s="4">
        <v>1.7244527379079999</v>
      </c>
      <c r="F33" s="4">
        <v>1.46484375E-2</v>
      </c>
      <c r="G33" s="4">
        <v>26.588745117188001</v>
      </c>
      <c r="H33" s="2"/>
    </row>
    <row r="34" spans="1:8" x14ac:dyDescent="0.3">
      <c r="A34" s="18" t="s">
        <v>39</v>
      </c>
      <c r="B34" s="4">
        <v>3.2021100000000001E-6</v>
      </c>
      <c r="C34" s="4">
        <v>8.3771120877370002</v>
      </c>
      <c r="D34" s="4">
        <v>1.009238581E-3</v>
      </c>
      <c r="E34" s="4">
        <v>1.7212046244670001</v>
      </c>
      <c r="F34" s="4">
        <v>1.26953125E-2</v>
      </c>
      <c r="G34" s="4">
        <v>21.410034179688001</v>
      </c>
      <c r="H34" s="2"/>
    </row>
    <row r="35" spans="1:8" x14ac:dyDescent="0.3">
      <c r="A35" s="18" t="s">
        <v>40</v>
      </c>
      <c r="B35" s="4">
        <v>3.2924090000000001E-6</v>
      </c>
      <c r="C35" s="4">
        <v>9.4519036189179992</v>
      </c>
      <c r="D35" s="4">
        <v>1.0259784310000001E-3</v>
      </c>
      <c r="E35" s="4">
        <v>1.8244626814010001</v>
      </c>
      <c r="F35" s="4">
        <v>1.66015625E-2</v>
      </c>
      <c r="G35" s="4">
        <v>24.407836914061999</v>
      </c>
      <c r="H35" s="2"/>
    </row>
    <row r="36" spans="1:8" x14ac:dyDescent="0.3">
      <c r="A36" s="18" t="s">
        <v>41</v>
      </c>
      <c r="B36" s="4">
        <v>2.6884119999999999E-6</v>
      </c>
      <c r="C36" s="4">
        <v>7.9494825456419997</v>
      </c>
      <c r="D36" s="4">
        <v>9.2288659400000005E-4</v>
      </c>
      <c r="E36" s="4">
        <v>1.667813690916</v>
      </c>
      <c r="F36" s="4">
        <v>1.26953125E-2</v>
      </c>
      <c r="G36" s="4">
        <v>26.317749023438001</v>
      </c>
      <c r="H36" s="2"/>
    </row>
    <row r="37" spans="1:8" x14ac:dyDescent="0.3">
      <c r="A37" s="18" t="s">
        <v>42</v>
      </c>
      <c r="B37" s="4">
        <v>2.9724180000000002E-6</v>
      </c>
      <c r="C37" s="4">
        <v>8.9673885284200008</v>
      </c>
      <c r="D37" s="4">
        <v>9.6902541800000005E-4</v>
      </c>
      <c r="E37" s="4">
        <v>1.7824146939579999</v>
      </c>
      <c r="F37" s="4">
        <v>1.3671875E-2</v>
      </c>
      <c r="G37" s="4">
        <v>25.1220703125</v>
      </c>
      <c r="H37" s="2"/>
    </row>
    <row r="38" spans="1:8" x14ac:dyDescent="0.3">
      <c r="A38" s="18" t="s">
        <v>43</v>
      </c>
      <c r="B38" s="4">
        <v>3.1240029999999999E-6</v>
      </c>
      <c r="C38" s="4">
        <v>8.1855760657769991</v>
      </c>
      <c r="D38" s="4">
        <v>9.9209161200000001E-4</v>
      </c>
      <c r="E38" s="4">
        <v>1.6987791902489999</v>
      </c>
      <c r="F38" s="4">
        <v>1.46484375E-2</v>
      </c>
      <c r="G38" s="4">
        <v>26.2626953125</v>
      </c>
      <c r="H38" s="2"/>
    </row>
    <row r="39" spans="1:8" x14ac:dyDescent="0.3">
      <c r="A39" s="18" t="s">
        <v>44</v>
      </c>
      <c r="B39" s="4">
        <v>2.1723919999999999E-6</v>
      </c>
      <c r="C39" s="4">
        <v>7.5581522918389998</v>
      </c>
      <c r="D39" s="4">
        <v>8.2950760400000002E-4</v>
      </c>
      <c r="E39" s="4">
        <v>1.63420071254</v>
      </c>
      <c r="F39" s="4">
        <v>1.171875E-2</v>
      </c>
      <c r="G39" s="4">
        <v>24.854858398438001</v>
      </c>
      <c r="H39" s="2"/>
    </row>
    <row r="40" spans="1:8" x14ac:dyDescent="0.3">
      <c r="A40" s="18" t="s">
        <v>45</v>
      </c>
      <c r="B40" s="4">
        <v>2.889636E-6</v>
      </c>
      <c r="C40" s="4">
        <v>8.5753674577719998</v>
      </c>
      <c r="D40" s="4">
        <v>9.6561300000000004E-4</v>
      </c>
      <c r="E40" s="4">
        <v>1.743496754922</v>
      </c>
      <c r="F40" s="4">
        <v>1.26953125E-2</v>
      </c>
      <c r="G40" s="4">
        <v>25.205078125</v>
      </c>
      <c r="H40" s="2"/>
    </row>
    <row r="41" spans="1:8" x14ac:dyDescent="0.3">
      <c r="A41" s="18" t="s">
        <v>46</v>
      </c>
      <c r="B41" s="4">
        <v>3.2908619999999999E-6</v>
      </c>
      <c r="C41" s="4">
        <v>8.8261291138390003</v>
      </c>
      <c r="D41" s="4">
        <v>1.025497652E-3</v>
      </c>
      <c r="E41" s="4">
        <v>1.766267705398</v>
      </c>
      <c r="F41" s="4">
        <v>1.5625E-2</v>
      </c>
      <c r="G41" s="4">
        <v>24.453369140625</v>
      </c>
      <c r="H41" s="2"/>
    </row>
    <row r="42" spans="1:8" x14ac:dyDescent="0.3">
      <c r="A42" s="18" t="s">
        <v>47</v>
      </c>
      <c r="B42" s="4">
        <v>2.7467700000000001E-6</v>
      </c>
      <c r="C42" s="4">
        <v>8.4907009409549996</v>
      </c>
      <c r="D42" s="4">
        <v>9.3482884500000005E-4</v>
      </c>
      <c r="E42" s="4">
        <v>1.731270757099</v>
      </c>
      <c r="F42" s="4">
        <v>1.26953125E-2</v>
      </c>
      <c r="G42" s="4">
        <v>25.2841796875</v>
      </c>
      <c r="H42" s="2"/>
    </row>
    <row r="43" spans="1:8" x14ac:dyDescent="0.3">
      <c r="A43" s="18" t="s">
        <v>48</v>
      </c>
      <c r="B43" s="4">
        <v>3.0356330000000001E-6</v>
      </c>
      <c r="C43" s="4">
        <v>8.6026087459999996</v>
      </c>
      <c r="D43" s="4">
        <v>9.7909119199999996E-4</v>
      </c>
      <c r="E43" s="4">
        <v>1.74170946251</v>
      </c>
      <c r="F43" s="4">
        <v>1.46484375E-2</v>
      </c>
      <c r="G43" s="4">
        <v>26.557373046875</v>
      </c>
      <c r="H43" s="2"/>
    </row>
    <row r="44" spans="1:8" x14ac:dyDescent="0.3">
      <c r="A44" s="18" t="s">
        <v>49</v>
      </c>
      <c r="B44" s="4">
        <v>2.7888069999999999E-6</v>
      </c>
      <c r="C44" s="4">
        <v>8.1449783657889991</v>
      </c>
      <c r="D44" s="4">
        <v>9.4560758199999995E-4</v>
      </c>
      <c r="E44" s="4">
        <v>1.703826516671</v>
      </c>
      <c r="F44" s="4">
        <v>1.26953125E-2</v>
      </c>
      <c r="G44" s="4">
        <v>26.83154296875</v>
      </c>
      <c r="H44" s="2"/>
    </row>
    <row r="45" spans="1:8" x14ac:dyDescent="0.3">
      <c r="A45" s="18" t="s">
        <v>50</v>
      </c>
      <c r="B45" s="4">
        <v>2.5955610000000002E-6</v>
      </c>
      <c r="C45" s="4">
        <v>7.7414526748729999</v>
      </c>
      <c r="D45" s="4">
        <v>9.0209458100000005E-4</v>
      </c>
      <c r="E45" s="4">
        <v>1.6549877046549999</v>
      </c>
      <c r="F45" s="4">
        <v>1.66015625E-2</v>
      </c>
      <c r="G45" s="4">
        <v>23.929931640625</v>
      </c>
      <c r="H45" s="2"/>
    </row>
    <row r="46" spans="1:8" x14ac:dyDescent="0.3">
      <c r="A46" s="18" t="s">
        <v>51</v>
      </c>
      <c r="B46" s="4">
        <v>2.369417E-6</v>
      </c>
      <c r="C46" s="4">
        <v>7.8937754364239998</v>
      </c>
      <c r="D46" s="4">
        <v>8.6172494800000003E-4</v>
      </c>
      <c r="E46" s="4">
        <v>1.676241145728</v>
      </c>
      <c r="F46" s="4">
        <v>1.171875E-2</v>
      </c>
      <c r="G46" s="4">
        <v>30.0595703125</v>
      </c>
      <c r="H46" s="2"/>
    </row>
    <row r="47" spans="1:8" x14ac:dyDescent="0.3">
      <c r="A47" s="18" t="s">
        <v>52</v>
      </c>
      <c r="B47" s="4">
        <v>3.0454640000000002E-6</v>
      </c>
      <c r="C47" s="4">
        <v>8.7678281293179996</v>
      </c>
      <c r="D47" s="4">
        <v>9.8570583600000004E-4</v>
      </c>
      <c r="E47" s="4">
        <v>1.7613505891579999</v>
      </c>
      <c r="F47" s="4">
        <v>1.66015625E-2</v>
      </c>
      <c r="G47" s="4">
        <v>39.436706542968999</v>
      </c>
      <c r="H47" s="2"/>
    </row>
    <row r="48" spans="1:8" x14ac:dyDescent="0.3">
      <c r="A48" s="18" t="s">
        <v>53</v>
      </c>
      <c r="B48" s="4">
        <v>2.781516E-6</v>
      </c>
      <c r="C48" s="4">
        <v>8.1357129655260003</v>
      </c>
      <c r="D48" s="4">
        <v>9.45016493E-4</v>
      </c>
      <c r="E48" s="4">
        <v>1.6937518010679999</v>
      </c>
      <c r="F48" s="4">
        <v>1.3671875E-2</v>
      </c>
      <c r="G48" s="4">
        <v>24.17578125</v>
      </c>
      <c r="H48" s="2"/>
    </row>
    <row r="49" spans="1:8" x14ac:dyDescent="0.3">
      <c r="A49" s="18" t="s">
        <v>54</v>
      </c>
      <c r="B49" s="4">
        <v>2.9031549999999998E-6</v>
      </c>
      <c r="C49" s="4">
        <v>8.6241885818949999</v>
      </c>
      <c r="D49" s="4">
        <v>9.5646264199999997E-4</v>
      </c>
      <c r="E49" s="4">
        <v>1.755591600469</v>
      </c>
      <c r="F49" s="4">
        <v>1.3671875E-2</v>
      </c>
      <c r="G49" s="4">
        <v>24.7919921875</v>
      </c>
      <c r="H49" s="2"/>
    </row>
    <row r="50" spans="1:8" x14ac:dyDescent="0.3">
      <c r="A50" s="18" t="s">
        <v>55</v>
      </c>
      <c r="B50" s="4">
        <v>1.792629E-6</v>
      </c>
      <c r="C50" s="4">
        <v>6.8200565105560003</v>
      </c>
      <c r="D50" s="4">
        <v>7.5371163299999997E-4</v>
      </c>
      <c r="E50" s="4">
        <v>1.546760283669</v>
      </c>
      <c r="F50" s="4">
        <v>1.26953125E-2</v>
      </c>
      <c r="G50" s="4">
        <v>22.690185546875</v>
      </c>
      <c r="H50" s="2"/>
    </row>
    <row r="51" spans="1:8" x14ac:dyDescent="0.3">
      <c r="A51" s="18" t="s">
        <v>56</v>
      </c>
      <c r="B51" s="4">
        <v>3.0831479999999998E-6</v>
      </c>
      <c r="C51" s="4">
        <v>8.5474516817050006</v>
      </c>
      <c r="D51" s="4">
        <v>9.9828927700000005E-4</v>
      </c>
      <c r="E51" s="4">
        <v>1.744469218259</v>
      </c>
      <c r="F51" s="4">
        <v>1.3671875E-2</v>
      </c>
      <c r="G51" s="4">
        <v>29.942260742188001</v>
      </c>
      <c r="H51" s="2"/>
    </row>
    <row r="52" spans="1:8" x14ac:dyDescent="0.3">
      <c r="A52" s="18" t="s">
        <v>57</v>
      </c>
      <c r="B52" s="4">
        <v>2.7301189999999998E-6</v>
      </c>
      <c r="C52" s="4">
        <v>8.8405174353859994</v>
      </c>
      <c r="D52" s="4">
        <v>9.2581660699999995E-4</v>
      </c>
      <c r="E52" s="4">
        <v>1.76873353507</v>
      </c>
      <c r="F52" s="4">
        <v>1.26953125E-2</v>
      </c>
      <c r="G52" s="4">
        <v>25.40966796875</v>
      </c>
      <c r="H52" s="2"/>
    </row>
    <row r="53" spans="1:8" x14ac:dyDescent="0.3">
      <c r="A53" s="18" t="s">
        <v>58</v>
      </c>
      <c r="B53" s="4">
        <v>2.99972E-6</v>
      </c>
      <c r="C53" s="4">
        <v>7.9711673528259999</v>
      </c>
      <c r="D53" s="4">
        <v>9.7229281900000001E-4</v>
      </c>
      <c r="E53" s="4">
        <v>1.6733886109310001</v>
      </c>
      <c r="F53" s="4">
        <v>1.26953125E-2</v>
      </c>
      <c r="G53" s="4">
        <v>25.284118652343999</v>
      </c>
      <c r="H53" s="2"/>
    </row>
    <row r="54" spans="1:8" x14ac:dyDescent="0.3">
      <c r="A54" s="18" t="s">
        <v>59</v>
      </c>
      <c r="B54" s="4">
        <v>2.25253E-6</v>
      </c>
      <c r="C54" s="4">
        <v>7.6207694679460003</v>
      </c>
      <c r="D54" s="4">
        <v>8.4093890600000002E-4</v>
      </c>
      <c r="E54" s="4">
        <v>1.6388522952760001</v>
      </c>
      <c r="F54" s="4">
        <v>1.3671875E-2</v>
      </c>
      <c r="G54" s="4">
        <v>33.324096679687997</v>
      </c>
      <c r="H54" s="2"/>
    </row>
    <row r="55" spans="1:8" x14ac:dyDescent="0.3">
      <c r="A55" s="19" t="s">
        <v>60</v>
      </c>
      <c r="B55" s="20">
        <f>SUBTOTAL(101,Táblázat1[Tomopy - Rect])</f>
        <v>2.7056445200000001E-6</v>
      </c>
      <c r="C55" s="19">
        <f>SUBTOTAL(101,Táblázat1[Tomopy - Circ])</f>
        <v>8.1182566410722377</v>
      </c>
      <c r="D55" s="19">
        <f>SUBTOTAL(101,Táblázat1[Tomopy - Rect ])</f>
        <v>9.2500960965999997E-4</v>
      </c>
      <c r="E55" s="19">
        <f>SUBTOTAL(101,Táblázat1[Tomopy - Circ ])</f>
        <v>1.6948543942563004</v>
      </c>
      <c r="F55" s="21">
        <f>SUBTOTAL(101,Táblázat1[Tomopy - Rect  ])</f>
        <v>1.318359375E-2</v>
      </c>
      <c r="G55" s="19">
        <f>SUBTOTAL(101,Táblázat1[Tomopy - Circ  ])</f>
        <v>26.185088195800816</v>
      </c>
      <c r="H55" s="2"/>
    </row>
    <row r="56" spans="1:8" x14ac:dyDescent="0.3">
      <c r="A56" s="9" t="s">
        <v>61</v>
      </c>
      <c r="B56" s="7">
        <f>MIN(Táblázat1[Tomopy - Rect])</f>
        <v>1.792629E-6</v>
      </c>
      <c r="C56" s="10">
        <f>MIN(Táblázat1[Tomopy - Circ])</f>
        <v>6.8200565105560003</v>
      </c>
      <c r="D56" s="10">
        <f>MIN(Táblázat1[Tomopy - Rect ])</f>
        <v>7.5371163299999997E-4</v>
      </c>
      <c r="E56" s="10">
        <f>MIN(Táblázat1[Tomopy - Circ ])</f>
        <v>1.546760283669</v>
      </c>
      <c r="F56" s="10">
        <f>MIN(Táblázat1[Tomopy - Rect  ])</f>
        <v>1.07421875E-2</v>
      </c>
      <c r="G56" s="9">
        <f>MIN(Táblázat1[Tomopy - Circ  ])</f>
        <v>20.28271484375</v>
      </c>
      <c r="H56" s="17"/>
    </row>
    <row r="57" spans="1:8" x14ac:dyDescent="0.3">
      <c r="A57" s="10" t="s">
        <v>62</v>
      </c>
      <c r="B57" s="8">
        <f>MAX(Táblázat1[Tomopy - Rect])</f>
        <v>3.2924090000000001E-6</v>
      </c>
      <c r="C57" s="8">
        <f>MAX(Táblázat1[Tomopy - Circ])</f>
        <v>9.4519036189179992</v>
      </c>
      <c r="D57" s="8">
        <f>MAX(Táblázat1[Tomopy - Rect ])</f>
        <v>1.0259784310000001E-3</v>
      </c>
      <c r="E57" s="8">
        <f>MAX(Táblázat1[Tomopy - Circ ])</f>
        <v>1.8244626814010001</v>
      </c>
      <c r="F57" s="8">
        <f>MAX(Táblázat1[Tomopy - Rect  ])</f>
        <v>1.66015625E-2</v>
      </c>
      <c r="G57" s="10">
        <f>MAX(Táblázat1[Tomopy - Circ  ])</f>
        <v>39.436706542968999</v>
      </c>
      <c r="H57" s="17"/>
    </row>
    <row r="58" spans="1:8" x14ac:dyDescent="0.3">
      <c r="A58" s="6"/>
      <c r="B58" s="6"/>
      <c r="C58" s="6"/>
      <c r="D58" s="6"/>
      <c r="E58" s="6"/>
      <c r="F58" s="6"/>
      <c r="G58" s="6"/>
      <c r="H58" s="17"/>
    </row>
    <row r="59" spans="1:8" ht="15" customHeight="1" thickBot="1" x14ac:dyDescent="0.35">
      <c r="A59" s="4"/>
      <c r="B59" s="4"/>
      <c r="C59" s="4"/>
      <c r="D59" s="4"/>
      <c r="E59" s="4"/>
      <c r="F59" s="4"/>
      <c r="G59" s="4"/>
      <c r="H59" s="3"/>
    </row>
    <row r="60" spans="1:8" ht="15" customHeight="1" thickTop="1" x14ac:dyDescent="0.3">
      <c r="A60" s="15"/>
      <c r="B60" s="15"/>
      <c r="C60" s="15"/>
      <c r="D60" s="15"/>
      <c r="E60" s="15"/>
      <c r="F60" s="15"/>
      <c r="G60" s="15"/>
      <c r="H60" s="15"/>
    </row>
    <row r="61" spans="1:8" x14ac:dyDescent="0.3">
      <c r="A61" s="18"/>
      <c r="B61" s="4"/>
      <c r="C61" s="4"/>
      <c r="D61" s="4"/>
      <c r="E61" s="4"/>
      <c r="F61" s="4"/>
    </row>
    <row r="62" spans="1:8" x14ac:dyDescent="0.3">
      <c r="A62" s="18"/>
      <c r="B62" s="4"/>
      <c r="C62" s="4"/>
      <c r="D62" s="4"/>
      <c r="E62" s="4"/>
      <c r="F62" s="4"/>
    </row>
    <row r="63" spans="1:8" x14ac:dyDescent="0.3">
      <c r="A63" s="18"/>
      <c r="B63" s="4"/>
      <c r="C63" s="4"/>
      <c r="D63" s="4"/>
      <c r="E63" s="4"/>
      <c r="F63" s="4"/>
    </row>
    <row r="64" spans="1:8" x14ac:dyDescent="0.3">
      <c r="A64" s="18"/>
      <c r="B64" s="4"/>
      <c r="C64" s="4"/>
      <c r="D64" s="4"/>
      <c r="E64" s="4"/>
      <c r="F64" s="4"/>
    </row>
    <row r="65" spans="1:6" x14ac:dyDescent="0.3">
      <c r="A65" s="18"/>
      <c r="B65" s="4"/>
      <c r="C65" s="4"/>
      <c r="D65" s="4"/>
      <c r="E65" s="4"/>
      <c r="F65" s="4"/>
    </row>
    <row r="66" spans="1:6" x14ac:dyDescent="0.3">
      <c r="A66" s="18"/>
      <c r="B66" s="4"/>
      <c r="C66" s="4"/>
      <c r="D66" s="4"/>
      <c r="E66" s="4"/>
      <c r="F66" s="4"/>
    </row>
    <row r="67" spans="1:6" x14ac:dyDescent="0.3">
      <c r="A67" s="18"/>
      <c r="B67" s="4"/>
      <c r="C67" s="4"/>
      <c r="D67" s="4"/>
      <c r="E67" s="4"/>
      <c r="F67" s="4"/>
    </row>
    <row r="68" spans="1:6" x14ac:dyDescent="0.3">
      <c r="A68" s="18"/>
      <c r="B68" s="4"/>
      <c r="C68" s="4"/>
      <c r="D68" s="4"/>
      <c r="E68" s="4"/>
      <c r="F68" s="4"/>
    </row>
    <row r="69" spans="1:6" x14ac:dyDescent="0.3">
      <c r="A69" s="18"/>
      <c r="B69" s="4"/>
      <c r="C69" s="4"/>
      <c r="D69" s="4"/>
      <c r="E69" s="4"/>
      <c r="F69" s="4"/>
    </row>
    <row r="70" spans="1:6" x14ac:dyDescent="0.3">
      <c r="A70" s="18"/>
      <c r="B70" s="4"/>
      <c r="C70" s="4"/>
      <c r="D70" s="4"/>
      <c r="E70" s="4"/>
      <c r="F70" s="4"/>
    </row>
    <row r="71" spans="1:6" x14ac:dyDescent="0.3">
      <c r="A71" s="18"/>
      <c r="B71" s="4"/>
      <c r="C71" s="4"/>
      <c r="D71" s="4"/>
      <c r="E71" s="4"/>
      <c r="F71" s="4"/>
    </row>
    <row r="72" spans="1:6" x14ac:dyDescent="0.3">
      <c r="A72" s="18"/>
      <c r="B72" s="4"/>
      <c r="C72" s="4"/>
      <c r="D72" s="4"/>
      <c r="E72" s="4"/>
      <c r="F72" s="4"/>
    </row>
    <row r="73" spans="1:6" x14ac:dyDescent="0.3">
      <c r="A73" s="18"/>
      <c r="B73" s="4"/>
      <c r="C73" s="4"/>
      <c r="D73" s="4"/>
      <c r="E73" s="4"/>
      <c r="F73" s="4"/>
    </row>
    <row r="74" spans="1:6" x14ac:dyDescent="0.3">
      <c r="A74" s="18"/>
      <c r="B74" s="4"/>
      <c r="C74" s="4"/>
      <c r="D74" s="4"/>
      <c r="E74" s="4"/>
      <c r="F74" s="4"/>
    </row>
    <row r="75" spans="1:6" x14ac:dyDescent="0.3">
      <c r="A75" s="18"/>
      <c r="B75" s="4"/>
      <c r="C75" s="4"/>
      <c r="D75" s="4"/>
      <c r="E75" s="4"/>
      <c r="F75" s="4"/>
    </row>
    <row r="76" spans="1:6" x14ac:dyDescent="0.3">
      <c r="A76" s="18"/>
      <c r="B76" s="4"/>
      <c r="C76" s="4"/>
      <c r="D76" s="4"/>
      <c r="E76" s="4"/>
      <c r="F76" s="4"/>
    </row>
    <row r="77" spans="1:6" x14ac:dyDescent="0.3">
      <c r="A77" s="18"/>
      <c r="B77" s="4"/>
      <c r="C77" s="4"/>
      <c r="D77" s="4"/>
      <c r="E77" s="4"/>
      <c r="F77" s="4"/>
    </row>
    <row r="78" spans="1:6" x14ac:dyDescent="0.3">
      <c r="A78" s="18"/>
      <c r="B78" s="4"/>
      <c r="C78" s="4"/>
      <c r="D78" s="4"/>
      <c r="E78" s="4"/>
      <c r="F78" s="4"/>
    </row>
    <row r="79" spans="1:6" x14ac:dyDescent="0.3">
      <c r="A79" s="18"/>
      <c r="B79" s="4"/>
      <c r="C79" s="4"/>
      <c r="D79" s="4"/>
      <c r="E79" s="4"/>
      <c r="F79" s="4"/>
    </row>
    <row r="80" spans="1:6" x14ac:dyDescent="0.3">
      <c r="A80" s="18"/>
      <c r="B80" s="4"/>
      <c r="C80" s="4"/>
      <c r="D80" s="4"/>
      <c r="E80" s="4"/>
      <c r="F80" s="4"/>
    </row>
    <row r="81" spans="1:6" x14ac:dyDescent="0.3">
      <c r="A81" s="18"/>
      <c r="B81" s="4"/>
      <c r="C81" s="4"/>
      <c r="D81" s="4"/>
      <c r="E81" s="4"/>
      <c r="F81" s="4"/>
    </row>
    <row r="82" spans="1:6" x14ac:dyDescent="0.3">
      <c r="A82" s="18"/>
      <c r="B82" s="4"/>
      <c r="C82" s="4"/>
      <c r="D82" s="4"/>
      <c r="E82" s="4"/>
      <c r="F82" s="4"/>
    </row>
    <row r="83" spans="1:6" x14ac:dyDescent="0.3">
      <c r="A83" s="18"/>
      <c r="B83" s="4"/>
      <c r="C83" s="4"/>
      <c r="D83" s="4"/>
      <c r="E83" s="4"/>
      <c r="F83" s="4"/>
    </row>
    <row r="84" spans="1:6" x14ac:dyDescent="0.3">
      <c r="A84" s="18"/>
      <c r="B84" s="4"/>
      <c r="C84" s="4"/>
      <c r="D84" s="4"/>
      <c r="E84" s="4"/>
      <c r="F84" s="4"/>
    </row>
    <row r="85" spans="1:6" x14ac:dyDescent="0.3">
      <c r="A85" s="18"/>
      <c r="B85" s="4"/>
      <c r="C85" s="4"/>
      <c r="D85" s="4"/>
      <c r="E85" s="4"/>
      <c r="F85" s="4"/>
    </row>
    <row r="86" spans="1:6" x14ac:dyDescent="0.3">
      <c r="A86" s="18"/>
      <c r="B86" s="4"/>
      <c r="C86" s="4"/>
      <c r="D86" s="4"/>
      <c r="E86" s="4"/>
      <c r="F86" s="4"/>
    </row>
    <row r="87" spans="1:6" x14ac:dyDescent="0.3">
      <c r="A87" s="18"/>
      <c r="B87" s="4"/>
      <c r="C87" s="4"/>
      <c r="D87" s="4"/>
      <c r="E87" s="4"/>
      <c r="F87" s="4"/>
    </row>
    <row r="88" spans="1:6" x14ac:dyDescent="0.3">
      <c r="A88" s="18"/>
      <c r="B88" s="4"/>
      <c r="C88" s="4"/>
      <c r="D88" s="4"/>
      <c r="E88" s="4"/>
      <c r="F88" s="4"/>
    </row>
    <row r="89" spans="1:6" x14ac:dyDescent="0.3">
      <c r="A89" s="18"/>
      <c r="B89" s="4"/>
      <c r="C89" s="4"/>
      <c r="D89" s="4"/>
      <c r="E89" s="4"/>
      <c r="F89" s="4"/>
    </row>
    <row r="90" spans="1:6" x14ac:dyDescent="0.3">
      <c r="A90" s="18"/>
      <c r="B90" s="4"/>
      <c r="C90" s="4"/>
      <c r="D90" s="4"/>
      <c r="E90" s="4"/>
      <c r="F90" s="4"/>
    </row>
    <row r="91" spans="1:6" x14ac:dyDescent="0.3">
      <c r="A91" s="18"/>
      <c r="B91" s="4"/>
      <c r="C91" s="4"/>
      <c r="D91" s="4"/>
      <c r="E91" s="4"/>
      <c r="F91" s="4"/>
    </row>
    <row r="92" spans="1:6" x14ac:dyDescent="0.3">
      <c r="A92" s="18"/>
      <c r="B92" s="4"/>
      <c r="C92" s="4"/>
      <c r="D92" s="4"/>
      <c r="E92" s="4"/>
      <c r="F92" s="4"/>
    </row>
    <row r="93" spans="1:6" x14ac:dyDescent="0.3">
      <c r="A93" s="18"/>
      <c r="B93" s="4"/>
      <c r="C93" s="4"/>
      <c r="D93" s="4"/>
      <c r="E93" s="4"/>
      <c r="F93" s="4"/>
    </row>
    <row r="94" spans="1:6" x14ac:dyDescent="0.3">
      <c r="A94" s="18"/>
      <c r="B94" s="4"/>
      <c r="C94" s="4"/>
      <c r="D94" s="4"/>
      <c r="E94" s="4"/>
      <c r="F94" s="4"/>
    </row>
    <row r="95" spans="1:6" x14ac:dyDescent="0.3">
      <c r="A95" s="18"/>
      <c r="B95" s="4"/>
      <c r="C95" s="4"/>
      <c r="D95" s="4"/>
      <c r="E95" s="4"/>
      <c r="F95" s="4"/>
    </row>
    <row r="96" spans="1:6" x14ac:dyDescent="0.3">
      <c r="A96" s="18"/>
      <c r="B96" s="4"/>
      <c r="C96" s="4"/>
      <c r="D96" s="4"/>
      <c r="E96" s="4"/>
      <c r="F96" s="4"/>
    </row>
    <row r="97" spans="1:6" x14ac:dyDescent="0.3">
      <c r="A97" s="18"/>
      <c r="B97" s="4"/>
      <c r="C97" s="4"/>
      <c r="D97" s="4"/>
      <c r="E97" s="4"/>
      <c r="F97" s="4"/>
    </row>
    <row r="98" spans="1:6" x14ac:dyDescent="0.3">
      <c r="A98" s="18"/>
      <c r="B98" s="4"/>
      <c r="C98" s="4"/>
      <c r="D98" s="4"/>
      <c r="E98" s="4"/>
      <c r="F98" s="4"/>
    </row>
    <row r="99" spans="1:6" x14ac:dyDescent="0.3">
      <c r="A99" s="18"/>
      <c r="B99" s="4"/>
      <c r="C99" s="4"/>
      <c r="D99" s="4"/>
      <c r="E99" s="4"/>
      <c r="F99" s="4"/>
    </row>
    <row r="100" spans="1:6" x14ac:dyDescent="0.3">
      <c r="A100" s="18"/>
      <c r="B100" s="4"/>
      <c r="C100" s="4"/>
      <c r="D100" s="4"/>
      <c r="E100" s="4"/>
      <c r="F100" s="4"/>
    </row>
    <row r="101" spans="1:6" x14ac:dyDescent="0.3">
      <c r="A101" s="18"/>
      <c r="B101" s="4"/>
      <c r="C101" s="4"/>
      <c r="D101" s="4"/>
      <c r="E101" s="4"/>
      <c r="F101" s="4"/>
    </row>
    <row r="102" spans="1:6" x14ac:dyDescent="0.3">
      <c r="A102" s="18"/>
      <c r="B102" s="4"/>
      <c r="C102" s="4"/>
      <c r="D102" s="4"/>
      <c r="E102" s="4"/>
      <c r="F102" s="4"/>
    </row>
    <row r="103" spans="1:6" x14ac:dyDescent="0.3">
      <c r="A103" s="18"/>
      <c r="B103" s="4"/>
      <c r="C103" s="4"/>
      <c r="D103" s="4"/>
      <c r="E103" s="4"/>
      <c r="F103" s="4"/>
    </row>
    <row r="104" spans="1:6" x14ac:dyDescent="0.3">
      <c r="A104" s="18"/>
      <c r="B104" s="4"/>
      <c r="C104" s="4"/>
      <c r="D104" s="4"/>
      <c r="E104" s="4"/>
      <c r="F104" s="4"/>
    </row>
    <row r="105" spans="1:6" ht="15" customHeight="1" x14ac:dyDescent="0.3">
      <c r="A105" s="18"/>
      <c r="B105" s="4"/>
      <c r="C105" s="4"/>
      <c r="D105" s="4"/>
      <c r="E105" s="4"/>
      <c r="F105" s="4"/>
    </row>
    <row r="106" spans="1:6" ht="15" customHeight="1" x14ac:dyDescent="0.3"/>
    <row r="109" spans="1:6" ht="15" customHeight="1" x14ac:dyDescent="0.3"/>
    <row r="110" spans="1:6" ht="15" customHeight="1" x14ac:dyDescent="0.3"/>
  </sheetData>
  <mergeCells count="3">
    <mergeCell ref="F2:G2"/>
    <mergeCell ref="B2:C2"/>
    <mergeCell ref="D2:E2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workbookViewId="0">
      <selection activeCell="O18" sqref="O18"/>
    </sheetView>
  </sheetViews>
  <sheetFormatPr defaultRowHeight="14.4" x14ac:dyDescent="0.3"/>
  <cols>
    <col min="1" max="1" width="10.77734375" style="5" customWidth="1"/>
    <col min="2" max="10" width="20.77734375" style="5" customWidth="1"/>
    <col min="11" max="12" width="5.77734375" style="5" customWidth="1"/>
    <col min="13" max="13" width="10.77734375" style="5" customWidth="1"/>
    <col min="14" max="14" width="20.77734375" style="5" customWidth="1"/>
    <col min="15" max="15" width="22.44140625" style="5" bestFit="1" customWidth="1"/>
    <col min="16" max="22" width="20.77734375" style="5" customWidth="1"/>
    <col min="23" max="23" width="5.77734375" style="5" customWidth="1"/>
  </cols>
  <sheetData>
    <row r="1" spans="1:16" ht="15" customHeight="1" thickBot="1" x14ac:dyDescent="0.35">
      <c r="K1" s="1"/>
    </row>
    <row r="2" spans="1:16" ht="15" customHeight="1" thickBot="1" x14ac:dyDescent="0.35">
      <c r="B2" s="25" t="s">
        <v>0</v>
      </c>
      <c r="C2" s="26"/>
      <c r="D2" s="24"/>
      <c r="E2" s="25" t="s">
        <v>1</v>
      </c>
      <c r="F2" s="26"/>
      <c r="G2" s="24"/>
      <c r="H2" s="25" t="s">
        <v>2</v>
      </c>
      <c r="I2" s="26"/>
      <c r="J2" s="24"/>
      <c r="K2" s="1"/>
    </row>
    <row r="3" spans="1:16" ht="15" thickBot="1" x14ac:dyDescent="0.35">
      <c r="K3" s="1"/>
    </row>
    <row r="4" spans="1:16" ht="15" thickBot="1" x14ac:dyDescent="0.35">
      <c r="A4" s="4" t="s">
        <v>3</v>
      </c>
      <c r="B4" s="4" t="s">
        <v>63</v>
      </c>
      <c r="C4" s="4" t="s">
        <v>64</v>
      </c>
      <c r="D4" s="4" t="s">
        <v>65</v>
      </c>
      <c r="E4" s="4" t="s">
        <v>66</v>
      </c>
      <c r="F4" s="4" t="s">
        <v>67</v>
      </c>
      <c r="G4" s="4" t="s">
        <v>68</v>
      </c>
      <c r="H4" s="4" t="s">
        <v>69</v>
      </c>
      <c r="I4" s="4" t="s">
        <v>70</v>
      </c>
      <c r="J4" s="4" t="s">
        <v>71</v>
      </c>
      <c r="K4" s="2"/>
      <c r="L4" s="4"/>
      <c r="N4" s="31" t="s">
        <v>72</v>
      </c>
      <c r="O4" s="32"/>
    </row>
    <row r="5" spans="1:16" x14ac:dyDescent="0.3">
      <c r="A5" s="4" t="s">
        <v>10</v>
      </c>
      <c r="B5" s="4">
        <v>18.474159701002002</v>
      </c>
      <c r="C5" s="4">
        <v>18.474436721469001</v>
      </c>
      <c r="D5" s="4">
        <v>18.474142724326999</v>
      </c>
      <c r="E5" s="4">
        <v>4.0809756875729999</v>
      </c>
      <c r="F5" s="4">
        <v>4.0811325955289997</v>
      </c>
      <c r="G5" s="4">
        <v>4.0809742642159996</v>
      </c>
      <c r="H5" s="4">
        <v>11.199848175049</v>
      </c>
      <c r="I5" s="4">
        <v>11.317615509033001</v>
      </c>
      <c r="J5" s="4">
        <v>11.199920654296999</v>
      </c>
      <c r="K5" s="2"/>
      <c r="L5" s="4"/>
      <c r="N5" s="33" t="s">
        <v>73</v>
      </c>
      <c r="O5" s="28" t="s">
        <v>77</v>
      </c>
      <c r="P5" s="27"/>
    </row>
    <row r="6" spans="1:16" x14ac:dyDescent="0.3">
      <c r="A6" s="18" t="s">
        <v>11</v>
      </c>
      <c r="B6" s="4">
        <v>20.488511237149002</v>
      </c>
      <c r="C6" s="4">
        <v>19.661003195951999</v>
      </c>
      <c r="D6" s="4">
        <v>20.488518035614</v>
      </c>
      <c r="E6" s="4">
        <v>4.3281978119310001</v>
      </c>
      <c r="F6" s="4">
        <v>4.2541431806130001</v>
      </c>
      <c r="G6" s="4">
        <v>4.3281985986110003</v>
      </c>
      <c r="H6" s="4">
        <v>10.345043182373001</v>
      </c>
      <c r="I6" s="4">
        <v>9.0958604812619992</v>
      </c>
      <c r="J6" s="4">
        <v>10.345031738281</v>
      </c>
      <c r="K6" s="2"/>
      <c r="L6" s="4"/>
      <c r="N6" s="34" t="s">
        <v>74</v>
      </c>
      <c r="O6" s="29">
        <v>1.2</v>
      </c>
      <c r="P6" s="27"/>
    </row>
    <row r="7" spans="1:16" x14ac:dyDescent="0.3">
      <c r="A7" s="18" t="s">
        <v>12</v>
      </c>
      <c r="B7" s="4">
        <v>20.457392157584</v>
      </c>
      <c r="C7" s="4">
        <v>20.612574376556999</v>
      </c>
      <c r="D7" s="4">
        <v>20.457403812587</v>
      </c>
      <c r="E7" s="4">
        <v>4.3421391973450003</v>
      </c>
      <c r="F7" s="4">
        <v>4.3610690325670003</v>
      </c>
      <c r="G7" s="4">
        <v>4.3421402289089999</v>
      </c>
      <c r="H7" s="4">
        <v>9.4710607528690005</v>
      </c>
      <c r="I7" s="4">
        <v>9.4076080322269995</v>
      </c>
      <c r="J7" s="4">
        <v>9.47096824646</v>
      </c>
      <c r="K7" s="2"/>
      <c r="L7" s="4"/>
      <c r="N7" s="34" t="s">
        <v>75</v>
      </c>
      <c r="O7" s="28">
        <v>0.1</v>
      </c>
    </row>
    <row r="8" spans="1:16" ht="15" thickBot="1" x14ac:dyDescent="0.35">
      <c r="A8" s="18" t="s">
        <v>13</v>
      </c>
      <c r="B8" s="4">
        <v>21.069934027643001</v>
      </c>
      <c r="C8" s="4">
        <v>20.686103245435</v>
      </c>
      <c r="D8" s="4">
        <v>21.069930546786001</v>
      </c>
      <c r="E8" s="4">
        <v>4.3626354923550004</v>
      </c>
      <c r="F8" s="4">
        <v>4.3341063988270001</v>
      </c>
      <c r="G8" s="4">
        <v>4.3626351805130001</v>
      </c>
      <c r="H8" s="4">
        <v>11.173719406128001</v>
      </c>
      <c r="I8" s="4">
        <v>10.465059280396</v>
      </c>
      <c r="J8" s="4">
        <v>11.173715591431</v>
      </c>
      <c r="K8" s="2"/>
      <c r="L8" s="4"/>
      <c r="N8" s="35" t="s">
        <v>76</v>
      </c>
      <c r="O8" s="30" t="s">
        <v>78</v>
      </c>
    </row>
    <row r="9" spans="1:16" x14ac:dyDescent="0.3">
      <c r="A9" s="18" t="s">
        <v>14</v>
      </c>
      <c r="B9" s="4">
        <v>22.337506978646001</v>
      </c>
      <c r="C9" s="4">
        <v>22.342279573115999</v>
      </c>
      <c r="D9" s="4">
        <v>22.337528194042001</v>
      </c>
      <c r="E9" s="4">
        <v>4.5063391182170003</v>
      </c>
      <c r="F9" s="4">
        <v>4.5067374769280004</v>
      </c>
      <c r="G9" s="4">
        <v>4.5063410598160001</v>
      </c>
      <c r="H9" s="4">
        <v>12.632976531982001</v>
      </c>
      <c r="I9" s="4">
        <v>12.356189727783001</v>
      </c>
      <c r="J9" s="4">
        <v>12.632953643799</v>
      </c>
      <c r="K9" s="2"/>
      <c r="L9" s="4"/>
    </row>
    <row r="10" spans="1:16" x14ac:dyDescent="0.3">
      <c r="A10" s="18" t="s">
        <v>15</v>
      </c>
      <c r="B10" s="4">
        <v>18.816937679140999</v>
      </c>
      <c r="C10" s="4">
        <v>17.794665763466998</v>
      </c>
      <c r="D10" s="4">
        <v>18.816954709202001</v>
      </c>
      <c r="E10" s="4">
        <v>4.1423238604390002</v>
      </c>
      <c r="F10" s="4">
        <v>4.0409711235739998</v>
      </c>
      <c r="G10" s="4">
        <v>4.14232592755</v>
      </c>
      <c r="H10" s="4">
        <v>10.753135681151999</v>
      </c>
      <c r="I10" s="4">
        <v>8.7592258453369993</v>
      </c>
      <c r="J10" s="4">
        <v>10.753150939940999</v>
      </c>
      <c r="K10" s="2"/>
      <c r="L10" s="4"/>
    </row>
    <row r="11" spans="1:16" x14ac:dyDescent="0.3">
      <c r="A11" s="18" t="s">
        <v>16</v>
      </c>
      <c r="B11" s="4">
        <v>16.267235663889</v>
      </c>
      <c r="C11" s="4">
        <v>15.769138456793</v>
      </c>
      <c r="D11" s="4">
        <v>16.267253002272</v>
      </c>
      <c r="E11" s="4">
        <v>3.8545995409590001</v>
      </c>
      <c r="F11" s="4">
        <v>3.793491381031</v>
      </c>
      <c r="G11" s="4">
        <v>3.8546015249969998</v>
      </c>
      <c r="H11" s="4">
        <v>8.8446884155269991</v>
      </c>
      <c r="I11" s="4">
        <v>8.2848348617549998</v>
      </c>
      <c r="J11" s="4">
        <v>8.84476852417</v>
      </c>
      <c r="K11" s="2"/>
      <c r="L11" s="4"/>
    </row>
    <row r="12" spans="1:16" x14ac:dyDescent="0.3">
      <c r="A12" s="18" t="s">
        <v>17</v>
      </c>
      <c r="B12" s="4">
        <v>17.577263753975</v>
      </c>
      <c r="C12" s="4">
        <v>17.711465599722999</v>
      </c>
      <c r="D12" s="4">
        <v>17.577262547505999</v>
      </c>
      <c r="E12" s="4">
        <v>4.0271327625889999</v>
      </c>
      <c r="F12" s="4">
        <v>4.0435492596270004</v>
      </c>
      <c r="G12" s="4">
        <v>4.0271326700319996</v>
      </c>
      <c r="H12" s="4">
        <v>8.6898183822630006</v>
      </c>
      <c r="I12" s="4">
        <v>8.6941251754759996</v>
      </c>
      <c r="J12" s="4">
        <v>8.6897897720340005</v>
      </c>
      <c r="K12" s="2"/>
      <c r="L12" s="4"/>
    </row>
    <row r="13" spans="1:16" x14ac:dyDescent="0.3">
      <c r="A13" s="18" t="s">
        <v>18</v>
      </c>
      <c r="B13" s="4">
        <v>19.183600821549</v>
      </c>
      <c r="C13" s="4">
        <v>19.049660545584999</v>
      </c>
      <c r="D13" s="4">
        <v>19.183590983757</v>
      </c>
      <c r="E13" s="4">
        <v>4.1819573107429999</v>
      </c>
      <c r="F13" s="4">
        <v>4.1686394753589999</v>
      </c>
      <c r="G13" s="4">
        <v>4.181956431543</v>
      </c>
      <c r="H13" s="4">
        <v>8.8942728042599999</v>
      </c>
      <c r="I13" s="4">
        <v>8.9120445251459994</v>
      </c>
      <c r="J13" s="4">
        <v>8.8943223953250001</v>
      </c>
      <c r="K13" s="2"/>
      <c r="L13" s="4"/>
    </row>
    <row r="14" spans="1:16" x14ac:dyDescent="0.3">
      <c r="A14" s="18" t="s">
        <v>19</v>
      </c>
      <c r="B14" s="4">
        <v>18.023163140921</v>
      </c>
      <c r="C14" s="4">
        <v>18.037010658791001</v>
      </c>
      <c r="D14" s="4">
        <v>18.023169820008999</v>
      </c>
      <c r="E14" s="4">
        <v>4.0626785160320003</v>
      </c>
      <c r="F14" s="4">
        <v>4.0646866044000003</v>
      </c>
      <c r="G14" s="4">
        <v>4.0626792352530003</v>
      </c>
      <c r="H14" s="4">
        <v>8.6906538009640002</v>
      </c>
      <c r="I14" s="4">
        <v>8.6974210739140005</v>
      </c>
      <c r="J14" s="4">
        <v>8.6906938552859998</v>
      </c>
      <c r="K14" s="2"/>
      <c r="L14" s="4"/>
    </row>
    <row r="15" spans="1:16" x14ac:dyDescent="0.3">
      <c r="A15" s="18" t="s">
        <v>20</v>
      </c>
      <c r="B15" s="4">
        <v>21.613722772780999</v>
      </c>
      <c r="C15" s="4">
        <v>21.285635231189001</v>
      </c>
      <c r="D15" s="4">
        <v>21.613715807862</v>
      </c>
      <c r="E15" s="4">
        <v>4.4613189245529998</v>
      </c>
      <c r="F15" s="4">
        <v>4.4316438048829996</v>
      </c>
      <c r="G15" s="4">
        <v>4.461318873422</v>
      </c>
      <c r="H15" s="4">
        <v>10.957572937011999</v>
      </c>
      <c r="I15" s="4">
        <v>10.139514923096</v>
      </c>
      <c r="J15" s="4">
        <v>10.957492828369</v>
      </c>
      <c r="K15" s="2"/>
      <c r="L15" s="4"/>
    </row>
    <row r="16" spans="1:16" x14ac:dyDescent="0.3">
      <c r="A16" s="18" t="s">
        <v>21</v>
      </c>
      <c r="B16" s="4">
        <v>23.628522755113998</v>
      </c>
      <c r="C16" s="4">
        <v>24.083002387676</v>
      </c>
      <c r="D16" s="4">
        <v>23.628513093797</v>
      </c>
      <c r="E16" s="4">
        <v>4.6444855097230002</v>
      </c>
      <c r="F16" s="4">
        <v>4.6782188716849999</v>
      </c>
      <c r="G16" s="4">
        <v>4.6444846088979999</v>
      </c>
      <c r="H16" s="4">
        <v>12.244963645935</v>
      </c>
      <c r="I16" s="4">
        <v>12.53885269165</v>
      </c>
      <c r="J16" s="4">
        <v>12.244937896729001</v>
      </c>
      <c r="K16" s="2"/>
      <c r="L16" s="4"/>
    </row>
    <row r="17" spans="1:12" x14ac:dyDescent="0.3">
      <c r="A17" s="18" t="s">
        <v>22</v>
      </c>
      <c r="B17" s="4">
        <v>16.046884705808001</v>
      </c>
      <c r="C17" s="4">
        <v>16.058016907982001</v>
      </c>
      <c r="D17" s="4">
        <v>16.046882811574999</v>
      </c>
      <c r="E17" s="4">
        <v>3.8246441127000002</v>
      </c>
      <c r="F17" s="4">
        <v>3.8262452247600001</v>
      </c>
      <c r="G17" s="4">
        <v>3.8246436716479999</v>
      </c>
      <c r="H17" s="4">
        <v>8.2100429534909996</v>
      </c>
      <c r="I17" s="4">
        <v>8.2293663024899999</v>
      </c>
      <c r="J17" s="4">
        <v>8.2100458145140003</v>
      </c>
      <c r="K17" s="2"/>
      <c r="L17" s="4"/>
    </row>
    <row r="18" spans="1:12" x14ac:dyDescent="0.3">
      <c r="A18" s="18" t="s">
        <v>23</v>
      </c>
      <c r="B18" s="4">
        <v>18.048727333521001</v>
      </c>
      <c r="C18" s="4">
        <v>19.332891920068001</v>
      </c>
      <c r="D18" s="4">
        <v>18.04873606436</v>
      </c>
      <c r="E18" s="4">
        <v>4.0641712220160002</v>
      </c>
      <c r="F18" s="4">
        <v>4.1877675133130001</v>
      </c>
      <c r="G18" s="4">
        <v>4.0641722066890003</v>
      </c>
      <c r="H18" s="4">
        <v>8.7649269103999998</v>
      </c>
      <c r="I18" s="4">
        <v>10.582387924194</v>
      </c>
      <c r="J18" s="4">
        <v>8.7649478912349998</v>
      </c>
      <c r="K18" s="2"/>
      <c r="L18" s="4"/>
    </row>
    <row r="19" spans="1:12" x14ac:dyDescent="0.3">
      <c r="A19" s="18" t="s">
        <v>24</v>
      </c>
      <c r="B19" s="4">
        <v>17.520957608399002</v>
      </c>
      <c r="C19" s="4">
        <v>17.522783910065002</v>
      </c>
      <c r="D19" s="4">
        <v>17.520941983554</v>
      </c>
      <c r="E19" s="4">
        <v>3.9960220861660001</v>
      </c>
      <c r="F19" s="4">
        <v>3.9960718654059999</v>
      </c>
      <c r="G19" s="4">
        <v>3.9960205574479999</v>
      </c>
      <c r="H19" s="4">
        <v>8.5188875198359995</v>
      </c>
      <c r="I19" s="4">
        <v>8.5606718063349998</v>
      </c>
      <c r="J19" s="4">
        <v>8.5188655853269992</v>
      </c>
      <c r="K19" s="2"/>
      <c r="L19" s="4"/>
    </row>
    <row r="20" spans="1:12" x14ac:dyDescent="0.3">
      <c r="A20" s="18" t="s">
        <v>25</v>
      </c>
      <c r="B20" s="4">
        <v>17.082053224570998</v>
      </c>
      <c r="C20" s="4">
        <v>17.170137147298998</v>
      </c>
      <c r="D20" s="4">
        <v>17.082021961304999</v>
      </c>
      <c r="E20" s="4">
        <v>3.9461600867889999</v>
      </c>
      <c r="F20" s="4">
        <v>3.9558244995130001</v>
      </c>
      <c r="G20" s="4">
        <v>3.9461575833540001</v>
      </c>
      <c r="H20" s="4">
        <v>8.5709285736080005</v>
      </c>
      <c r="I20" s="4">
        <v>8.5660238265990003</v>
      </c>
      <c r="J20" s="4">
        <v>8.5706710815430007</v>
      </c>
      <c r="K20" s="2"/>
      <c r="L20" s="4"/>
    </row>
    <row r="21" spans="1:12" x14ac:dyDescent="0.3">
      <c r="A21" s="18" t="s">
        <v>26</v>
      </c>
      <c r="B21" s="4">
        <v>21.868157317426999</v>
      </c>
      <c r="C21" s="4">
        <v>21.503009527050001</v>
      </c>
      <c r="D21" s="4">
        <v>21.868129994520999</v>
      </c>
      <c r="E21" s="4">
        <v>4.4611625188890001</v>
      </c>
      <c r="F21" s="4">
        <v>4.4329688590879996</v>
      </c>
      <c r="G21" s="4">
        <v>4.4611600974590004</v>
      </c>
      <c r="H21" s="4">
        <v>12.818379402161</v>
      </c>
      <c r="I21" s="4">
        <v>11.475369930267</v>
      </c>
      <c r="J21" s="4">
        <v>12.818384647368999</v>
      </c>
      <c r="K21" s="2"/>
      <c r="L21" s="4"/>
    </row>
    <row r="22" spans="1:12" x14ac:dyDescent="0.3">
      <c r="A22" s="18" t="s">
        <v>27</v>
      </c>
      <c r="B22" s="4">
        <v>16.018121269379002</v>
      </c>
      <c r="C22" s="4">
        <v>16.028205110186001</v>
      </c>
      <c r="D22" s="4">
        <v>16.018123053216001</v>
      </c>
      <c r="E22" s="4">
        <v>3.8296236717049998</v>
      </c>
      <c r="F22" s="4">
        <v>3.8313836328469999</v>
      </c>
      <c r="G22" s="4">
        <v>3.8296238322890002</v>
      </c>
      <c r="H22" s="4">
        <v>8.3590183258059998</v>
      </c>
      <c r="I22" s="4">
        <v>8.2816276550290002</v>
      </c>
      <c r="J22" s="4">
        <v>8.3590278625490004</v>
      </c>
      <c r="K22" s="2"/>
      <c r="L22" s="4"/>
    </row>
    <row r="23" spans="1:12" x14ac:dyDescent="0.3">
      <c r="A23" s="18" t="s">
        <v>28</v>
      </c>
      <c r="B23" s="4">
        <v>18.878696839136001</v>
      </c>
      <c r="C23" s="4">
        <v>18.941003022530001</v>
      </c>
      <c r="D23" s="4">
        <v>18.878686224235999</v>
      </c>
      <c r="E23" s="4">
        <v>4.1425870024289999</v>
      </c>
      <c r="F23" s="4">
        <v>4.1495263159790001</v>
      </c>
      <c r="G23" s="4">
        <v>4.1425861427730002</v>
      </c>
      <c r="H23" s="4">
        <v>8.8550539016719991</v>
      </c>
      <c r="I23" s="4">
        <v>8.9042892456049998</v>
      </c>
      <c r="J23" s="4">
        <v>8.8549661636349999</v>
      </c>
      <c r="K23" s="2"/>
      <c r="L23" s="4"/>
    </row>
    <row r="24" spans="1:12" x14ac:dyDescent="0.3">
      <c r="A24" s="18" t="s">
        <v>29</v>
      </c>
      <c r="B24" s="4">
        <v>21.165422570947001</v>
      </c>
      <c r="C24" s="4">
        <v>21.176558397777999</v>
      </c>
      <c r="D24" s="4">
        <v>21.16542616253</v>
      </c>
      <c r="E24" s="4">
        <v>4.3872275078909997</v>
      </c>
      <c r="F24" s="4">
        <v>4.3885832483450002</v>
      </c>
      <c r="G24" s="4">
        <v>4.3872280427129997</v>
      </c>
      <c r="H24" s="4">
        <v>11.683188319206</v>
      </c>
      <c r="I24" s="4">
        <v>11.957572937011999</v>
      </c>
      <c r="J24" s="4">
        <v>11.683159947395</v>
      </c>
      <c r="K24" s="2"/>
      <c r="L24" s="4"/>
    </row>
    <row r="25" spans="1:12" x14ac:dyDescent="0.3">
      <c r="A25" s="18" t="s">
        <v>30</v>
      </c>
      <c r="B25" s="4">
        <v>16.531190581996999</v>
      </c>
      <c r="C25" s="4">
        <v>16.536861667044999</v>
      </c>
      <c r="D25" s="4">
        <v>16.531194268975</v>
      </c>
      <c r="E25" s="4">
        <v>3.8799195506399999</v>
      </c>
      <c r="F25" s="4">
        <v>3.8804591553279999</v>
      </c>
      <c r="G25" s="4">
        <v>3.8799196810360002</v>
      </c>
      <c r="H25" s="4">
        <v>8.2883358001709997</v>
      </c>
      <c r="I25" s="4">
        <v>8.3161153793330005</v>
      </c>
      <c r="J25" s="4">
        <v>8.2884178161619992</v>
      </c>
      <c r="K25" s="2"/>
      <c r="L25" s="4"/>
    </row>
    <row r="26" spans="1:12" x14ac:dyDescent="0.3">
      <c r="A26" s="18" t="s">
        <v>31</v>
      </c>
      <c r="B26" s="4">
        <v>22.400233459045001</v>
      </c>
      <c r="C26" s="4">
        <v>23.831848509233001</v>
      </c>
      <c r="D26" s="4">
        <v>22.400228684255001</v>
      </c>
      <c r="E26" s="4">
        <v>4.5393049467250002</v>
      </c>
      <c r="F26" s="4">
        <v>4.6559027314210004</v>
      </c>
      <c r="G26" s="4">
        <v>4.5393048694139999</v>
      </c>
      <c r="H26" s="4">
        <v>9.7877931594850001</v>
      </c>
      <c r="I26" s="4">
        <v>12.880834817886001</v>
      </c>
      <c r="J26" s="4">
        <v>9.7876501083370009</v>
      </c>
      <c r="K26" s="2"/>
      <c r="L26" s="4"/>
    </row>
    <row r="27" spans="1:12" x14ac:dyDescent="0.3">
      <c r="A27" s="18" t="s">
        <v>32</v>
      </c>
      <c r="B27" s="4">
        <v>21.333224357220999</v>
      </c>
      <c r="C27" s="4">
        <v>21.378767047859</v>
      </c>
      <c r="D27" s="4">
        <v>21.333234259005</v>
      </c>
      <c r="E27" s="4">
        <v>4.3956573424260004</v>
      </c>
      <c r="F27" s="4">
        <v>4.3990890319230003</v>
      </c>
      <c r="G27" s="4">
        <v>4.3956580451810003</v>
      </c>
      <c r="H27" s="4">
        <v>9.3974657058719995</v>
      </c>
      <c r="I27" s="4">
        <v>9.4794092178340001</v>
      </c>
      <c r="J27" s="4">
        <v>9.3975133895870009</v>
      </c>
      <c r="K27" s="2"/>
      <c r="L27" s="4"/>
    </row>
    <row r="28" spans="1:12" x14ac:dyDescent="0.3">
      <c r="A28" s="18" t="s">
        <v>33</v>
      </c>
      <c r="B28" s="4">
        <v>23.141933905085001</v>
      </c>
      <c r="C28" s="4">
        <v>24.420073078386999</v>
      </c>
      <c r="D28" s="4">
        <v>23.141944627270998</v>
      </c>
      <c r="E28" s="4">
        <v>4.6127153956539999</v>
      </c>
      <c r="F28" s="4">
        <v>4.71726594098</v>
      </c>
      <c r="G28" s="4">
        <v>4.6127159658680004</v>
      </c>
      <c r="H28" s="4">
        <v>9.9608058929440002</v>
      </c>
      <c r="I28" s="4">
        <v>11.551471710205</v>
      </c>
      <c r="J28" s="4">
        <v>9.9608640670780009</v>
      </c>
      <c r="K28" s="2"/>
      <c r="L28" s="4"/>
    </row>
    <row r="29" spans="1:12" x14ac:dyDescent="0.3">
      <c r="A29" s="18" t="s">
        <v>34</v>
      </c>
      <c r="B29" s="4">
        <v>19.495410361422</v>
      </c>
      <c r="C29" s="4">
        <v>19.096795687987001</v>
      </c>
      <c r="D29" s="4">
        <v>19.495436748389</v>
      </c>
      <c r="E29" s="4">
        <v>4.2137485774680004</v>
      </c>
      <c r="F29" s="4">
        <v>4.173555390223</v>
      </c>
      <c r="G29" s="4">
        <v>4.213751045675</v>
      </c>
      <c r="H29" s="4">
        <v>10.285346746445001</v>
      </c>
      <c r="I29" s="4">
        <v>8.9955062866209996</v>
      </c>
      <c r="J29" s="4">
        <v>10.285347938537999</v>
      </c>
      <c r="K29" s="2"/>
      <c r="L29" s="4"/>
    </row>
    <row r="30" spans="1:12" x14ac:dyDescent="0.3">
      <c r="A30" s="18" t="s">
        <v>35</v>
      </c>
      <c r="B30" s="4">
        <v>16.325167194043999</v>
      </c>
      <c r="C30" s="4">
        <v>16.404807374261001</v>
      </c>
      <c r="D30" s="4">
        <v>16.325155895197</v>
      </c>
      <c r="E30" s="4">
        <v>3.8590644163159999</v>
      </c>
      <c r="F30" s="4">
        <v>3.867481641535</v>
      </c>
      <c r="G30" s="4">
        <v>3.8590633160530001</v>
      </c>
      <c r="H30" s="4">
        <v>8.4479694366459999</v>
      </c>
      <c r="I30" s="4">
        <v>8.4040355682369992</v>
      </c>
      <c r="J30" s="4">
        <v>8.4479932785030005</v>
      </c>
      <c r="K30" s="2"/>
      <c r="L30" s="4"/>
    </row>
    <row r="31" spans="1:12" x14ac:dyDescent="0.3">
      <c r="A31" s="18" t="s">
        <v>36</v>
      </c>
      <c r="B31" s="4">
        <v>15.798802861427999</v>
      </c>
      <c r="C31" s="4">
        <v>15.806861377063001</v>
      </c>
      <c r="D31" s="4">
        <v>15.798772408404</v>
      </c>
      <c r="E31" s="4">
        <v>3.7945941304000002</v>
      </c>
      <c r="F31" s="4">
        <v>3.7956156452859999</v>
      </c>
      <c r="G31" s="4">
        <v>3.7945910441809998</v>
      </c>
      <c r="H31" s="4">
        <v>8.1611461639399998</v>
      </c>
      <c r="I31" s="4">
        <v>8.5295028686519991</v>
      </c>
      <c r="J31" s="4">
        <v>8.1611347198490005</v>
      </c>
      <c r="K31" s="2"/>
      <c r="L31" s="4"/>
    </row>
    <row r="32" spans="1:12" x14ac:dyDescent="0.3">
      <c r="A32" s="18" t="s">
        <v>37</v>
      </c>
      <c r="B32" s="4">
        <v>19.017228767761001</v>
      </c>
      <c r="C32" s="4">
        <v>19.02168200054</v>
      </c>
      <c r="D32" s="4">
        <v>19.017202320606</v>
      </c>
      <c r="E32" s="4">
        <v>4.1766904831750002</v>
      </c>
      <c r="F32" s="4">
        <v>4.1773470131280002</v>
      </c>
      <c r="G32" s="4">
        <v>4.1766880237550001</v>
      </c>
      <c r="H32" s="4">
        <v>9.0695600509640002</v>
      </c>
      <c r="I32" s="4">
        <v>9.0685682296749999</v>
      </c>
      <c r="J32" s="4">
        <v>9.0694799423219994</v>
      </c>
      <c r="K32" s="2"/>
      <c r="L32" s="4"/>
    </row>
    <row r="33" spans="1:12" x14ac:dyDescent="0.3">
      <c r="A33" s="18" t="s">
        <v>38</v>
      </c>
      <c r="B33" s="4">
        <v>17.362012297166</v>
      </c>
      <c r="C33" s="4">
        <v>17.44613851994</v>
      </c>
      <c r="D33" s="4">
        <v>17.361998189175001</v>
      </c>
      <c r="E33" s="4">
        <v>3.9770354702809998</v>
      </c>
      <c r="F33" s="4">
        <v>3.9869302955700001</v>
      </c>
      <c r="G33" s="4">
        <v>3.9770336636189998</v>
      </c>
      <c r="H33" s="4">
        <v>8.6235084533690003</v>
      </c>
      <c r="I33" s="4">
        <v>8.6674327850340003</v>
      </c>
      <c r="J33" s="4">
        <v>8.6234855651859998</v>
      </c>
      <c r="K33" s="2"/>
      <c r="L33" s="4"/>
    </row>
    <row r="34" spans="1:12" x14ac:dyDescent="0.3">
      <c r="A34" s="18" t="s">
        <v>39</v>
      </c>
      <c r="B34" s="4">
        <v>23.180137763436999</v>
      </c>
      <c r="C34" s="4">
        <v>22.781770675448001</v>
      </c>
      <c r="D34" s="4">
        <v>23.180113575160998</v>
      </c>
      <c r="E34" s="4">
        <v>4.5927162055800004</v>
      </c>
      <c r="F34" s="4">
        <v>4.5657710816970001</v>
      </c>
      <c r="G34" s="4">
        <v>4.5927146900349998</v>
      </c>
      <c r="H34" s="4">
        <v>11.15932559967</v>
      </c>
      <c r="I34" s="4">
        <v>10.674877166748001</v>
      </c>
      <c r="J34" s="4">
        <v>11.159357786178999</v>
      </c>
      <c r="K34" s="2"/>
      <c r="L34" s="4"/>
    </row>
    <row r="35" spans="1:12" x14ac:dyDescent="0.3">
      <c r="A35" s="18" t="s">
        <v>40</v>
      </c>
      <c r="B35" s="4">
        <v>24.341695133979002</v>
      </c>
      <c r="C35" s="4">
        <v>23.517976683756</v>
      </c>
      <c r="D35" s="4">
        <v>24.341720029508</v>
      </c>
      <c r="E35" s="4">
        <v>4.69043593546</v>
      </c>
      <c r="F35" s="4">
        <v>4.6313384661199999</v>
      </c>
      <c r="G35" s="4">
        <v>4.6904378299919998</v>
      </c>
      <c r="H35" s="4">
        <v>12.973045349121</v>
      </c>
      <c r="I35" s="4">
        <v>11.602027893065999</v>
      </c>
      <c r="J35" s="4">
        <v>12.973079681395999</v>
      </c>
      <c r="K35" s="2"/>
      <c r="L35" s="4"/>
    </row>
    <row r="36" spans="1:12" x14ac:dyDescent="0.3">
      <c r="A36" s="18" t="s">
        <v>41</v>
      </c>
      <c r="B36" s="4">
        <v>20.727575563542999</v>
      </c>
      <c r="C36" s="4">
        <v>20.046324386441</v>
      </c>
      <c r="D36" s="4">
        <v>20.727613943369999</v>
      </c>
      <c r="E36" s="4">
        <v>4.3560120689849997</v>
      </c>
      <c r="F36" s="4">
        <v>4.3010725656939996</v>
      </c>
      <c r="G36" s="4">
        <v>4.3560155255690001</v>
      </c>
      <c r="H36" s="4">
        <v>11.601722717285</v>
      </c>
      <c r="I36" s="4">
        <v>10.995273590088001</v>
      </c>
      <c r="J36" s="4">
        <v>11.601692199706999</v>
      </c>
      <c r="K36" s="2"/>
      <c r="L36" s="4"/>
    </row>
    <row r="37" spans="1:12" x14ac:dyDescent="0.3">
      <c r="A37" s="18" t="s">
        <v>42</v>
      </c>
      <c r="B37" s="4">
        <v>21.114798965173001</v>
      </c>
      <c r="C37" s="4">
        <v>21.150931857488001</v>
      </c>
      <c r="D37" s="4">
        <v>21.114814642862001</v>
      </c>
      <c r="E37" s="4">
        <v>4.383540363421</v>
      </c>
      <c r="F37" s="4">
        <v>4.3863445787920003</v>
      </c>
      <c r="G37" s="4">
        <v>4.3835417518700002</v>
      </c>
      <c r="H37" s="4">
        <v>9.4980430603030008</v>
      </c>
      <c r="I37" s="4">
        <v>9.4191741943359997</v>
      </c>
      <c r="J37" s="4">
        <v>9.4980173110959996</v>
      </c>
      <c r="K37" s="2"/>
      <c r="L37" s="4"/>
    </row>
    <row r="38" spans="1:12" x14ac:dyDescent="0.3">
      <c r="A38" s="18" t="s">
        <v>43</v>
      </c>
      <c r="B38" s="4">
        <v>22.373823335135999</v>
      </c>
      <c r="C38" s="4">
        <v>22.002176909839999</v>
      </c>
      <c r="D38" s="4">
        <v>22.373810068074999</v>
      </c>
      <c r="E38" s="4">
        <v>4.5226970413560004</v>
      </c>
      <c r="F38" s="4">
        <v>4.492234695714</v>
      </c>
      <c r="G38" s="4">
        <v>4.5226957480480001</v>
      </c>
      <c r="H38" s="4">
        <v>11.234323263167999</v>
      </c>
      <c r="I38" s="4">
        <v>10.302790403366</v>
      </c>
      <c r="J38" s="4">
        <v>11.234320163727</v>
      </c>
      <c r="K38" s="2"/>
      <c r="L38" s="4"/>
    </row>
    <row r="39" spans="1:12" x14ac:dyDescent="0.3">
      <c r="A39" s="18" t="s">
        <v>44</v>
      </c>
      <c r="B39" s="4">
        <v>16.493400013256</v>
      </c>
      <c r="C39" s="4">
        <v>16.498206100347002</v>
      </c>
      <c r="D39" s="4">
        <v>16.493401683916002</v>
      </c>
      <c r="E39" s="4">
        <v>3.8760479168619999</v>
      </c>
      <c r="F39" s="4">
        <v>3.876579152413</v>
      </c>
      <c r="G39" s="4">
        <v>3.876048392135</v>
      </c>
      <c r="H39" s="4">
        <v>8.4229526519779991</v>
      </c>
      <c r="I39" s="4">
        <v>8.4015960693359997</v>
      </c>
      <c r="J39" s="4">
        <v>8.42294216156</v>
      </c>
      <c r="K39" s="2"/>
      <c r="L39" s="4"/>
    </row>
    <row r="40" spans="1:12" x14ac:dyDescent="0.3">
      <c r="A40" s="18" t="s">
        <v>45</v>
      </c>
      <c r="B40" s="4">
        <v>20.795636978459001</v>
      </c>
      <c r="C40" s="4">
        <v>20.738670632150001</v>
      </c>
      <c r="D40" s="4">
        <v>20.795633161346</v>
      </c>
      <c r="E40" s="4">
        <v>4.3657875164169999</v>
      </c>
      <c r="F40" s="4">
        <v>4.3616737082470003</v>
      </c>
      <c r="G40" s="4">
        <v>4.3657871409620004</v>
      </c>
      <c r="H40" s="4">
        <v>9.4371032714840002</v>
      </c>
      <c r="I40" s="4">
        <v>9.3894882202150001</v>
      </c>
      <c r="J40" s="4">
        <v>9.4371223449709998</v>
      </c>
      <c r="K40" s="2"/>
      <c r="L40" s="4"/>
    </row>
    <row r="41" spans="1:12" x14ac:dyDescent="0.3">
      <c r="A41" s="18" t="s">
        <v>46</v>
      </c>
      <c r="B41" s="4">
        <v>23.47449224835</v>
      </c>
      <c r="C41" s="4">
        <v>23.485881166005999</v>
      </c>
      <c r="D41" s="4">
        <v>23.474524279791002</v>
      </c>
      <c r="E41" s="4">
        <v>4.6614995192600004</v>
      </c>
      <c r="F41" s="4">
        <v>4.6630490782890002</v>
      </c>
      <c r="G41" s="4">
        <v>4.6615020441889996</v>
      </c>
      <c r="H41" s="4">
        <v>10.076344490051</v>
      </c>
      <c r="I41" s="4">
        <v>10.065590858459</v>
      </c>
      <c r="J41" s="4">
        <v>10.076340675354</v>
      </c>
      <c r="K41" s="2"/>
      <c r="L41" s="4"/>
    </row>
    <row r="42" spans="1:12" x14ac:dyDescent="0.3">
      <c r="A42" s="18" t="s">
        <v>47</v>
      </c>
      <c r="B42" s="4">
        <v>18.762235778501001</v>
      </c>
      <c r="C42" s="4">
        <v>18.771756050410001</v>
      </c>
      <c r="D42" s="4">
        <v>18.762212865519</v>
      </c>
      <c r="E42" s="4">
        <v>4.1479736471680004</v>
      </c>
      <c r="F42" s="4">
        <v>4.1500874228360001</v>
      </c>
      <c r="G42" s="4">
        <v>4.1479715479649997</v>
      </c>
      <c r="H42" s="4">
        <v>9.0686883926390003</v>
      </c>
      <c r="I42" s="4">
        <v>8.9667015075680006</v>
      </c>
      <c r="J42" s="4">
        <v>9.0686435699459995</v>
      </c>
      <c r="K42" s="2"/>
      <c r="L42" s="4"/>
    </row>
    <row r="43" spans="1:12" x14ac:dyDescent="0.3">
      <c r="A43" s="18" t="s">
        <v>48</v>
      </c>
      <c r="B43" s="4">
        <v>21.953301199155</v>
      </c>
      <c r="C43" s="4">
        <v>21.615732958071</v>
      </c>
      <c r="D43" s="4">
        <v>21.953290385486</v>
      </c>
      <c r="E43" s="4">
        <v>4.475818260714</v>
      </c>
      <c r="F43" s="4">
        <v>4.4475184986830003</v>
      </c>
      <c r="G43" s="4">
        <v>4.4758170644449997</v>
      </c>
      <c r="H43" s="4">
        <v>10.641597747803001</v>
      </c>
      <c r="I43" s="4">
        <v>10.16752243042</v>
      </c>
      <c r="J43" s="4">
        <v>10.641555786133001</v>
      </c>
      <c r="K43" s="2"/>
      <c r="L43" s="4"/>
    </row>
    <row r="44" spans="1:12" x14ac:dyDescent="0.3">
      <c r="A44" s="18" t="s">
        <v>49</v>
      </c>
      <c r="B44" s="4">
        <v>19.883243425989999</v>
      </c>
      <c r="C44" s="4">
        <v>19.555344111674</v>
      </c>
      <c r="D44" s="4">
        <v>19.883212614963</v>
      </c>
      <c r="E44" s="4">
        <v>4.2773977887930004</v>
      </c>
      <c r="F44" s="4">
        <v>4.2460853632240001</v>
      </c>
      <c r="G44" s="4">
        <v>4.2773947138860002</v>
      </c>
      <c r="H44" s="4">
        <v>9.1360921859740003</v>
      </c>
      <c r="I44" s="4">
        <v>9.1965646743770009</v>
      </c>
      <c r="J44" s="4">
        <v>9.1360206603999998</v>
      </c>
      <c r="K44" s="2"/>
      <c r="L44" s="4"/>
    </row>
    <row r="45" spans="1:12" x14ac:dyDescent="0.3">
      <c r="A45" s="18" t="s">
        <v>50</v>
      </c>
      <c r="B45" s="4">
        <v>17.936521351802</v>
      </c>
      <c r="C45" s="4">
        <v>17.944801851689999</v>
      </c>
      <c r="D45" s="4">
        <v>17.936509260123</v>
      </c>
      <c r="E45" s="4">
        <v>4.0509666662930002</v>
      </c>
      <c r="F45" s="4">
        <v>4.0520303822930002</v>
      </c>
      <c r="G45" s="4">
        <v>4.050965604011</v>
      </c>
      <c r="H45" s="4">
        <v>8.7086238861080005</v>
      </c>
      <c r="I45" s="4">
        <v>8.7498903274540005</v>
      </c>
      <c r="J45" s="4">
        <v>8.7086067199709998</v>
      </c>
      <c r="K45" s="2"/>
      <c r="L45" s="4"/>
    </row>
    <row r="46" spans="1:12" x14ac:dyDescent="0.3">
      <c r="A46" s="18" t="s">
        <v>51</v>
      </c>
      <c r="B46" s="4">
        <v>16.944727763490999</v>
      </c>
      <c r="C46" s="4">
        <v>16.947681797304</v>
      </c>
      <c r="D46" s="4">
        <v>16.944731370134001</v>
      </c>
      <c r="E46" s="4">
        <v>3.9298550302509998</v>
      </c>
      <c r="F46" s="4">
        <v>3.9303082182120002</v>
      </c>
      <c r="G46" s="4">
        <v>3.9298554518629998</v>
      </c>
      <c r="H46" s="4">
        <v>8.4052677154540003</v>
      </c>
      <c r="I46" s="4">
        <v>8.4129056930540003</v>
      </c>
      <c r="J46" s="4">
        <v>8.4052362442019994</v>
      </c>
      <c r="K46" s="2"/>
      <c r="L46" s="4"/>
    </row>
    <row r="47" spans="1:12" x14ac:dyDescent="0.3">
      <c r="A47" s="18" t="s">
        <v>52</v>
      </c>
      <c r="B47" s="4">
        <v>21.268161741764001</v>
      </c>
      <c r="C47" s="4">
        <v>22.328283833274</v>
      </c>
      <c r="D47" s="4">
        <v>21.268150319816002</v>
      </c>
      <c r="E47" s="4">
        <v>4.4267336164810001</v>
      </c>
      <c r="F47" s="4">
        <v>4.5158056506150004</v>
      </c>
      <c r="G47" s="4">
        <v>4.4267327097439999</v>
      </c>
      <c r="H47" s="4">
        <v>9.6541452407840005</v>
      </c>
      <c r="I47" s="4">
        <v>13.948809504509001</v>
      </c>
      <c r="J47" s="4">
        <v>9.6540670394900001</v>
      </c>
      <c r="K47" s="2"/>
      <c r="L47" s="4"/>
    </row>
    <row r="48" spans="1:12" x14ac:dyDescent="0.3">
      <c r="A48" s="18" t="s">
        <v>53</v>
      </c>
      <c r="B48" s="4">
        <v>20.130584783858001</v>
      </c>
      <c r="C48" s="4">
        <v>20.749854765439</v>
      </c>
      <c r="D48" s="4">
        <v>20.130592094840001</v>
      </c>
      <c r="E48" s="4">
        <v>4.292757310272</v>
      </c>
      <c r="F48" s="4">
        <v>4.348465745525</v>
      </c>
      <c r="G48" s="4">
        <v>4.2927576842370003</v>
      </c>
      <c r="H48" s="4">
        <v>9.4524879455569994</v>
      </c>
      <c r="I48" s="4">
        <v>10.880199432373001</v>
      </c>
      <c r="J48" s="4">
        <v>9.452434539795</v>
      </c>
      <c r="K48" s="2"/>
      <c r="L48" s="4"/>
    </row>
    <row r="49" spans="1:23" x14ac:dyDescent="0.3">
      <c r="A49" s="18" t="s">
        <v>54</v>
      </c>
      <c r="B49" s="4">
        <v>20.068618878782001</v>
      </c>
      <c r="C49" s="4">
        <v>19.426021051812</v>
      </c>
      <c r="D49" s="4">
        <v>20.06863062619</v>
      </c>
      <c r="E49" s="4">
        <v>4.271679648249</v>
      </c>
      <c r="F49" s="4">
        <v>4.2128873469970003</v>
      </c>
      <c r="G49" s="4">
        <v>4.2716809035530003</v>
      </c>
      <c r="H49" s="4">
        <v>9.7089653015140005</v>
      </c>
      <c r="I49" s="4">
        <v>9.1694250106809996</v>
      </c>
      <c r="J49" s="4">
        <v>9.7089309692380006</v>
      </c>
      <c r="K49" s="2"/>
      <c r="L49" s="4"/>
    </row>
    <row r="50" spans="1:23" x14ac:dyDescent="0.3">
      <c r="A50" s="18" t="s">
        <v>55</v>
      </c>
      <c r="B50" s="4">
        <v>14.202173536894</v>
      </c>
      <c r="C50" s="4">
        <v>14.208338430794001</v>
      </c>
      <c r="D50" s="4">
        <v>14.202189986097</v>
      </c>
      <c r="E50" s="4">
        <v>3.6070512384839999</v>
      </c>
      <c r="F50" s="4">
        <v>3.6076947844429998</v>
      </c>
      <c r="G50" s="4">
        <v>3.6070530990190002</v>
      </c>
      <c r="H50" s="4">
        <v>7.7379088401790002</v>
      </c>
      <c r="I50" s="4">
        <v>7.7344045639040004</v>
      </c>
      <c r="J50" s="4">
        <v>7.7378482818599998</v>
      </c>
      <c r="K50" s="2"/>
      <c r="L50" s="4"/>
    </row>
    <row r="51" spans="1:23" x14ac:dyDescent="0.3">
      <c r="A51" s="18" t="s">
        <v>56</v>
      </c>
      <c r="B51" s="4">
        <v>21.663510992753</v>
      </c>
      <c r="C51" s="4">
        <v>22.757744470492</v>
      </c>
      <c r="D51" s="4">
        <v>21.663515969091002</v>
      </c>
      <c r="E51" s="4">
        <v>4.4640580313799996</v>
      </c>
      <c r="F51" s="4">
        <v>4.5594395156649998</v>
      </c>
      <c r="G51" s="4">
        <v>4.4640585237870001</v>
      </c>
      <c r="H51" s="4">
        <v>9.6807765960690002</v>
      </c>
      <c r="I51" s="4">
        <v>12.490848302841</v>
      </c>
      <c r="J51" s="4">
        <v>9.6807575225830007</v>
      </c>
      <c r="K51" s="2"/>
      <c r="L51" s="4"/>
    </row>
    <row r="52" spans="1:23" x14ac:dyDescent="0.3">
      <c r="A52" s="18" t="s">
        <v>57</v>
      </c>
      <c r="B52" s="4">
        <v>19.086324647708999</v>
      </c>
      <c r="C52" s="4">
        <v>18.968091639722001</v>
      </c>
      <c r="D52" s="4">
        <v>19.086314872161001</v>
      </c>
      <c r="E52" s="4">
        <v>4.184279433885</v>
      </c>
      <c r="F52" s="4">
        <v>4.1709098497539996</v>
      </c>
      <c r="G52" s="4">
        <v>4.1842785322770002</v>
      </c>
      <c r="H52" s="4">
        <v>8.9845523834230008</v>
      </c>
      <c r="I52" s="4">
        <v>9.0327367782590002</v>
      </c>
      <c r="J52" s="4">
        <v>8.9845809936519991</v>
      </c>
      <c r="K52" s="2"/>
      <c r="L52" s="4"/>
    </row>
    <row r="53" spans="1:23" x14ac:dyDescent="0.3">
      <c r="A53" s="18" t="s">
        <v>58</v>
      </c>
      <c r="B53" s="4">
        <v>20.851832448134001</v>
      </c>
      <c r="C53" s="4">
        <v>20.098433763231</v>
      </c>
      <c r="D53" s="4">
        <v>20.851872565924001</v>
      </c>
      <c r="E53" s="4">
        <v>4.3624461917390001</v>
      </c>
      <c r="F53" s="4">
        <v>4.2998669758929999</v>
      </c>
      <c r="G53" s="4">
        <v>4.3624499569389998</v>
      </c>
      <c r="H53" s="4">
        <v>10.104911804199</v>
      </c>
      <c r="I53" s="4">
        <v>9.2548866271969992</v>
      </c>
      <c r="J53" s="4">
        <v>10.104923248291</v>
      </c>
      <c r="K53" s="2"/>
      <c r="L53" s="4"/>
    </row>
    <row r="54" spans="1:23" x14ac:dyDescent="0.3">
      <c r="A54" s="18" t="s">
        <v>59</v>
      </c>
      <c r="B54" s="4">
        <v>16.781680317346002</v>
      </c>
      <c r="C54" s="4">
        <v>16.469749551368</v>
      </c>
      <c r="D54" s="4">
        <v>16.781656183567002</v>
      </c>
      <c r="E54" s="4">
        <v>3.8948026552949999</v>
      </c>
      <c r="F54" s="4">
        <v>3.8645236297559999</v>
      </c>
      <c r="G54" s="4">
        <v>3.8948002896829998</v>
      </c>
      <c r="H54" s="4">
        <v>8.7387962341309997</v>
      </c>
      <c r="I54" s="4">
        <v>8.3504467010500001</v>
      </c>
      <c r="J54" s="4">
        <v>8.7387733459469992</v>
      </c>
      <c r="K54" s="2"/>
      <c r="L54" s="4"/>
    </row>
    <row r="55" spans="1:23" x14ac:dyDescent="0.3">
      <c r="A55" s="11" t="s">
        <v>60</v>
      </c>
      <c r="B55" s="11">
        <f>SUBTOTAL(101,B5:B54)</f>
        <v>19.560133044225257</v>
      </c>
      <c r="C55" s="11">
        <f t="shared" ref="C55:J55" si="0">SUBTOTAL(101,C5:C54)</f>
        <v>19.544943792955664</v>
      </c>
      <c r="D55" s="11">
        <f t="shared" si="0"/>
        <v>19.560132188645504</v>
      </c>
      <c r="E55" s="11">
        <f t="shared" si="0"/>
        <v>4.2185933668094773</v>
      </c>
      <c r="F55" s="11">
        <f t="shared" si="0"/>
        <v>4.2172818784106001</v>
      </c>
      <c r="G55" s="11">
        <f t="shared" si="0"/>
        <v>4.2185933119424801</v>
      </c>
      <c r="H55" s="11">
        <f t="shared" si="0"/>
        <v>9.7225157141684786</v>
      </c>
      <c r="I55" s="11">
        <f t="shared" si="0"/>
        <v>9.7664939713476784</v>
      </c>
      <c r="J55" s="11">
        <f t="shared" si="0"/>
        <v>9.7224990630149772</v>
      </c>
      <c r="K55" s="2"/>
      <c r="L55" s="4"/>
    </row>
    <row r="56" spans="1:23" x14ac:dyDescent="0.3">
      <c r="A56" s="12" t="s">
        <v>61</v>
      </c>
      <c r="B56" s="12">
        <f>MIN(B5:B54)</f>
        <v>14.202173536894</v>
      </c>
      <c r="C56" s="12">
        <f t="shared" ref="C56:J56" si="1">MIN(C5:C54)</f>
        <v>14.208338430794001</v>
      </c>
      <c r="D56" s="12">
        <f t="shared" si="1"/>
        <v>14.202189986097</v>
      </c>
      <c r="E56" s="12">
        <f t="shared" si="1"/>
        <v>3.6070512384839999</v>
      </c>
      <c r="F56" s="12">
        <f t="shared" si="1"/>
        <v>3.6076947844429998</v>
      </c>
      <c r="G56" s="12">
        <f t="shared" si="1"/>
        <v>3.6070530990190002</v>
      </c>
      <c r="H56" s="12">
        <f t="shared" si="1"/>
        <v>7.7379088401790002</v>
      </c>
      <c r="I56" s="12">
        <f t="shared" si="1"/>
        <v>7.7344045639040004</v>
      </c>
      <c r="J56" s="12">
        <f t="shared" si="1"/>
        <v>7.7378482818599998</v>
      </c>
      <c r="K56" s="1"/>
    </row>
    <row r="57" spans="1:23" x14ac:dyDescent="0.3">
      <c r="A57" s="13" t="s">
        <v>62</v>
      </c>
      <c r="B57" s="14">
        <f>MAX(B5:B54)</f>
        <v>24.341695133979002</v>
      </c>
      <c r="C57" s="14">
        <f t="shared" ref="C57:J57" si="2">MAX(C5:C54)</f>
        <v>24.420073078386999</v>
      </c>
      <c r="D57" s="14">
        <f t="shared" si="2"/>
        <v>24.341720029508</v>
      </c>
      <c r="E57" s="14">
        <f t="shared" si="2"/>
        <v>4.69043593546</v>
      </c>
      <c r="F57" s="14">
        <f t="shared" si="2"/>
        <v>4.71726594098</v>
      </c>
      <c r="G57" s="14">
        <f t="shared" si="2"/>
        <v>4.6904378299919998</v>
      </c>
      <c r="H57" s="14">
        <f t="shared" si="2"/>
        <v>12.973045349121</v>
      </c>
      <c r="I57" s="14">
        <f t="shared" si="2"/>
        <v>13.948809504509001</v>
      </c>
      <c r="J57" s="14">
        <f t="shared" si="2"/>
        <v>12.973079681395999</v>
      </c>
      <c r="K57" s="1"/>
    </row>
    <row r="58" spans="1:23" x14ac:dyDescent="0.3">
      <c r="K58" s="1"/>
    </row>
    <row r="59" spans="1:23" ht="15" thickBot="1" x14ac:dyDescent="0.35">
      <c r="K59" s="16"/>
    </row>
    <row r="60" spans="1:23" ht="15" thickTop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</row>
    <row r="61" spans="1:23" x14ac:dyDescent="0.3">
      <c r="A61" s="18"/>
      <c r="B61" s="4"/>
      <c r="C61" s="4"/>
      <c r="D61" s="4"/>
      <c r="E61" s="4"/>
      <c r="F61" s="4"/>
      <c r="G61" s="4"/>
      <c r="H61" s="4"/>
      <c r="I61" s="4"/>
      <c r="U61"/>
      <c r="V61"/>
      <c r="W61"/>
    </row>
    <row r="62" spans="1:23" x14ac:dyDescent="0.3">
      <c r="A62" s="18"/>
      <c r="B62" s="4"/>
      <c r="C62" s="4"/>
      <c r="D62" s="4"/>
      <c r="E62" s="4"/>
      <c r="F62" s="4"/>
      <c r="G62" s="4"/>
      <c r="H62" s="4"/>
      <c r="I62" s="4"/>
      <c r="U62"/>
      <c r="V62"/>
      <c r="W62"/>
    </row>
    <row r="63" spans="1:23" x14ac:dyDescent="0.3">
      <c r="A63" s="18"/>
      <c r="B63" s="4"/>
      <c r="C63" s="4"/>
      <c r="D63" s="4"/>
      <c r="E63" s="4"/>
      <c r="F63" s="4"/>
      <c r="G63" s="4"/>
      <c r="H63" s="4"/>
      <c r="I63" s="4"/>
      <c r="U63"/>
      <c r="V63"/>
      <c r="W63"/>
    </row>
    <row r="64" spans="1:23" x14ac:dyDescent="0.3">
      <c r="A64" s="18"/>
      <c r="B64" s="4"/>
      <c r="C64" s="4"/>
      <c r="D64" s="4"/>
      <c r="E64" s="4"/>
      <c r="F64" s="4"/>
      <c r="G64" s="4"/>
      <c r="H64" s="4"/>
      <c r="I64" s="4"/>
      <c r="U64"/>
      <c r="V64"/>
      <c r="W64"/>
    </row>
    <row r="65" spans="1:23" x14ac:dyDescent="0.3">
      <c r="A65" s="18"/>
      <c r="B65" s="4"/>
      <c r="C65" s="4"/>
      <c r="D65" s="4"/>
      <c r="E65" s="4"/>
      <c r="F65" s="4"/>
      <c r="G65" s="4"/>
      <c r="H65" s="4"/>
      <c r="I65" s="4"/>
      <c r="U65"/>
      <c r="V65"/>
      <c r="W65"/>
    </row>
    <row r="66" spans="1:23" x14ac:dyDescent="0.3">
      <c r="A66" s="18"/>
      <c r="B66" s="4"/>
      <c r="C66" s="4"/>
      <c r="D66" s="4"/>
      <c r="E66" s="4"/>
      <c r="F66" s="4"/>
      <c r="G66" s="4"/>
      <c r="H66" s="4"/>
      <c r="I66" s="4"/>
      <c r="U66"/>
      <c r="V66"/>
      <c r="W66"/>
    </row>
    <row r="67" spans="1:23" x14ac:dyDescent="0.3">
      <c r="A67" s="18"/>
      <c r="B67" s="4"/>
      <c r="C67" s="4"/>
      <c r="D67" s="4"/>
      <c r="E67" s="4"/>
      <c r="F67" s="4"/>
      <c r="G67" s="4"/>
      <c r="H67" s="4"/>
      <c r="I67" s="4"/>
      <c r="U67"/>
      <c r="V67"/>
      <c r="W67"/>
    </row>
    <row r="68" spans="1:23" x14ac:dyDescent="0.3">
      <c r="A68" s="18"/>
      <c r="B68" s="4"/>
      <c r="C68" s="4"/>
      <c r="D68" s="4"/>
      <c r="E68" s="4"/>
      <c r="F68" s="4"/>
      <c r="G68" s="4"/>
      <c r="H68" s="4"/>
      <c r="I68" s="4"/>
      <c r="U68"/>
      <c r="V68"/>
      <c r="W68"/>
    </row>
    <row r="69" spans="1:23" x14ac:dyDescent="0.3">
      <c r="A69" s="18"/>
      <c r="B69" s="4"/>
      <c r="C69" s="4"/>
      <c r="D69" s="4"/>
      <c r="E69" s="4"/>
      <c r="F69" s="4"/>
      <c r="G69" s="4"/>
      <c r="H69" s="4"/>
      <c r="I69" s="4"/>
      <c r="U69"/>
      <c r="V69"/>
      <c r="W69"/>
    </row>
    <row r="70" spans="1:23" x14ac:dyDescent="0.3">
      <c r="A70" s="18"/>
      <c r="B70" s="4"/>
      <c r="C70" s="4"/>
      <c r="D70" s="4"/>
      <c r="E70" s="4"/>
      <c r="F70" s="4"/>
      <c r="G70" s="4"/>
      <c r="H70" s="4"/>
      <c r="I70" s="4"/>
      <c r="U70"/>
      <c r="V70"/>
      <c r="W70"/>
    </row>
    <row r="71" spans="1:23" x14ac:dyDescent="0.3">
      <c r="A71" s="18"/>
      <c r="B71" s="4"/>
      <c r="C71" s="4"/>
      <c r="D71" s="4"/>
      <c r="E71" s="4"/>
      <c r="F71" s="4"/>
      <c r="G71" s="4"/>
      <c r="H71" s="4"/>
      <c r="I71" s="4"/>
      <c r="U71"/>
      <c r="V71"/>
      <c r="W71"/>
    </row>
    <row r="72" spans="1:23" x14ac:dyDescent="0.3">
      <c r="A72" s="18"/>
      <c r="B72" s="4"/>
      <c r="C72" s="4"/>
      <c r="D72" s="4"/>
      <c r="E72" s="4"/>
      <c r="F72" s="4"/>
      <c r="G72" s="4"/>
      <c r="H72" s="4"/>
      <c r="I72" s="4"/>
      <c r="U72"/>
      <c r="V72"/>
      <c r="W72"/>
    </row>
    <row r="73" spans="1:23" x14ac:dyDescent="0.3">
      <c r="A73" s="18"/>
      <c r="B73" s="4"/>
      <c r="C73" s="4"/>
      <c r="D73" s="4"/>
      <c r="E73" s="4"/>
      <c r="F73" s="4"/>
      <c r="G73" s="4"/>
      <c r="H73" s="4"/>
      <c r="I73" s="4"/>
      <c r="U73"/>
      <c r="V73"/>
      <c r="W73"/>
    </row>
    <row r="74" spans="1:23" x14ac:dyDescent="0.3">
      <c r="A74" s="18"/>
      <c r="B74" s="4"/>
      <c r="C74" s="4"/>
      <c r="D74" s="4"/>
      <c r="E74" s="4"/>
      <c r="F74" s="4"/>
      <c r="G74" s="4"/>
      <c r="H74" s="4"/>
      <c r="I74" s="4"/>
      <c r="U74"/>
      <c r="V74"/>
      <c r="W74"/>
    </row>
    <row r="75" spans="1:23" x14ac:dyDescent="0.3">
      <c r="A75" s="18"/>
      <c r="B75" s="4"/>
      <c r="C75" s="4"/>
      <c r="D75" s="4"/>
      <c r="E75" s="4"/>
      <c r="F75" s="4"/>
      <c r="G75" s="4"/>
      <c r="H75" s="4"/>
      <c r="I75" s="4"/>
      <c r="U75"/>
      <c r="V75"/>
      <c r="W75"/>
    </row>
    <row r="76" spans="1:23" x14ac:dyDescent="0.3">
      <c r="A76" s="18"/>
      <c r="B76" s="4"/>
      <c r="C76" s="4"/>
      <c r="D76" s="4"/>
      <c r="E76" s="4"/>
      <c r="F76" s="4"/>
      <c r="G76" s="4"/>
      <c r="H76" s="4"/>
      <c r="I76" s="4"/>
      <c r="U76"/>
      <c r="V76"/>
      <c r="W76"/>
    </row>
    <row r="77" spans="1:23" x14ac:dyDescent="0.3">
      <c r="A77" s="18"/>
      <c r="B77" s="4"/>
      <c r="C77" s="4"/>
      <c r="D77" s="4"/>
      <c r="E77" s="4"/>
      <c r="F77" s="4"/>
      <c r="G77" s="4"/>
      <c r="H77" s="4"/>
      <c r="I77" s="4"/>
      <c r="U77"/>
      <c r="V77"/>
      <c r="W77"/>
    </row>
    <row r="78" spans="1:23" x14ac:dyDescent="0.3">
      <c r="A78" s="18"/>
      <c r="B78" s="4"/>
      <c r="C78" s="4"/>
      <c r="D78" s="4"/>
      <c r="E78" s="4"/>
      <c r="F78" s="4"/>
      <c r="G78" s="4"/>
      <c r="H78" s="4"/>
      <c r="I78" s="4"/>
      <c r="U78"/>
      <c r="V78"/>
      <c r="W78"/>
    </row>
    <row r="79" spans="1:23" x14ac:dyDescent="0.3">
      <c r="A79" s="18"/>
      <c r="B79" s="4"/>
      <c r="C79" s="4"/>
      <c r="D79" s="4"/>
      <c r="E79" s="4"/>
      <c r="F79" s="4"/>
      <c r="G79" s="4"/>
      <c r="H79" s="4"/>
      <c r="I79" s="4"/>
      <c r="U79"/>
      <c r="V79"/>
      <c r="W79"/>
    </row>
    <row r="80" spans="1:23" x14ac:dyDescent="0.3">
      <c r="A80" s="18"/>
      <c r="B80" s="4"/>
      <c r="C80" s="4"/>
      <c r="D80" s="4"/>
      <c r="E80" s="4"/>
      <c r="F80" s="4"/>
      <c r="G80" s="4"/>
      <c r="H80" s="4"/>
      <c r="I80" s="4"/>
      <c r="U80"/>
      <c r="V80"/>
      <c r="W80"/>
    </row>
    <row r="81" spans="1:23" x14ac:dyDescent="0.3">
      <c r="A81" s="18"/>
      <c r="B81" s="4"/>
      <c r="C81" s="4"/>
      <c r="D81" s="4"/>
      <c r="E81" s="4"/>
      <c r="F81" s="4"/>
      <c r="G81" s="4"/>
      <c r="H81" s="4"/>
      <c r="I81" s="4"/>
      <c r="U81"/>
      <c r="V81"/>
      <c r="W81"/>
    </row>
    <row r="82" spans="1:23" x14ac:dyDescent="0.3">
      <c r="A82" s="18"/>
      <c r="B82" s="4"/>
      <c r="C82" s="4"/>
      <c r="D82" s="4"/>
      <c r="E82" s="4"/>
      <c r="F82" s="4"/>
      <c r="G82" s="4"/>
      <c r="H82" s="4"/>
      <c r="I82" s="4"/>
      <c r="U82"/>
      <c r="V82"/>
      <c r="W82"/>
    </row>
    <row r="83" spans="1:23" x14ac:dyDescent="0.3">
      <c r="A83" s="18"/>
      <c r="B83" s="4"/>
      <c r="C83" s="4"/>
      <c r="D83" s="4"/>
      <c r="E83" s="4"/>
      <c r="F83" s="4"/>
      <c r="G83" s="4"/>
      <c r="H83" s="4"/>
      <c r="I83" s="4"/>
      <c r="U83"/>
      <c r="V83"/>
      <c r="W83"/>
    </row>
    <row r="84" spans="1:23" x14ac:dyDescent="0.3">
      <c r="A84" s="18"/>
      <c r="B84" s="4"/>
      <c r="C84" s="4"/>
      <c r="D84" s="4"/>
      <c r="E84" s="4"/>
      <c r="F84" s="4"/>
      <c r="G84" s="4"/>
      <c r="H84" s="4"/>
      <c r="I84" s="4"/>
      <c r="U84"/>
      <c r="V84"/>
      <c r="W84"/>
    </row>
    <row r="85" spans="1:23" x14ac:dyDescent="0.3">
      <c r="A85" s="18"/>
      <c r="B85" s="4"/>
      <c r="C85" s="4"/>
      <c r="D85" s="4"/>
      <c r="E85" s="4"/>
      <c r="F85" s="4"/>
      <c r="G85" s="4"/>
      <c r="H85" s="4"/>
      <c r="I85" s="4"/>
      <c r="U85"/>
      <c r="V85"/>
      <c r="W85"/>
    </row>
    <row r="86" spans="1:23" x14ac:dyDescent="0.3">
      <c r="A86" s="18"/>
      <c r="B86" s="4"/>
      <c r="C86" s="4"/>
      <c r="D86" s="4"/>
      <c r="E86" s="4"/>
      <c r="F86" s="4"/>
      <c r="G86" s="4"/>
      <c r="H86" s="4"/>
      <c r="I86" s="4"/>
      <c r="U86"/>
      <c r="V86"/>
      <c r="W86"/>
    </row>
    <row r="87" spans="1:23" x14ac:dyDescent="0.3">
      <c r="A87" s="18"/>
      <c r="B87" s="4"/>
      <c r="C87" s="4"/>
      <c r="D87" s="4"/>
      <c r="E87" s="4"/>
      <c r="F87" s="4"/>
      <c r="G87" s="4"/>
      <c r="H87" s="4"/>
      <c r="I87" s="4"/>
      <c r="U87"/>
      <c r="V87"/>
      <c r="W87"/>
    </row>
    <row r="88" spans="1:23" x14ac:dyDescent="0.3">
      <c r="A88" s="18"/>
      <c r="B88" s="4"/>
      <c r="C88" s="4"/>
      <c r="D88" s="4"/>
      <c r="E88" s="4"/>
      <c r="F88" s="4"/>
      <c r="G88" s="4"/>
      <c r="H88" s="4"/>
      <c r="I88" s="4"/>
      <c r="U88"/>
      <c r="V88"/>
      <c r="W88"/>
    </row>
    <row r="89" spans="1:23" x14ac:dyDescent="0.3">
      <c r="A89" s="18"/>
      <c r="B89" s="4"/>
      <c r="C89" s="4"/>
      <c r="D89" s="4"/>
      <c r="E89" s="4"/>
      <c r="F89" s="4"/>
      <c r="G89" s="4"/>
      <c r="H89" s="4"/>
      <c r="I89" s="4"/>
      <c r="U89"/>
      <c r="V89"/>
      <c r="W89"/>
    </row>
    <row r="90" spans="1:23" x14ac:dyDescent="0.3">
      <c r="A90" s="18"/>
      <c r="B90" s="4"/>
      <c r="C90" s="4"/>
      <c r="D90" s="4"/>
      <c r="E90" s="4"/>
      <c r="F90" s="4"/>
      <c r="G90" s="4"/>
      <c r="H90" s="4"/>
      <c r="I90" s="4"/>
      <c r="U90"/>
      <c r="V90"/>
      <c r="W90"/>
    </row>
    <row r="91" spans="1:23" x14ac:dyDescent="0.3">
      <c r="A91" s="18"/>
      <c r="B91" s="4"/>
      <c r="C91" s="4"/>
      <c r="D91" s="4"/>
      <c r="E91" s="4"/>
      <c r="F91" s="4"/>
      <c r="G91" s="4"/>
      <c r="H91" s="4"/>
      <c r="I91" s="4"/>
      <c r="U91"/>
      <c r="V91"/>
      <c r="W91"/>
    </row>
    <row r="92" spans="1:23" x14ac:dyDescent="0.3">
      <c r="A92" s="18"/>
      <c r="B92" s="4"/>
      <c r="C92" s="4"/>
      <c r="D92" s="4"/>
      <c r="E92" s="4"/>
      <c r="F92" s="4"/>
      <c r="G92" s="4"/>
      <c r="H92" s="4"/>
      <c r="I92" s="4"/>
      <c r="U92"/>
      <c r="V92"/>
      <c r="W92"/>
    </row>
    <row r="93" spans="1:23" x14ac:dyDescent="0.3">
      <c r="A93" s="18"/>
      <c r="B93" s="4"/>
      <c r="C93" s="4"/>
      <c r="D93" s="4"/>
      <c r="E93" s="4"/>
      <c r="F93" s="4"/>
      <c r="G93" s="4"/>
      <c r="H93" s="4"/>
      <c r="I93" s="4"/>
      <c r="U93"/>
      <c r="V93"/>
      <c r="W93"/>
    </row>
    <row r="94" spans="1:23" x14ac:dyDescent="0.3">
      <c r="A94" s="18"/>
      <c r="B94" s="4"/>
      <c r="C94" s="4"/>
      <c r="D94" s="4"/>
      <c r="E94" s="4"/>
      <c r="F94" s="4"/>
      <c r="G94" s="4"/>
      <c r="H94" s="4"/>
      <c r="I94" s="4"/>
      <c r="U94"/>
      <c r="V94"/>
      <c r="W94"/>
    </row>
    <row r="95" spans="1:23" x14ac:dyDescent="0.3">
      <c r="A95" s="18"/>
      <c r="B95" s="4"/>
      <c r="C95" s="4"/>
      <c r="D95" s="4"/>
      <c r="E95" s="4"/>
      <c r="F95" s="4"/>
      <c r="G95" s="4"/>
      <c r="H95" s="4"/>
      <c r="I95" s="4"/>
      <c r="U95"/>
      <c r="V95"/>
      <c r="W95"/>
    </row>
    <row r="96" spans="1:23" x14ac:dyDescent="0.3">
      <c r="A96" s="18"/>
      <c r="B96" s="4"/>
      <c r="C96" s="4"/>
      <c r="D96" s="4"/>
      <c r="E96" s="4"/>
      <c r="F96" s="4"/>
      <c r="G96" s="4"/>
      <c r="H96" s="4"/>
      <c r="I96" s="4"/>
      <c r="U96"/>
      <c r="V96"/>
      <c r="W96"/>
    </row>
    <row r="97" spans="1:23" x14ac:dyDescent="0.3">
      <c r="A97" s="18"/>
      <c r="B97" s="4"/>
      <c r="C97" s="4"/>
      <c r="D97" s="4"/>
      <c r="E97" s="4"/>
      <c r="F97" s="4"/>
      <c r="G97" s="4"/>
      <c r="H97" s="4"/>
      <c r="I97" s="4"/>
      <c r="U97"/>
      <c r="V97"/>
      <c r="W97"/>
    </row>
    <row r="98" spans="1:23" x14ac:dyDescent="0.3">
      <c r="A98" s="18"/>
      <c r="B98" s="4"/>
      <c r="C98" s="4"/>
      <c r="D98" s="4"/>
      <c r="E98" s="4"/>
      <c r="F98" s="4"/>
      <c r="G98" s="4"/>
      <c r="H98" s="4"/>
      <c r="I98" s="4"/>
      <c r="U98"/>
      <c r="V98"/>
      <c r="W98"/>
    </row>
    <row r="99" spans="1:23" x14ac:dyDescent="0.3">
      <c r="A99" s="18"/>
      <c r="B99" s="4"/>
      <c r="C99" s="4"/>
      <c r="D99" s="4"/>
      <c r="E99" s="4"/>
      <c r="F99" s="4"/>
      <c r="G99" s="4"/>
      <c r="H99" s="4"/>
      <c r="I99" s="4"/>
      <c r="U99"/>
      <c r="V99"/>
      <c r="W99"/>
    </row>
    <row r="100" spans="1:23" x14ac:dyDescent="0.3">
      <c r="A100" s="18"/>
      <c r="B100" s="4"/>
      <c r="C100" s="4"/>
      <c r="D100" s="4"/>
      <c r="E100" s="4"/>
      <c r="F100" s="4"/>
      <c r="G100" s="4"/>
      <c r="H100" s="4"/>
      <c r="I100" s="4"/>
      <c r="U100"/>
      <c r="V100"/>
      <c r="W100"/>
    </row>
    <row r="101" spans="1:23" x14ac:dyDescent="0.3">
      <c r="A101" s="18"/>
      <c r="B101" s="4"/>
      <c r="C101" s="4"/>
      <c r="D101" s="4"/>
      <c r="E101" s="4"/>
      <c r="F101" s="4"/>
      <c r="G101" s="4"/>
      <c r="H101" s="4"/>
      <c r="I101" s="4"/>
      <c r="U101"/>
      <c r="V101"/>
      <c r="W101"/>
    </row>
    <row r="102" spans="1:23" x14ac:dyDescent="0.3">
      <c r="A102" s="18"/>
      <c r="B102" s="4"/>
      <c r="C102" s="4"/>
      <c r="D102" s="4"/>
      <c r="E102" s="4"/>
      <c r="F102" s="4"/>
      <c r="G102" s="4"/>
      <c r="H102" s="4"/>
      <c r="I102" s="4"/>
      <c r="U102"/>
      <c r="V102"/>
      <c r="W102"/>
    </row>
    <row r="103" spans="1:23" x14ac:dyDescent="0.3">
      <c r="A103" s="18"/>
      <c r="B103" s="4"/>
      <c r="C103" s="4"/>
      <c r="D103" s="4"/>
      <c r="E103" s="4"/>
      <c r="F103" s="4"/>
      <c r="G103" s="4"/>
      <c r="H103" s="4"/>
      <c r="I103" s="4"/>
      <c r="U103"/>
      <c r="V103"/>
      <c r="W103"/>
    </row>
    <row r="104" spans="1:23" x14ac:dyDescent="0.3">
      <c r="A104" s="18"/>
      <c r="B104" s="4"/>
      <c r="C104" s="4"/>
      <c r="D104" s="4"/>
      <c r="E104" s="4"/>
      <c r="F104" s="4"/>
      <c r="G104" s="4"/>
      <c r="H104" s="4"/>
      <c r="I104" s="4"/>
      <c r="U104"/>
      <c r="V104"/>
      <c r="W104"/>
    </row>
    <row r="105" spans="1:23" ht="15" customHeight="1" x14ac:dyDescent="0.3"/>
    <row r="106" spans="1:23" ht="15" customHeight="1" x14ac:dyDescent="0.3"/>
    <row r="109" spans="1:23" ht="15" customHeight="1" x14ac:dyDescent="0.3"/>
    <row r="110" spans="1:23" ht="15" customHeight="1" x14ac:dyDescent="0.3"/>
  </sheetData>
  <mergeCells count="4">
    <mergeCell ref="E2:G2"/>
    <mergeCell ref="B2:D2"/>
    <mergeCell ref="H2:J2"/>
    <mergeCell ref="N4:O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Sinogram</vt:lpstr>
      <vt:lpstr>Reconstruction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ROG</cp:lastModifiedBy>
  <dcterms:created xsi:type="dcterms:W3CDTF">2015-06-05T18:19:34Z</dcterms:created>
  <dcterms:modified xsi:type="dcterms:W3CDTF">2025-05-20T14:46:20Z</dcterms:modified>
</cp:coreProperties>
</file>