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240" windowWidth="16800" windowHeight="2205"/>
  </bookViews>
  <sheets>
    <sheet name="Date and Time" sheetId="1" r:id="rId1"/>
    <sheet name="Logical" sheetId="2" r:id="rId2"/>
    <sheet name="Maths and Stats" sheetId="3" r:id="rId3"/>
    <sheet name="HLookup and VLookup" sheetId="4" r:id="rId4"/>
    <sheet name="Sumproduct" sheetId="5" r:id="rId5"/>
  </sheets>
  <calcPr calcId="125725"/>
</workbook>
</file>

<file path=xl/calcChain.xml><?xml version="1.0" encoding="utf-8"?>
<calcChain xmlns="http://schemas.openxmlformats.org/spreadsheetml/2006/main">
  <c r="J4" i="5"/>
  <c r="F25" i="4"/>
  <c r="F24"/>
  <c r="F23"/>
  <c r="F22"/>
  <c r="F9"/>
  <c r="F8"/>
  <c r="F7"/>
  <c r="A7"/>
  <c r="F6"/>
  <c r="A6"/>
  <c r="G224" i="3"/>
  <c r="G225"/>
  <c r="G226"/>
  <c r="G223"/>
  <c r="F220"/>
  <c r="F219"/>
  <c r="G214"/>
  <c r="G215"/>
  <c r="G216"/>
  <c r="G213"/>
  <c r="G207"/>
  <c r="G208"/>
  <c r="G209"/>
  <c r="G210"/>
  <c r="G206"/>
  <c r="G200"/>
  <c r="G201"/>
  <c r="G202"/>
  <c r="G203"/>
  <c r="G199"/>
  <c r="G196"/>
  <c r="G195"/>
  <c r="G194"/>
  <c r="G193"/>
  <c r="F190"/>
  <c r="F189"/>
  <c r="G183"/>
  <c r="G184"/>
  <c r="G185"/>
  <c r="G186"/>
  <c r="G182"/>
  <c r="G176"/>
  <c r="G177"/>
  <c r="G178"/>
  <c r="G179"/>
  <c r="G175"/>
  <c r="G172"/>
  <c r="E170"/>
  <c r="E168"/>
  <c r="G166"/>
  <c r="G165"/>
  <c r="F2"/>
  <c r="F3"/>
  <c r="F4"/>
  <c r="F5"/>
  <c r="F6"/>
  <c r="F7"/>
  <c r="F8"/>
  <c r="F9"/>
  <c r="F10"/>
  <c r="F11"/>
  <c r="F12"/>
  <c r="F1"/>
  <c r="D10" i="2"/>
  <c r="D9"/>
  <c r="D6"/>
  <c r="D5"/>
  <c r="C1"/>
  <c r="C33" i="1"/>
  <c r="C34" s="1"/>
  <c r="C27"/>
  <c r="C26"/>
  <c r="C5"/>
  <c r="C9" s="1"/>
  <c r="F13" i="3" l="1"/>
  <c r="D11" i="2"/>
  <c r="D7"/>
  <c r="C41" i="1"/>
  <c r="C37"/>
  <c r="C29"/>
  <c r="C30" s="1"/>
  <c r="C1"/>
  <c r="C45" l="1"/>
  <c r="C13"/>
  <c r="C17"/>
  <c r="C21" l="1"/>
</calcChain>
</file>

<file path=xl/sharedStrings.xml><?xml version="1.0" encoding="utf-8"?>
<sst xmlns="http://schemas.openxmlformats.org/spreadsheetml/2006/main" count="322" uniqueCount="109">
  <si>
    <t>=TODAY()</t>
  </si>
  <si>
    <t>→</t>
  </si>
  <si>
    <t xml:space="preserve">The result of this formula is not static. On another </t>
  </si>
  <si>
    <t>day, the date would be different</t>
  </si>
  <si>
    <t>=NOW()</t>
  </si>
  <si>
    <t>This formula displays date and time</t>
  </si>
  <si>
    <t>=DAY(serial_number)</t>
  </si>
  <si>
    <t>The result is the day extracted from the date</t>
  </si>
  <si>
    <t>=MONTH(serial_number)</t>
  </si>
  <si>
    <t>The result is the month extracted from the date</t>
  </si>
  <si>
    <t>=YEAR(serial_number)</t>
  </si>
  <si>
    <t>The result is the year extracted from the date</t>
  </si>
  <si>
    <t>=DATE(year, month, day)</t>
  </si>
  <si>
    <t xml:space="preserve">The result is the date combined from three integer </t>
  </si>
  <si>
    <t>values</t>
  </si>
  <si>
    <t>=DATEVALUE(date_text)</t>
  </si>
  <si>
    <t>01/01/1978</t>
  </si>
  <si>
    <t xml:space="preserve">Note the format of the date entered. Also note </t>
  </si>
  <si>
    <t>that the date is entered as text</t>
  </si>
  <si>
    <t>Date formatting is required</t>
  </si>
  <si>
    <t>=WEEKDAY(serial_number)</t>
  </si>
  <si>
    <t>Returns a value between 1 to 7 for the day of the</t>
  </si>
  <si>
    <t>week</t>
  </si>
  <si>
    <t>=TIME(hour, minute, second)</t>
  </si>
  <si>
    <t>=HOUR(serial_number)</t>
  </si>
  <si>
    <t xml:space="preserve">Returns the value in terms of hour from a serial </t>
  </si>
  <si>
    <t>number</t>
  </si>
  <si>
    <t>=MINUTE(serial_number)</t>
  </si>
  <si>
    <t xml:space="preserve">Returns the value in terms of minutes from a serial </t>
  </si>
  <si>
    <t>=SECOND(serial_number)</t>
  </si>
  <si>
    <t xml:space="preserve">Returns the value in terms of seconds from a serial </t>
  </si>
  <si>
    <t>Converts integer values into time format</t>
  </si>
  <si>
    <t>=IF(logical_test,[value_if_true],[value_if_false])</t>
  </si>
  <si>
    <t>If function has to have the logical test</t>
  </si>
  <si>
    <t>=AND(logical1, logical2, ….)</t>
  </si>
  <si>
    <t>Maths</t>
  </si>
  <si>
    <t>Science</t>
  </si>
  <si>
    <t>If all the logicals are TRUE, then the formula returns</t>
  </si>
  <si>
    <t>=OR(logical1, logical2, ….)</t>
  </si>
  <si>
    <t>Project A</t>
  </si>
  <si>
    <t>Project B</t>
  </si>
  <si>
    <t>If any of the logicals is TRUE, then the formula returns</t>
  </si>
  <si>
    <t>=SUM(number1, number2, ….)</t>
  </si>
  <si>
    <t>Number 1</t>
  </si>
  <si>
    <t>Number 2</t>
  </si>
  <si>
    <t>Number 3</t>
  </si>
  <si>
    <t>Number 4</t>
  </si>
  <si>
    <t>Number 5</t>
  </si>
  <si>
    <t>Number 6</t>
  </si>
  <si>
    <t>Number 7</t>
  </si>
  <si>
    <t>Number 8</t>
  </si>
  <si>
    <t>Number 9</t>
  </si>
  <si>
    <t>Number 10</t>
  </si>
  <si>
    <t>Number 11</t>
  </si>
  <si>
    <t>Number 12</t>
  </si>
  <si>
    <t>=SUMIF(range, criteria, [sum_range])</t>
  </si>
  <si>
    <t>Project</t>
  </si>
  <si>
    <t>Total Expenses</t>
  </si>
  <si>
    <t>Total Earnings</t>
  </si>
  <si>
    <t>HR Count</t>
  </si>
  <si>
    <t>SUM</t>
  </si>
  <si>
    <t>SUMIF</t>
  </si>
  <si>
    <t>Project 1</t>
  </si>
  <si>
    <t xml:space="preserve">Total Expenses </t>
  </si>
  <si>
    <t>Project 2</t>
  </si>
  <si>
    <t>&gt;=150000</t>
  </si>
  <si>
    <t>Criteria</t>
  </si>
  <si>
    <t>SUMIF has two variations</t>
  </si>
  <si>
    <t>In its simplest use, a numerical column can be summed up using a single criteria</t>
  </si>
  <si>
    <t>In it’s a bit complicated form, using [sum_range] you can sum up based up a categorical value</t>
  </si>
  <si>
    <t>=COUNT(value1, value2, …)</t>
  </si>
  <si>
    <t>=COUNTA(value1, value2, …)</t>
  </si>
  <si>
    <t>=COUNTIF(range, criteria)</t>
  </si>
  <si>
    <t>=CEILING (number, significance)</t>
  </si>
  <si>
    <t>Number</t>
  </si>
  <si>
    <t>Significance</t>
  </si>
  <si>
    <t>Result</t>
  </si>
  <si>
    <t>=FLOOR (number, significance)</t>
  </si>
  <si>
    <t>=INT(number)</t>
  </si>
  <si>
    <t>=ROUND(number, num_digits)</t>
  </si>
  <si>
    <t>Num_Digits</t>
  </si>
  <si>
    <t>=ROUNDDOWN(number, num_digits)</t>
  </si>
  <si>
    <t>Results</t>
  </si>
  <si>
    <t>=ROUNDUP(number, num_digits)</t>
  </si>
  <si>
    <t>=MROUND(number, multiple)</t>
  </si>
  <si>
    <t>Multiple</t>
  </si>
  <si>
    <t>=TRUNC(number)</t>
  </si>
  <si>
    <t>=MOD(number, divisor)</t>
  </si>
  <si>
    <t>Divisor</t>
  </si>
  <si>
    <t>Axles</t>
  </si>
  <si>
    <t>Bearings</t>
  </si>
  <si>
    <t>Bolts</t>
  </si>
  <si>
    <t>Lookup_Value</t>
  </si>
  <si>
    <t>Table_Array</t>
  </si>
  <si>
    <t>Row_Index</t>
  </si>
  <si>
    <t>Range_Lookup</t>
  </si>
  <si>
    <t>I1:K4</t>
  </si>
  <si>
    <t>B</t>
  </si>
  <si>
    <t>BOLTS</t>
  </si>
  <si>
    <t>=HLOOKUP(lookup_value,table_array,row_index_num,[range_lookup])</t>
  </si>
  <si>
    <t>=VLOOKUP(lookup_value,table_array,col_index_num,[range_lookup])</t>
  </si>
  <si>
    <t>Density</t>
  </si>
  <si>
    <t>Viscosity</t>
  </si>
  <si>
    <t>Temperature</t>
  </si>
  <si>
    <t>Col_Index</t>
  </si>
  <si>
    <t>I11:K20</t>
  </si>
  <si>
    <t>Array 1</t>
  </si>
  <si>
    <t>Array 2</t>
  </si>
  <si>
    <t>=SUMPRODUCT(array1, array2, ….)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</si>
</sst>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F400]h:mm:ss\ AM/PM"/>
    <numFmt numFmtId="165" formatCode="_(* #,##0_);_(* \(#,##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0" xfId="0" quotePrefix="1" applyFill="1"/>
    <xf numFmtId="0" fontId="1" fillId="0" borderId="0" xfId="0" applyFont="1" applyFill="1"/>
    <xf numFmtId="0" fontId="0" fillId="0" borderId="0" xfId="0" applyFill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14" fontId="0" fillId="0" borderId="0" xfId="0" quotePrefix="1" applyNumberFormat="1" applyFill="1"/>
    <xf numFmtId="14" fontId="0" fillId="0" borderId="0" xfId="0" applyNumberFormat="1" applyFill="1"/>
    <xf numFmtId="22" fontId="0" fillId="0" borderId="0" xfId="0" applyNumberFormat="1" applyFill="1"/>
    <xf numFmtId="0" fontId="0" fillId="0" borderId="9" xfId="0" applyFill="1" applyBorder="1"/>
    <xf numFmtId="164" fontId="0" fillId="0" borderId="0" xfId="0" applyNumberFormat="1" applyFill="1"/>
    <xf numFmtId="165" fontId="0" fillId="0" borderId="0" xfId="1" applyNumberFormat="1" applyFont="1"/>
    <xf numFmtId="0" fontId="0" fillId="0" borderId="9" xfId="0" applyBorder="1"/>
    <xf numFmtId="0" fontId="3" fillId="0" borderId="0" xfId="0" applyFont="1"/>
    <xf numFmtId="165" fontId="0" fillId="0" borderId="0" xfId="0" applyNumberFormat="1"/>
    <xf numFmtId="165" fontId="0" fillId="0" borderId="9" xfId="1" applyNumberFormat="1" applyFont="1" applyBorder="1"/>
    <xf numFmtId="0" fontId="4" fillId="2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8"/>
  <sheetViews>
    <sheetView tabSelected="1" topLeftCell="A23" zoomScaleNormal="100" workbookViewId="0">
      <selection activeCell="E25" sqref="E25:I27"/>
    </sheetView>
  </sheetViews>
  <sheetFormatPr defaultRowHeight="15"/>
  <cols>
    <col min="1" max="1" width="27.140625" style="5" bestFit="1" customWidth="1"/>
    <col min="2" max="2" width="9.140625" style="5"/>
    <col min="3" max="3" width="13.85546875" style="5" bestFit="1" customWidth="1"/>
    <col min="4" max="4" width="1.42578125" style="5" customWidth="1"/>
    <col min="5" max="16384" width="9.140625" style="5"/>
  </cols>
  <sheetData>
    <row r="1" spans="1:9" ht="15.75" thickTop="1">
      <c r="A1" s="15" t="s">
        <v>0</v>
      </c>
      <c r="B1" s="4" t="s">
        <v>1</v>
      </c>
      <c r="C1" s="16">
        <f ca="1">TODAY()</f>
        <v>40561</v>
      </c>
      <c r="E1" s="6" t="s">
        <v>2</v>
      </c>
      <c r="F1" s="7"/>
      <c r="G1" s="7"/>
      <c r="H1" s="7"/>
      <c r="I1" s="8"/>
    </row>
    <row r="2" spans="1:9">
      <c r="E2" s="9" t="s">
        <v>3</v>
      </c>
      <c r="F2" s="10"/>
      <c r="G2" s="10"/>
      <c r="H2" s="10"/>
      <c r="I2" s="11"/>
    </row>
    <row r="3" spans="1:9" ht="15.75" thickBot="1">
      <c r="E3" s="12"/>
      <c r="F3" s="13"/>
      <c r="G3" s="13"/>
      <c r="H3" s="13"/>
      <c r="I3" s="14"/>
    </row>
    <row r="4" spans="1:9" ht="16.5" thickTop="1" thickBot="1"/>
    <row r="5" spans="1:9" ht="15.75" thickTop="1">
      <c r="A5" s="3" t="s">
        <v>4</v>
      </c>
      <c r="B5" s="4" t="s">
        <v>1</v>
      </c>
      <c r="C5" s="17">
        <f ca="1">NOW()</f>
        <v>40561.701425694446</v>
      </c>
      <c r="E5" s="6" t="s">
        <v>2</v>
      </c>
      <c r="F5" s="7"/>
      <c r="G5" s="7"/>
      <c r="H5" s="7"/>
      <c r="I5" s="8"/>
    </row>
    <row r="6" spans="1:9">
      <c r="E6" s="9" t="s">
        <v>3</v>
      </c>
      <c r="F6" s="10"/>
      <c r="G6" s="10"/>
      <c r="H6" s="10"/>
      <c r="I6" s="11"/>
    </row>
    <row r="7" spans="1:9" ht="15.75" thickBot="1">
      <c r="E7" s="12" t="s">
        <v>5</v>
      </c>
      <c r="F7" s="13"/>
      <c r="G7" s="13"/>
      <c r="H7" s="13"/>
      <c r="I7" s="14"/>
    </row>
    <row r="8" spans="1:9" ht="16.5" thickTop="1" thickBot="1"/>
    <row r="9" spans="1:9" ht="15.75" thickTop="1">
      <c r="A9" s="3" t="s">
        <v>6</v>
      </c>
      <c r="B9" s="4" t="s">
        <v>1</v>
      </c>
      <c r="C9" s="5">
        <f ca="1">DAY(C5)</f>
        <v>18</v>
      </c>
      <c r="E9" s="6" t="s">
        <v>7</v>
      </c>
      <c r="F9" s="7"/>
      <c r="G9" s="7"/>
      <c r="H9" s="7"/>
      <c r="I9" s="8"/>
    </row>
    <row r="10" spans="1:9">
      <c r="E10" s="9"/>
      <c r="F10" s="10"/>
      <c r="G10" s="10"/>
      <c r="H10" s="10"/>
      <c r="I10" s="11"/>
    </row>
    <row r="11" spans="1:9" ht="15.75" thickBot="1">
      <c r="E11" s="12"/>
      <c r="F11" s="13"/>
      <c r="G11" s="13"/>
      <c r="H11" s="13"/>
      <c r="I11" s="14"/>
    </row>
    <row r="12" spans="1:9" ht="16.5" thickTop="1" thickBot="1"/>
    <row r="13" spans="1:9" ht="15.75" thickTop="1">
      <c r="A13" s="3" t="s">
        <v>8</v>
      </c>
      <c r="B13" s="4" t="s">
        <v>1</v>
      </c>
      <c r="C13" s="5">
        <f ca="1">MONTH(C1)</f>
        <v>1</v>
      </c>
      <c r="E13" s="6" t="s">
        <v>9</v>
      </c>
      <c r="F13" s="7"/>
      <c r="G13" s="7"/>
      <c r="H13" s="7"/>
      <c r="I13" s="8"/>
    </row>
    <row r="14" spans="1:9">
      <c r="E14" s="9"/>
      <c r="F14" s="10"/>
      <c r="G14" s="10"/>
      <c r="H14" s="10"/>
      <c r="I14" s="11"/>
    </row>
    <row r="15" spans="1:9" ht="15.75" thickBot="1">
      <c r="E15" s="12"/>
      <c r="F15" s="13"/>
      <c r="G15" s="13"/>
      <c r="H15" s="13"/>
      <c r="I15" s="14"/>
    </row>
    <row r="16" spans="1:9" ht="16.5" thickTop="1" thickBot="1"/>
    <row r="17" spans="1:9" ht="15.75" thickTop="1">
      <c r="A17" s="3" t="s">
        <v>10</v>
      </c>
      <c r="B17" s="4" t="s">
        <v>1</v>
      </c>
      <c r="C17" s="5">
        <f ca="1">YEAR(C1)</f>
        <v>2011</v>
      </c>
      <c r="E17" s="6" t="s">
        <v>11</v>
      </c>
      <c r="F17" s="7"/>
      <c r="G17" s="7"/>
      <c r="H17" s="7"/>
      <c r="I17" s="8"/>
    </row>
    <row r="18" spans="1:9">
      <c r="E18" s="9"/>
      <c r="F18" s="10"/>
      <c r="G18" s="10"/>
      <c r="H18" s="10"/>
      <c r="I18" s="11"/>
    </row>
    <row r="19" spans="1:9" ht="15.75" thickBot="1">
      <c r="E19" s="12"/>
      <c r="F19" s="13"/>
      <c r="G19" s="13"/>
      <c r="H19" s="13"/>
      <c r="I19" s="14"/>
    </row>
    <row r="20" spans="1:9" ht="16.5" thickTop="1" thickBot="1"/>
    <row r="21" spans="1:9" ht="15.75" thickTop="1">
      <c r="A21" s="3" t="s">
        <v>12</v>
      </c>
      <c r="B21" s="4" t="s">
        <v>1</v>
      </c>
      <c r="C21" s="16">
        <f ca="1">DATE(C17,C13,C9)</f>
        <v>40561</v>
      </c>
      <c r="E21" s="6" t="s">
        <v>13</v>
      </c>
      <c r="F21" s="7"/>
      <c r="G21" s="7"/>
      <c r="H21" s="7"/>
      <c r="I21" s="8"/>
    </row>
    <row r="22" spans="1:9">
      <c r="E22" s="9" t="s">
        <v>14</v>
      </c>
      <c r="F22" s="10"/>
      <c r="G22" s="10"/>
      <c r="H22" s="10"/>
      <c r="I22" s="11"/>
    </row>
    <row r="23" spans="1:9" ht="15.75" thickBot="1">
      <c r="E23" s="12"/>
      <c r="F23" s="13"/>
      <c r="G23" s="13"/>
      <c r="H23" s="13"/>
      <c r="I23" s="14"/>
    </row>
    <row r="24" spans="1:9" ht="16.5" thickTop="1" thickBot="1"/>
    <row r="25" spans="1:9" ht="15.75" thickTop="1">
      <c r="A25" s="3" t="s">
        <v>15</v>
      </c>
      <c r="B25" s="4" t="s">
        <v>1</v>
      </c>
      <c r="C25" s="3" t="s">
        <v>16</v>
      </c>
      <c r="E25" s="6" t="s">
        <v>17</v>
      </c>
      <c r="F25" s="7"/>
      <c r="G25" s="7"/>
      <c r="H25" s="7"/>
      <c r="I25" s="8"/>
    </row>
    <row r="26" spans="1:9">
      <c r="C26" s="18">
        <f>DATEVALUE(C25)</f>
        <v>28491</v>
      </c>
      <c r="E26" s="9" t="s">
        <v>18</v>
      </c>
      <c r="F26" s="10"/>
      <c r="G26" s="10"/>
      <c r="H26" s="10"/>
      <c r="I26" s="11"/>
    </row>
    <row r="27" spans="1:9" ht="15.75" thickBot="1">
      <c r="C27" s="16">
        <f>C26</f>
        <v>28491</v>
      </c>
      <c r="E27" s="12" t="s">
        <v>19</v>
      </c>
      <c r="F27" s="13"/>
      <c r="G27" s="13"/>
      <c r="H27" s="13"/>
      <c r="I27" s="14"/>
    </row>
    <row r="28" spans="1:9" ht="16.5" thickTop="1" thickBot="1"/>
    <row r="29" spans="1:9" ht="15.75" thickTop="1">
      <c r="A29" s="3" t="s">
        <v>20</v>
      </c>
      <c r="B29" s="4" t="s">
        <v>1</v>
      </c>
      <c r="C29" s="5">
        <f ca="1">WEEKDAY(C5)</f>
        <v>3</v>
      </c>
      <c r="E29" s="6" t="s">
        <v>21</v>
      </c>
      <c r="F29" s="7"/>
      <c r="G29" s="7"/>
      <c r="H29" s="7"/>
      <c r="I29" s="8"/>
    </row>
    <row r="30" spans="1:9">
      <c r="C30" s="5" t="str">
        <f ca="1">TEXT(C29,"ddd")</f>
        <v>Tue</v>
      </c>
      <c r="E30" s="9" t="s">
        <v>22</v>
      </c>
      <c r="F30" s="10"/>
      <c r="G30" s="10"/>
      <c r="H30" s="10"/>
      <c r="I30" s="11"/>
    </row>
    <row r="31" spans="1:9" ht="15.75" thickBot="1">
      <c r="E31" s="12"/>
      <c r="F31" s="13"/>
      <c r="G31" s="13"/>
      <c r="H31" s="13"/>
      <c r="I31" s="14"/>
    </row>
    <row r="32" spans="1:9" ht="16.5" thickTop="1" thickBot="1"/>
    <row r="33" spans="1:9" ht="15.75" thickTop="1">
      <c r="A33" s="3" t="s">
        <v>24</v>
      </c>
      <c r="B33" s="4" t="s">
        <v>1</v>
      </c>
      <c r="C33" s="5">
        <f ca="1">RAND()</f>
        <v>0.41833805488376052</v>
      </c>
      <c r="E33" s="6" t="s">
        <v>25</v>
      </c>
      <c r="F33" s="7"/>
      <c r="G33" s="7"/>
      <c r="H33" s="7"/>
      <c r="I33" s="8"/>
    </row>
    <row r="34" spans="1:9">
      <c r="C34" s="18">
        <f ca="1">HOUR(C33)</f>
        <v>10</v>
      </c>
      <c r="E34" s="9" t="s">
        <v>26</v>
      </c>
      <c r="F34" s="10"/>
      <c r="G34" s="10"/>
      <c r="H34" s="10"/>
      <c r="I34" s="11"/>
    </row>
    <row r="35" spans="1:9" ht="15.75" thickBot="1">
      <c r="E35" s="12"/>
      <c r="F35" s="13"/>
      <c r="G35" s="13"/>
      <c r="H35" s="13"/>
      <c r="I35" s="14"/>
    </row>
    <row r="36" spans="1:9" ht="16.5" thickTop="1" thickBot="1"/>
    <row r="37" spans="1:9" ht="15.75" thickTop="1">
      <c r="A37" s="3" t="s">
        <v>27</v>
      </c>
      <c r="B37" s="4" t="s">
        <v>1</v>
      </c>
      <c r="C37" s="5">
        <f ca="1">MINUTE(C33)</f>
        <v>2</v>
      </c>
      <c r="E37" s="6" t="s">
        <v>28</v>
      </c>
      <c r="F37" s="7"/>
      <c r="G37" s="7"/>
      <c r="H37" s="7"/>
      <c r="I37" s="8"/>
    </row>
    <row r="38" spans="1:9">
      <c r="E38" s="9" t="s">
        <v>26</v>
      </c>
      <c r="F38" s="10"/>
      <c r="G38" s="10"/>
      <c r="H38" s="10"/>
      <c r="I38" s="11"/>
    </row>
    <row r="39" spans="1:9" ht="15.75" thickBot="1">
      <c r="E39" s="12"/>
      <c r="F39" s="13"/>
      <c r="G39" s="13"/>
      <c r="H39" s="13"/>
      <c r="I39" s="14"/>
    </row>
    <row r="40" spans="1:9" ht="16.5" thickTop="1" thickBot="1"/>
    <row r="41" spans="1:9" ht="15.75" thickTop="1">
      <c r="A41" s="3" t="s">
        <v>29</v>
      </c>
      <c r="B41" s="4" t="s">
        <v>1</v>
      </c>
      <c r="C41" s="5">
        <f ca="1">SECOND(C33)</f>
        <v>24</v>
      </c>
      <c r="E41" s="6" t="s">
        <v>30</v>
      </c>
      <c r="F41" s="7"/>
      <c r="G41" s="7"/>
      <c r="H41" s="7"/>
      <c r="I41" s="8"/>
    </row>
    <row r="42" spans="1:9">
      <c r="E42" s="9" t="s">
        <v>26</v>
      </c>
      <c r="F42" s="10"/>
      <c r="G42" s="10"/>
      <c r="H42" s="10"/>
      <c r="I42" s="11"/>
    </row>
    <row r="43" spans="1:9" ht="15.75" thickBot="1">
      <c r="E43" s="12"/>
      <c r="F43" s="13"/>
      <c r="G43" s="13"/>
      <c r="H43" s="13"/>
      <c r="I43" s="14"/>
    </row>
    <row r="44" spans="1:9" ht="16.5" thickTop="1" thickBot="1"/>
    <row r="45" spans="1:9" ht="15.75" thickTop="1">
      <c r="A45" s="3" t="s">
        <v>23</v>
      </c>
      <c r="B45" s="4" t="s">
        <v>1</v>
      </c>
      <c r="C45" s="19">
        <f ca="1">TIME(C34,C37,C41)</f>
        <v>0.41833333333333328</v>
      </c>
      <c r="E45" s="6" t="s">
        <v>31</v>
      </c>
      <c r="F45" s="7"/>
      <c r="G45" s="7"/>
      <c r="H45" s="7"/>
      <c r="I45" s="8"/>
    </row>
    <row r="46" spans="1:9">
      <c r="E46" s="9"/>
      <c r="F46" s="10"/>
      <c r="G46" s="10"/>
      <c r="H46" s="10"/>
      <c r="I46" s="11"/>
    </row>
    <row r="47" spans="1:9" ht="15.75" thickBot="1">
      <c r="E47" s="12"/>
      <c r="F47" s="13"/>
      <c r="G47" s="13"/>
      <c r="H47" s="13"/>
      <c r="I47" s="14"/>
    </row>
    <row r="48" spans="1:9" ht="15.75" thickTop="1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2"/>
  <sheetViews>
    <sheetView workbookViewId="0">
      <selection activeCell="B9" sqref="B9"/>
    </sheetView>
  </sheetViews>
  <sheetFormatPr defaultRowHeight="15"/>
  <cols>
    <col min="1" max="1" width="44.5703125" bestFit="1" customWidth="1"/>
    <col min="4" max="4" width="11.5703125" bestFit="1" customWidth="1"/>
  </cols>
  <sheetData>
    <row r="1" spans="1:9" ht="15.75" thickTop="1">
      <c r="A1" s="2" t="s">
        <v>32</v>
      </c>
      <c r="B1" s="1" t="s">
        <v>1</v>
      </c>
      <c r="C1" t="str">
        <f ca="1">IF(TEXT(WEEKDAY(TODAY()),"DDD")="SAT","Holidays, YAY","Ufff kaaaaaam")</f>
        <v>Ufff kaaaaaam</v>
      </c>
      <c r="E1" s="6" t="s">
        <v>33</v>
      </c>
      <c r="F1" s="7"/>
      <c r="G1" s="7"/>
      <c r="H1" s="7"/>
      <c r="I1" s="8"/>
    </row>
    <row r="2" spans="1:9">
      <c r="E2" s="9"/>
      <c r="F2" s="10"/>
      <c r="G2" s="10"/>
      <c r="H2" s="10"/>
      <c r="I2" s="11"/>
    </row>
    <row r="3" spans="1:9" ht="15.75" thickBot="1">
      <c r="E3" s="12"/>
      <c r="F3" s="13"/>
      <c r="G3" s="13"/>
      <c r="H3" s="13"/>
      <c r="I3" s="14"/>
    </row>
    <row r="4" spans="1:9" ht="16.5" thickTop="1" thickBot="1"/>
    <row r="5" spans="1:9" ht="15.75" thickTop="1">
      <c r="A5" s="2" t="s">
        <v>34</v>
      </c>
      <c r="B5" s="1" t="s">
        <v>1</v>
      </c>
      <c r="C5" t="s">
        <v>35</v>
      </c>
      <c r="D5">
        <f ca="1">RANDBETWEEN(0,50)</f>
        <v>16</v>
      </c>
      <c r="E5" s="6" t="s">
        <v>37</v>
      </c>
      <c r="F5" s="7"/>
      <c r="G5" s="7"/>
      <c r="H5" s="7"/>
      <c r="I5" s="8"/>
    </row>
    <row r="6" spans="1:9">
      <c r="C6" t="s">
        <v>36</v>
      </c>
      <c r="D6">
        <f ca="1">RANDBETWEEN(0,50)</f>
        <v>32</v>
      </c>
      <c r="E6" s="9" t="b">
        <v>1</v>
      </c>
      <c r="F6" s="10"/>
      <c r="G6" s="10"/>
      <c r="H6" s="10"/>
      <c r="I6" s="11"/>
    </row>
    <row r="7" spans="1:9" ht="15.75" thickBot="1">
      <c r="D7" t="b">
        <f ca="1">AND(D5&gt;=15,D6&gt;=15)</f>
        <v>1</v>
      </c>
      <c r="E7" s="12"/>
      <c r="F7" s="13"/>
      <c r="G7" s="13"/>
      <c r="H7" s="13"/>
      <c r="I7" s="14"/>
    </row>
    <row r="8" spans="1:9" ht="16.5" thickTop="1" thickBot="1"/>
    <row r="9" spans="1:9" ht="15.75" thickTop="1">
      <c r="A9" s="2" t="s">
        <v>38</v>
      </c>
      <c r="B9" s="1" t="s">
        <v>1</v>
      </c>
      <c r="C9" t="s">
        <v>39</v>
      </c>
      <c r="D9" s="20">
        <f ca="1">RANDBETWEEN(100000,500000)</f>
        <v>291566</v>
      </c>
      <c r="E9" s="6" t="s">
        <v>41</v>
      </c>
      <c r="F9" s="7"/>
      <c r="G9" s="7"/>
      <c r="H9" s="7"/>
      <c r="I9" s="8"/>
    </row>
    <row r="10" spans="1:9">
      <c r="C10" t="s">
        <v>40</v>
      </c>
      <c r="D10" s="20">
        <f ca="1">RANDBETWEEN(100000,500000)</f>
        <v>397841</v>
      </c>
      <c r="E10" s="9" t="b">
        <v>1</v>
      </c>
      <c r="F10" s="10"/>
      <c r="G10" s="10"/>
      <c r="H10" s="10"/>
      <c r="I10" s="11"/>
    </row>
    <row r="11" spans="1:9" ht="15.75" thickBot="1">
      <c r="D11" t="b">
        <f ca="1">OR(D9&gt;200000,D10&gt;200000)</f>
        <v>1</v>
      </c>
      <c r="E11" s="12"/>
      <c r="F11" s="13"/>
      <c r="G11" s="13"/>
      <c r="H11" s="13"/>
      <c r="I11" s="14"/>
    </row>
    <row r="12" spans="1:9" ht="15.7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26"/>
  <sheetViews>
    <sheetView topLeftCell="A147" workbookViewId="0">
      <selection activeCell="G166" sqref="G166"/>
    </sheetView>
  </sheetViews>
  <sheetFormatPr defaultRowHeight="15"/>
  <cols>
    <col min="1" max="3" width="11.7109375" customWidth="1"/>
    <col min="5" max="5" width="14.7109375" bestFit="1" customWidth="1"/>
    <col min="6" max="6" width="14.28515625" bestFit="1" customWidth="1"/>
    <col min="7" max="7" width="13.42578125" bestFit="1" customWidth="1"/>
  </cols>
  <sheetData>
    <row r="1" spans="1:10">
      <c r="A1" s="2" t="s">
        <v>42</v>
      </c>
      <c r="D1" s="1" t="s">
        <v>1</v>
      </c>
      <c r="E1" t="s">
        <v>43</v>
      </c>
      <c r="F1">
        <f ca="1">RANDBETWEEN(1,20)</f>
        <v>14</v>
      </c>
    </row>
    <row r="2" spans="1:10">
      <c r="E2" t="s">
        <v>44</v>
      </c>
      <c r="F2">
        <f t="shared" ref="F2:F12" ca="1" si="0">RANDBETWEEN(1,20)</f>
        <v>17</v>
      </c>
    </row>
    <row r="3" spans="1:10">
      <c r="E3" t="s">
        <v>45</v>
      </c>
      <c r="F3">
        <f t="shared" ca="1" si="0"/>
        <v>15</v>
      </c>
    </row>
    <row r="4" spans="1:10">
      <c r="E4" t="s">
        <v>46</v>
      </c>
      <c r="F4">
        <f t="shared" ca="1" si="0"/>
        <v>2</v>
      </c>
    </row>
    <row r="5" spans="1:10">
      <c r="E5" t="s">
        <v>47</v>
      </c>
      <c r="F5">
        <f t="shared" ca="1" si="0"/>
        <v>3</v>
      </c>
    </row>
    <row r="6" spans="1:10">
      <c r="E6" t="s">
        <v>48</v>
      </c>
      <c r="F6">
        <f t="shared" ca="1" si="0"/>
        <v>15</v>
      </c>
    </row>
    <row r="7" spans="1:10">
      <c r="E7" t="s">
        <v>49</v>
      </c>
      <c r="F7">
        <f t="shared" ca="1" si="0"/>
        <v>13</v>
      </c>
    </row>
    <row r="8" spans="1:10">
      <c r="E8" t="s">
        <v>50</v>
      </c>
      <c r="F8">
        <f t="shared" ca="1" si="0"/>
        <v>4</v>
      </c>
    </row>
    <row r="9" spans="1:10">
      <c r="E9" t="s">
        <v>51</v>
      </c>
      <c r="F9">
        <f t="shared" ca="1" si="0"/>
        <v>6</v>
      </c>
    </row>
    <row r="10" spans="1:10">
      <c r="E10" t="s">
        <v>52</v>
      </c>
      <c r="F10">
        <f t="shared" ca="1" si="0"/>
        <v>3</v>
      </c>
    </row>
    <row r="11" spans="1:10">
      <c r="E11" t="s">
        <v>53</v>
      </c>
      <c r="F11">
        <f t="shared" ca="1" si="0"/>
        <v>18</v>
      </c>
    </row>
    <row r="12" spans="1:10">
      <c r="E12" t="s">
        <v>54</v>
      </c>
      <c r="F12">
        <f t="shared" ca="1" si="0"/>
        <v>3</v>
      </c>
    </row>
    <row r="13" spans="1:10">
      <c r="E13" s="22" t="s">
        <v>60</v>
      </c>
      <c r="F13" s="21">
        <f ca="1">SUM(F1:F12)</f>
        <v>113</v>
      </c>
    </row>
    <row r="15" spans="1:10">
      <c r="A15" s="2" t="s">
        <v>55</v>
      </c>
      <c r="D15" s="1" t="s">
        <v>1</v>
      </c>
      <c r="E15" t="s">
        <v>56</v>
      </c>
      <c r="F15" t="s">
        <v>57</v>
      </c>
      <c r="G15" t="s">
        <v>58</v>
      </c>
      <c r="H15" t="s">
        <v>59</v>
      </c>
      <c r="J15" t="s">
        <v>67</v>
      </c>
    </row>
    <row r="16" spans="1:10">
      <c r="E16" t="s">
        <v>64</v>
      </c>
      <c r="F16" s="20">
        <v>132623</v>
      </c>
      <c r="G16" s="20">
        <v>104910</v>
      </c>
      <c r="H16" s="20">
        <v>18</v>
      </c>
      <c r="J16" t="s">
        <v>68</v>
      </c>
    </row>
    <row r="17" spans="5:10">
      <c r="E17" t="s">
        <v>64</v>
      </c>
      <c r="F17" s="20">
        <v>69116</v>
      </c>
      <c r="G17" s="20">
        <v>89675</v>
      </c>
      <c r="H17" s="20">
        <v>20</v>
      </c>
      <c r="J17" t="s">
        <v>69</v>
      </c>
    </row>
    <row r="18" spans="5:10">
      <c r="E18" t="s">
        <v>64</v>
      </c>
      <c r="F18" s="20">
        <v>69470</v>
      </c>
      <c r="G18" s="20">
        <v>170891</v>
      </c>
      <c r="H18" s="20">
        <v>17</v>
      </c>
    </row>
    <row r="19" spans="5:10">
      <c r="E19" t="s">
        <v>64</v>
      </c>
      <c r="F19" s="20">
        <v>194565</v>
      </c>
      <c r="G19" s="20">
        <v>199559</v>
      </c>
      <c r="H19" s="20">
        <v>13</v>
      </c>
    </row>
    <row r="20" spans="5:10">
      <c r="E20" t="s">
        <v>62</v>
      </c>
      <c r="F20" s="20">
        <v>100843</v>
      </c>
      <c r="G20" s="20">
        <v>108972</v>
      </c>
      <c r="H20" s="20">
        <v>16</v>
      </c>
    </row>
    <row r="21" spans="5:10">
      <c r="E21" t="s">
        <v>64</v>
      </c>
      <c r="F21" s="20">
        <v>95125</v>
      </c>
      <c r="G21" s="20">
        <v>157964</v>
      </c>
      <c r="H21" s="20">
        <v>15</v>
      </c>
    </row>
    <row r="22" spans="5:10">
      <c r="E22" t="s">
        <v>64</v>
      </c>
      <c r="F22" s="20">
        <v>194550</v>
      </c>
      <c r="G22" s="20">
        <v>120069</v>
      </c>
      <c r="H22" s="20">
        <v>18</v>
      </c>
    </row>
    <row r="23" spans="5:10">
      <c r="E23" t="s">
        <v>62</v>
      </c>
      <c r="F23" s="20">
        <v>142413</v>
      </c>
      <c r="G23" s="20">
        <v>99804</v>
      </c>
      <c r="H23" s="20">
        <v>20</v>
      </c>
    </row>
    <row r="24" spans="5:10">
      <c r="E24" t="s">
        <v>64</v>
      </c>
      <c r="F24" s="20">
        <v>145990</v>
      </c>
      <c r="G24" s="20">
        <v>78545</v>
      </c>
      <c r="H24" s="20">
        <v>17</v>
      </c>
    </row>
    <row r="25" spans="5:10">
      <c r="E25" t="s">
        <v>64</v>
      </c>
      <c r="F25" s="20">
        <v>83205</v>
      </c>
      <c r="G25" s="20">
        <v>194087</v>
      </c>
      <c r="H25" s="20">
        <v>12</v>
      </c>
    </row>
    <row r="26" spans="5:10">
      <c r="E26" t="s">
        <v>64</v>
      </c>
      <c r="F26" s="20">
        <v>114974</v>
      </c>
      <c r="G26" s="20">
        <v>59790</v>
      </c>
      <c r="H26" s="20">
        <v>20</v>
      </c>
    </row>
    <row r="27" spans="5:10">
      <c r="E27" t="s">
        <v>62</v>
      </c>
      <c r="F27" s="20">
        <v>67858</v>
      </c>
      <c r="G27" s="20">
        <v>186008</v>
      </c>
      <c r="H27" s="20">
        <v>20</v>
      </c>
    </row>
    <row r="28" spans="5:10">
      <c r="E28" t="s">
        <v>62</v>
      </c>
      <c r="F28" s="20">
        <v>84978</v>
      </c>
      <c r="G28" s="20">
        <v>92712</v>
      </c>
      <c r="H28" s="20">
        <v>14</v>
      </c>
    </row>
    <row r="29" spans="5:10">
      <c r="E29" t="s">
        <v>62</v>
      </c>
      <c r="F29" s="20">
        <v>56761</v>
      </c>
      <c r="G29" s="20">
        <v>101788</v>
      </c>
      <c r="H29" s="20">
        <v>10</v>
      </c>
    </row>
    <row r="30" spans="5:10">
      <c r="E30" t="s">
        <v>62</v>
      </c>
      <c r="F30" s="20">
        <v>179863</v>
      </c>
      <c r="G30" s="20">
        <v>180490</v>
      </c>
      <c r="H30" s="20">
        <v>16</v>
      </c>
    </row>
    <row r="31" spans="5:10">
      <c r="E31" t="s">
        <v>62</v>
      </c>
      <c r="F31" s="20">
        <v>68332</v>
      </c>
      <c r="G31" s="20">
        <v>70085</v>
      </c>
      <c r="H31" s="20">
        <v>16</v>
      </c>
    </row>
    <row r="32" spans="5:10">
      <c r="E32" t="s">
        <v>64</v>
      </c>
      <c r="F32" s="20">
        <v>152781</v>
      </c>
      <c r="G32" s="20">
        <v>56968</v>
      </c>
      <c r="H32" s="20">
        <v>15</v>
      </c>
    </row>
    <row r="33" spans="5:8">
      <c r="E33" t="s">
        <v>62</v>
      </c>
      <c r="F33" s="20">
        <v>111355</v>
      </c>
      <c r="G33" s="20">
        <v>179072</v>
      </c>
      <c r="H33" s="20">
        <v>16</v>
      </c>
    </row>
    <row r="34" spans="5:8">
      <c r="E34" t="s">
        <v>64</v>
      </c>
      <c r="F34" s="20">
        <v>88283</v>
      </c>
      <c r="G34" s="20">
        <v>197072</v>
      </c>
      <c r="H34" s="20">
        <v>10</v>
      </c>
    </row>
    <row r="35" spans="5:8">
      <c r="E35" t="s">
        <v>64</v>
      </c>
      <c r="F35" s="20">
        <v>170169</v>
      </c>
      <c r="G35" s="20">
        <v>54041</v>
      </c>
      <c r="H35" s="20">
        <v>10</v>
      </c>
    </row>
    <row r="36" spans="5:8">
      <c r="E36" t="s">
        <v>62</v>
      </c>
      <c r="F36" s="20">
        <v>164428</v>
      </c>
      <c r="G36" s="20">
        <v>96503</v>
      </c>
      <c r="H36" s="20">
        <v>12</v>
      </c>
    </row>
    <row r="37" spans="5:8">
      <c r="E37" t="s">
        <v>62</v>
      </c>
      <c r="F37" s="20">
        <v>146946</v>
      </c>
      <c r="G37" s="20">
        <v>151976</v>
      </c>
      <c r="H37" s="20">
        <v>11</v>
      </c>
    </row>
    <row r="38" spans="5:8">
      <c r="E38" t="s">
        <v>64</v>
      </c>
      <c r="F38" s="20">
        <v>126275</v>
      </c>
      <c r="G38" s="20">
        <v>162627</v>
      </c>
      <c r="H38" s="20">
        <v>20</v>
      </c>
    </row>
    <row r="39" spans="5:8">
      <c r="E39" t="s">
        <v>62</v>
      </c>
      <c r="F39" s="20">
        <v>177968</v>
      </c>
      <c r="G39" s="20">
        <v>90134</v>
      </c>
      <c r="H39" s="20">
        <v>11</v>
      </c>
    </row>
    <row r="40" spans="5:8">
      <c r="E40" t="s">
        <v>62</v>
      </c>
      <c r="F40" s="20">
        <v>124874</v>
      </c>
      <c r="G40" s="20">
        <v>159648</v>
      </c>
      <c r="H40" s="20">
        <v>15</v>
      </c>
    </row>
    <row r="41" spans="5:8">
      <c r="E41" t="s">
        <v>64</v>
      </c>
      <c r="F41" s="20">
        <v>67819</v>
      </c>
      <c r="G41" s="20">
        <v>63215</v>
      </c>
      <c r="H41" s="20">
        <v>19</v>
      </c>
    </row>
    <row r="42" spans="5:8">
      <c r="E42" t="s">
        <v>62</v>
      </c>
      <c r="F42" s="20">
        <v>83794</v>
      </c>
      <c r="G42" s="20">
        <v>192632</v>
      </c>
      <c r="H42" s="20">
        <v>16</v>
      </c>
    </row>
    <row r="43" spans="5:8">
      <c r="E43" t="s">
        <v>62</v>
      </c>
      <c r="F43" s="20">
        <v>73632</v>
      </c>
      <c r="G43" s="20">
        <v>82777</v>
      </c>
      <c r="H43" s="20">
        <v>11</v>
      </c>
    </row>
    <row r="44" spans="5:8">
      <c r="E44" t="s">
        <v>64</v>
      </c>
      <c r="F44" s="20">
        <v>132716</v>
      </c>
      <c r="G44" s="20">
        <v>93088</v>
      </c>
      <c r="H44" s="20">
        <v>16</v>
      </c>
    </row>
    <row r="45" spans="5:8">
      <c r="E45" t="s">
        <v>64</v>
      </c>
      <c r="F45" s="20">
        <v>175100</v>
      </c>
      <c r="G45" s="20">
        <v>79075</v>
      </c>
      <c r="H45" s="20">
        <v>16</v>
      </c>
    </row>
    <row r="46" spans="5:8">
      <c r="E46" t="s">
        <v>62</v>
      </c>
      <c r="F46" s="20">
        <v>127149</v>
      </c>
      <c r="G46" s="20">
        <v>179259</v>
      </c>
      <c r="H46" s="20">
        <v>10</v>
      </c>
    </row>
    <row r="47" spans="5:8">
      <c r="E47" t="s">
        <v>64</v>
      </c>
      <c r="F47" s="20">
        <v>75045</v>
      </c>
      <c r="G47" s="20">
        <v>124875</v>
      </c>
      <c r="H47" s="20">
        <v>18</v>
      </c>
    </row>
    <row r="48" spans="5:8">
      <c r="E48" t="s">
        <v>62</v>
      </c>
      <c r="F48" s="20">
        <v>71041</v>
      </c>
      <c r="G48" s="20">
        <v>170092</v>
      </c>
      <c r="H48" s="20">
        <v>19</v>
      </c>
    </row>
    <row r="49" spans="5:8">
      <c r="E49" t="s">
        <v>64</v>
      </c>
      <c r="F49" s="20">
        <v>66655</v>
      </c>
      <c r="G49" s="20">
        <v>89411</v>
      </c>
      <c r="H49" s="20">
        <v>10</v>
      </c>
    </row>
    <row r="50" spans="5:8">
      <c r="E50" t="s">
        <v>64</v>
      </c>
      <c r="F50" s="20">
        <v>67866</v>
      </c>
      <c r="G50" s="20">
        <v>51657</v>
      </c>
      <c r="H50" s="20">
        <v>20</v>
      </c>
    </row>
    <row r="51" spans="5:8">
      <c r="E51" t="s">
        <v>62</v>
      </c>
      <c r="F51" s="20">
        <v>119327</v>
      </c>
      <c r="G51" s="20">
        <v>182465</v>
      </c>
      <c r="H51" s="20">
        <v>13</v>
      </c>
    </row>
    <row r="52" spans="5:8">
      <c r="E52" t="s">
        <v>64</v>
      </c>
      <c r="F52" s="20">
        <v>85767</v>
      </c>
      <c r="G52" s="20">
        <v>106537</v>
      </c>
      <c r="H52" s="20">
        <v>12</v>
      </c>
    </row>
    <row r="53" spans="5:8">
      <c r="E53" t="s">
        <v>64</v>
      </c>
      <c r="F53" s="20">
        <v>151662</v>
      </c>
      <c r="G53" s="20">
        <v>112440</v>
      </c>
      <c r="H53" s="20">
        <v>18</v>
      </c>
    </row>
    <row r="54" spans="5:8">
      <c r="E54" t="s">
        <v>62</v>
      </c>
      <c r="F54" s="20">
        <v>111546</v>
      </c>
      <c r="G54" s="20">
        <v>82531</v>
      </c>
      <c r="H54" s="20">
        <v>19</v>
      </c>
    </row>
    <row r="55" spans="5:8">
      <c r="E55" t="s">
        <v>62</v>
      </c>
      <c r="F55" s="20">
        <v>91528</v>
      </c>
      <c r="G55" s="20">
        <v>145833</v>
      </c>
      <c r="H55" s="20">
        <v>20</v>
      </c>
    </row>
    <row r="56" spans="5:8">
      <c r="E56" t="s">
        <v>62</v>
      </c>
      <c r="F56" s="20">
        <v>169448</v>
      </c>
      <c r="G56" s="20">
        <v>174126</v>
      </c>
      <c r="H56" s="20">
        <v>18</v>
      </c>
    </row>
    <row r="57" spans="5:8">
      <c r="E57" t="s">
        <v>62</v>
      </c>
      <c r="F57" s="20">
        <v>151549</v>
      </c>
      <c r="G57" s="20">
        <v>167271</v>
      </c>
      <c r="H57" s="20">
        <v>16</v>
      </c>
    </row>
    <row r="58" spans="5:8">
      <c r="E58" t="s">
        <v>64</v>
      </c>
      <c r="F58" s="20">
        <v>114672</v>
      </c>
      <c r="G58" s="20">
        <v>144887</v>
      </c>
      <c r="H58" s="20">
        <v>20</v>
      </c>
    </row>
    <row r="59" spans="5:8">
      <c r="E59" t="s">
        <v>62</v>
      </c>
      <c r="F59" s="20">
        <v>131470</v>
      </c>
      <c r="G59" s="20">
        <v>50734</v>
      </c>
      <c r="H59" s="20">
        <v>16</v>
      </c>
    </row>
    <row r="60" spans="5:8">
      <c r="E60" t="s">
        <v>62</v>
      </c>
      <c r="F60" s="20">
        <v>103152</v>
      </c>
      <c r="G60" s="20">
        <v>151414</v>
      </c>
      <c r="H60" s="20">
        <v>16</v>
      </c>
    </row>
    <row r="61" spans="5:8">
      <c r="E61" t="s">
        <v>64</v>
      </c>
      <c r="F61" s="20">
        <v>103854</v>
      </c>
      <c r="G61" s="20">
        <v>103177</v>
      </c>
      <c r="H61" s="20">
        <v>18</v>
      </c>
    </row>
    <row r="62" spans="5:8">
      <c r="E62" t="s">
        <v>62</v>
      </c>
      <c r="F62" s="20">
        <v>65766</v>
      </c>
      <c r="G62" s="20">
        <v>186140</v>
      </c>
      <c r="H62" s="20">
        <v>16</v>
      </c>
    </row>
    <row r="63" spans="5:8">
      <c r="E63" t="s">
        <v>64</v>
      </c>
      <c r="F63" s="20">
        <v>112669</v>
      </c>
      <c r="G63" s="20">
        <v>189150</v>
      </c>
      <c r="H63" s="20">
        <v>11</v>
      </c>
    </row>
    <row r="64" spans="5:8">
      <c r="E64" t="s">
        <v>64</v>
      </c>
      <c r="F64" s="20">
        <v>163875</v>
      </c>
      <c r="G64" s="20">
        <v>165377</v>
      </c>
      <c r="H64" s="20">
        <v>19</v>
      </c>
    </row>
    <row r="65" spans="5:8">
      <c r="E65" t="s">
        <v>64</v>
      </c>
      <c r="F65" s="20">
        <v>95860</v>
      </c>
      <c r="G65" s="20">
        <v>62839</v>
      </c>
      <c r="H65" s="20">
        <v>12</v>
      </c>
    </row>
    <row r="66" spans="5:8">
      <c r="E66" t="s">
        <v>62</v>
      </c>
      <c r="F66" s="20">
        <v>118002</v>
      </c>
      <c r="G66" s="20">
        <v>120714</v>
      </c>
      <c r="H66" s="20">
        <v>13</v>
      </c>
    </row>
    <row r="67" spans="5:8">
      <c r="E67" t="s">
        <v>62</v>
      </c>
      <c r="F67" s="20">
        <v>71992</v>
      </c>
      <c r="G67" s="20">
        <v>194973</v>
      </c>
      <c r="H67" s="20">
        <v>19</v>
      </c>
    </row>
    <row r="68" spans="5:8">
      <c r="E68" t="s">
        <v>64</v>
      </c>
      <c r="F68" s="20">
        <v>87939</v>
      </c>
      <c r="G68" s="20">
        <v>116373</v>
      </c>
      <c r="H68" s="20">
        <v>20</v>
      </c>
    </row>
    <row r="69" spans="5:8">
      <c r="E69" t="s">
        <v>62</v>
      </c>
      <c r="F69" s="20">
        <v>56610</v>
      </c>
      <c r="G69" s="20">
        <v>172713</v>
      </c>
      <c r="H69" s="20">
        <v>18</v>
      </c>
    </row>
    <row r="70" spans="5:8">
      <c r="E70" t="s">
        <v>64</v>
      </c>
      <c r="F70" s="20">
        <v>122797</v>
      </c>
      <c r="G70" s="20">
        <v>60189</v>
      </c>
      <c r="H70" s="20">
        <v>12</v>
      </c>
    </row>
    <row r="71" spans="5:8">
      <c r="E71" t="s">
        <v>62</v>
      </c>
      <c r="F71" s="20">
        <v>146632</v>
      </c>
      <c r="G71" s="20">
        <v>69136</v>
      </c>
      <c r="H71" s="20">
        <v>19</v>
      </c>
    </row>
    <row r="72" spans="5:8">
      <c r="E72" t="s">
        <v>62</v>
      </c>
      <c r="F72" s="20">
        <v>152622</v>
      </c>
      <c r="G72" s="20">
        <v>125130</v>
      </c>
      <c r="H72" s="20">
        <v>11</v>
      </c>
    </row>
    <row r="73" spans="5:8">
      <c r="E73" t="s">
        <v>62</v>
      </c>
      <c r="F73" s="20">
        <v>75117</v>
      </c>
      <c r="G73" s="20">
        <v>166831</v>
      </c>
      <c r="H73" s="20">
        <v>16</v>
      </c>
    </row>
    <row r="74" spans="5:8">
      <c r="E74" t="s">
        <v>62</v>
      </c>
      <c r="F74" s="20">
        <v>182128</v>
      </c>
      <c r="G74" s="20">
        <v>197353</v>
      </c>
      <c r="H74" s="20">
        <v>13</v>
      </c>
    </row>
    <row r="75" spans="5:8">
      <c r="E75" t="s">
        <v>64</v>
      </c>
      <c r="F75" s="20">
        <v>77319</v>
      </c>
      <c r="G75" s="20">
        <v>64445</v>
      </c>
      <c r="H75" s="20">
        <v>15</v>
      </c>
    </row>
    <row r="76" spans="5:8">
      <c r="E76" t="s">
        <v>62</v>
      </c>
      <c r="F76" s="20">
        <v>160538</v>
      </c>
      <c r="G76" s="20">
        <v>63143</v>
      </c>
      <c r="H76" s="20">
        <v>14</v>
      </c>
    </row>
    <row r="77" spans="5:8">
      <c r="E77" t="s">
        <v>64</v>
      </c>
      <c r="F77" s="20">
        <v>189534</v>
      </c>
      <c r="G77" s="20">
        <v>156082</v>
      </c>
      <c r="H77" s="20">
        <v>13</v>
      </c>
    </row>
    <row r="78" spans="5:8">
      <c r="E78" t="s">
        <v>62</v>
      </c>
      <c r="F78" s="20">
        <v>153037</v>
      </c>
      <c r="G78" s="20">
        <v>101863</v>
      </c>
      <c r="H78" s="20">
        <v>16</v>
      </c>
    </row>
    <row r="79" spans="5:8">
      <c r="E79" t="s">
        <v>64</v>
      </c>
      <c r="F79" s="20">
        <v>98081</v>
      </c>
      <c r="G79" s="20">
        <v>108640</v>
      </c>
      <c r="H79" s="20">
        <v>15</v>
      </c>
    </row>
    <row r="80" spans="5:8">
      <c r="E80" t="s">
        <v>64</v>
      </c>
      <c r="F80" s="20">
        <v>93148</v>
      </c>
      <c r="G80" s="20">
        <v>182228</v>
      </c>
      <c r="H80" s="20">
        <v>19</v>
      </c>
    </row>
    <row r="81" spans="5:8">
      <c r="E81" t="s">
        <v>62</v>
      </c>
      <c r="F81" s="20">
        <v>171220</v>
      </c>
      <c r="G81" s="20">
        <v>63341</v>
      </c>
      <c r="H81" s="20">
        <v>20</v>
      </c>
    </row>
    <row r="82" spans="5:8">
      <c r="E82" t="s">
        <v>64</v>
      </c>
      <c r="F82" s="20">
        <v>169052</v>
      </c>
      <c r="G82" s="20">
        <v>65925</v>
      </c>
      <c r="H82" s="20">
        <v>18</v>
      </c>
    </row>
    <row r="83" spans="5:8">
      <c r="E83" t="s">
        <v>62</v>
      </c>
      <c r="F83" s="20">
        <v>105783</v>
      </c>
      <c r="G83" s="20">
        <v>108994</v>
      </c>
      <c r="H83" s="20">
        <v>17</v>
      </c>
    </row>
    <row r="84" spans="5:8">
      <c r="E84" t="s">
        <v>64</v>
      </c>
      <c r="F84" s="20">
        <v>98520</v>
      </c>
      <c r="G84" s="20">
        <v>167735</v>
      </c>
      <c r="H84" s="20">
        <v>11</v>
      </c>
    </row>
    <row r="85" spans="5:8">
      <c r="E85" t="s">
        <v>64</v>
      </c>
      <c r="F85" s="20">
        <v>159168</v>
      </c>
      <c r="G85" s="20">
        <v>170747</v>
      </c>
      <c r="H85" s="20">
        <v>12</v>
      </c>
    </row>
    <row r="86" spans="5:8">
      <c r="E86" t="s">
        <v>62</v>
      </c>
      <c r="F86" s="20">
        <v>137563</v>
      </c>
      <c r="G86" s="20">
        <v>68609</v>
      </c>
      <c r="H86" s="20">
        <v>10</v>
      </c>
    </row>
    <row r="87" spans="5:8">
      <c r="E87" t="s">
        <v>64</v>
      </c>
      <c r="F87" s="20">
        <v>94806</v>
      </c>
      <c r="G87" s="20">
        <v>69095</v>
      </c>
      <c r="H87" s="20">
        <v>20</v>
      </c>
    </row>
    <row r="88" spans="5:8">
      <c r="E88" t="s">
        <v>62</v>
      </c>
      <c r="F88" s="20">
        <v>194591</v>
      </c>
      <c r="G88" s="20">
        <v>88804</v>
      </c>
      <c r="H88" s="20">
        <v>17</v>
      </c>
    </row>
    <row r="89" spans="5:8">
      <c r="E89" t="s">
        <v>62</v>
      </c>
      <c r="F89" s="20">
        <v>162110</v>
      </c>
      <c r="G89" s="20">
        <v>152079</v>
      </c>
      <c r="H89" s="20">
        <v>20</v>
      </c>
    </row>
    <row r="90" spans="5:8">
      <c r="E90" t="s">
        <v>64</v>
      </c>
      <c r="F90" s="20">
        <v>93071</v>
      </c>
      <c r="G90" s="20">
        <v>57106</v>
      </c>
      <c r="H90" s="20">
        <v>19</v>
      </c>
    </row>
    <row r="91" spans="5:8">
      <c r="E91" t="s">
        <v>62</v>
      </c>
      <c r="F91" s="20">
        <v>101871</v>
      </c>
      <c r="G91" s="20">
        <v>53067</v>
      </c>
      <c r="H91" s="20">
        <v>11</v>
      </c>
    </row>
    <row r="92" spans="5:8">
      <c r="E92" t="s">
        <v>64</v>
      </c>
      <c r="F92" s="20">
        <v>183012</v>
      </c>
      <c r="G92" s="20">
        <v>162722</v>
      </c>
      <c r="H92" s="20">
        <v>11</v>
      </c>
    </row>
    <row r="93" spans="5:8">
      <c r="E93" t="s">
        <v>62</v>
      </c>
      <c r="F93" s="20">
        <v>71652</v>
      </c>
      <c r="G93" s="20">
        <v>133398</v>
      </c>
      <c r="H93" s="20">
        <v>20</v>
      </c>
    </row>
    <row r="94" spans="5:8">
      <c r="E94" t="s">
        <v>64</v>
      </c>
      <c r="F94" s="20">
        <v>144919</v>
      </c>
      <c r="G94" s="20">
        <v>127234</v>
      </c>
      <c r="H94" s="20">
        <v>14</v>
      </c>
    </row>
    <row r="95" spans="5:8">
      <c r="E95" t="s">
        <v>62</v>
      </c>
      <c r="F95" s="20">
        <v>104724</v>
      </c>
      <c r="G95" s="20">
        <v>63816</v>
      </c>
      <c r="H95" s="20">
        <v>12</v>
      </c>
    </row>
    <row r="96" spans="5:8">
      <c r="E96" t="s">
        <v>62</v>
      </c>
      <c r="F96" s="20">
        <v>92698</v>
      </c>
      <c r="G96" s="20">
        <v>119049</v>
      </c>
      <c r="H96" s="20">
        <v>10</v>
      </c>
    </row>
    <row r="97" spans="5:8">
      <c r="E97" t="s">
        <v>64</v>
      </c>
      <c r="F97" s="20">
        <v>115409</v>
      </c>
      <c r="G97" s="20">
        <v>145604</v>
      </c>
      <c r="H97" s="20">
        <v>18</v>
      </c>
    </row>
    <row r="98" spans="5:8">
      <c r="E98" t="s">
        <v>62</v>
      </c>
      <c r="F98" s="20">
        <v>117651</v>
      </c>
      <c r="G98" s="20">
        <v>150027</v>
      </c>
      <c r="H98" s="20">
        <v>16</v>
      </c>
    </row>
    <row r="99" spans="5:8">
      <c r="E99" t="s">
        <v>62</v>
      </c>
      <c r="F99" s="20">
        <v>128283</v>
      </c>
      <c r="G99" s="20">
        <v>79559</v>
      </c>
      <c r="H99" s="20">
        <v>13</v>
      </c>
    </row>
    <row r="100" spans="5:8">
      <c r="E100" t="s">
        <v>62</v>
      </c>
      <c r="F100" s="20">
        <v>189647</v>
      </c>
      <c r="G100" s="20">
        <v>145216</v>
      </c>
      <c r="H100" s="20">
        <v>16</v>
      </c>
    </row>
    <row r="101" spans="5:8">
      <c r="E101" t="s">
        <v>64</v>
      </c>
      <c r="F101" s="20">
        <v>66216</v>
      </c>
      <c r="G101" s="20">
        <v>175867</v>
      </c>
      <c r="H101" s="20">
        <v>12</v>
      </c>
    </row>
    <row r="102" spans="5:8">
      <c r="E102" t="s">
        <v>62</v>
      </c>
      <c r="F102" s="20">
        <v>81143</v>
      </c>
      <c r="G102" s="20">
        <v>171773</v>
      </c>
      <c r="H102" s="20">
        <v>16</v>
      </c>
    </row>
    <row r="103" spans="5:8">
      <c r="E103" t="s">
        <v>62</v>
      </c>
      <c r="F103" s="20">
        <v>150280</v>
      </c>
      <c r="G103" s="20">
        <v>116812</v>
      </c>
      <c r="H103" s="20">
        <v>18</v>
      </c>
    </row>
    <row r="104" spans="5:8">
      <c r="E104" t="s">
        <v>64</v>
      </c>
      <c r="F104" s="20">
        <v>128106</v>
      </c>
      <c r="G104" s="20">
        <v>74815</v>
      </c>
      <c r="H104" s="20">
        <v>10</v>
      </c>
    </row>
    <row r="105" spans="5:8">
      <c r="E105" t="s">
        <v>62</v>
      </c>
      <c r="F105" s="20">
        <v>146093</v>
      </c>
      <c r="G105" s="20">
        <v>137572</v>
      </c>
      <c r="H105" s="20">
        <v>17</v>
      </c>
    </row>
    <row r="106" spans="5:8">
      <c r="E106" t="s">
        <v>64</v>
      </c>
      <c r="F106" s="20">
        <v>183846</v>
      </c>
      <c r="G106" s="20">
        <v>186197</v>
      </c>
      <c r="H106" s="20">
        <v>11</v>
      </c>
    </row>
    <row r="107" spans="5:8">
      <c r="E107" t="s">
        <v>64</v>
      </c>
      <c r="F107" s="20">
        <v>69632</v>
      </c>
      <c r="G107" s="20">
        <v>109248</v>
      </c>
      <c r="H107" s="20">
        <v>18</v>
      </c>
    </row>
    <row r="108" spans="5:8">
      <c r="E108" t="s">
        <v>62</v>
      </c>
      <c r="F108" s="20">
        <v>118096</v>
      </c>
      <c r="G108" s="20">
        <v>145003</v>
      </c>
      <c r="H108" s="20">
        <v>13</v>
      </c>
    </row>
    <row r="109" spans="5:8">
      <c r="E109" t="s">
        <v>64</v>
      </c>
      <c r="F109" s="20">
        <v>139957</v>
      </c>
      <c r="G109" s="20">
        <v>79585</v>
      </c>
      <c r="H109" s="20">
        <v>10</v>
      </c>
    </row>
    <row r="110" spans="5:8">
      <c r="E110" t="s">
        <v>62</v>
      </c>
      <c r="F110" s="20">
        <v>111697</v>
      </c>
      <c r="G110" s="20">
        <v>100375</v>
      </c>
      <c r="H110" s="20">
        <v>19</v>
      </c>
    </row>
    <row r="111" spans="5:8">
      <c r="E111" t="s">
        <v>64</v>
      </c>
      <c r="F111" s="20">
        <v>188492</v>
      </c>
      <c r="G111" s="20">
        <v>196885</v>
      </c>
      <c r="H111" s="20">
        <v>16</v>
      </c>
    </row>
    <row r="112" spans="5:8">
      <c r="E112" t="s">
        <v>64</v>
      </c>
      <c r="F112" s="20">
        <v>184026</v>
      </c>
      <c r="G112" s="20">
        <v>89965</v>
      </c>
      <c r="H112" s="20">
        <v>14</v>
      </c>
    </row>
    <row r="113" spans="5:8">
      <c r="E113" t="s">
        <v>64</v>
      </c>
      <c r="F113" s="20">
        <v>171572</v>
      </c>
      <c r="G113" s="20">
        <v>115005</v>
      </c>
      <c r="H113" s="20">
        <v>14</v>
      </c>
    </row>
    <row r="114" spans="5:8">
      <c r="E114" t="s">
        <v>64</v>
      </c>
      <c r="F114" s="20">
        <v>163025</v>
      </c>
      <c r="G114" s="20">
        <v>56766</v>
      </c>
      <c r="H114" s="20">
        <v>10</v>
      </c>
    </row>
    <row r="115" spans="5:8">
      <c r="E115" t="s">
        <v>64</v>
      </c>
      <c r="F115" s="20">
        <v>156978</v>
      </c>
      <c r="G115" s="20">
        <v>162571</v>
      </c>
      <c r="H115" s="20">
        <v>15</v>
      </c>
    </row>
    <row r="116" spans="5:8">
      <c r="E116" t="s">
        <v>64</v>
      </c>
      <c r="F116" s="20">
        <v>139362</v>
      </c>
      <c r="G116" s="20">
        <v>93155</v>
      </c>
      <c r="H116" s="20">
        <v>14</v>
      </c>
    </row>
    <row r="117" spans="5:8">
      <c r="E117" t="s">
        <v>62</v>
      </c>
      <c r="F117" s="20">
        <v>91799</v>
      </c>
      <c r="G117" s="20">
        <v>145488</v>
      </c>
      <c r="H117" s="20">
        <v>19</v>
      </c>
    </row>
    <row r="118" spans="5:8">
      <c r="E118" t="s">
        <v>62</v>
      </c>
      <c r="F118" s="20">
        <v>95481</v>
      </c>
      <c r="G118" s="20">
        <v>170749</v>
      </c>
      <c r="H118" s="20">
        <v>11</v>
      </c>
    </row>
    <row r="119" spans="5:8">
      <c r="E119" t="s">
        <v>62</v>
      </c>
      <c r="F119" s="20">
        <v>192281</v>
      </c>
      <c r="G119" s="20">
        <v>50825</v>
      </c>
      <c r="H119" s="20">
        <v>16</v>
      </c>
    </row>
    <row r="120" spans="5:8">
      <c r="E120" t="s">
        <v>62</v>
      </c>
      <c r="F120" s="20">
        <v>140460</v>
      </c>
      <c r="G120" s="20">
        <v>75853</v>
      </c>
      <c r="H120" s="20">
        <v>19</v>
      </c>
    </row>
    <row r="121" spans="5:8">
      <c r="E121" t="s">
        <v>64</v>
      </c>
      <c r="F121" s="20">
        <v>148112</v>
      </c>
      <c r="G121" s="20">
        <v>54396</v>
      </c>
      <c r="H121" s="20">
        <v>11</v>
      </c>
    </row>
    <row r="122" spans="5:8">
      <c r="E122" t="s">
        <v>62</v>
      </c>
      <c r="F122" s="20">
        <v>119699</v>
      </c>
      <c r="G122" s="20">
        <v>129789</v>
      </c>
      <c r="H122" s="20">
        <v>20</v>
      </c>
    </row>
    <row r="123" spans="5:8">
      <c r="E123" t="s">
        <v>64</v>
      </c>
      <c r="F123" s="20">
        <v>84910</v>
      </c>
      <c r="G123" s="20">
        <v>174580</v>
      </c>
      <c r="H123" s="20">
        <v>13</v>
      </c>
    </row>
    <row r="124" spans="5:8">
      <c r="E124" t="s">
        <v>64</v>
      </c>
      <c r="F124" s="20">
        <v>69873</v>
      </c>
      <c r="G124" s="20">
        <v>130671</v>
      </c>
      <c r="H124" s="20">
        <v>14</v>
      </c>
    </row>
    <row r="125" spans="5:8">
      <c r="E125" t="s">
        <v>62</v>
      </c>
      <c r="F125" s="20">
        <v>127604</v>
      </c>
      <c r="G125" s="20">
        <v>134898</v>
      </c>
      <c r="H125" s="20">
        <v>17</v>
      </c>
    </row>
    <row r="126" spans="5:8">
      <c r="E126" t="s">
        <v>62</v>
      </c>
      <c r="F126" s="20">
        <v>70783</v>
      </c>
      <c r="G126" s="20">
        <v>125004</v>
      </c>
      <c r="H126" s="20">
        <v>16</v>
      </c>
    </row>
    <row r="127" spans="5:8">
      <c r="E127" t="s">
        <v>64</v>
      </c>
      <c r="F127" s="20">
        <v>125780</v>
      </c>
      <c r="G127" s="20">
        <v>167187</v>
      </c>
      <c r="H127" s="20">
        <v>15</v>
      </c>
    </row>
    <row r="128" spans="5:8">
      <c r="E128" t="s">
        <v>64</v>
      </c>
      <c r="F128" s="20">
        <v>116091</v>
      </c>
      <c r="G128" s="20">
        <v>106555</v>
      </c>
      <c r="H128" s="20">
        <v>14</v>
      </c>
    </row>
    <row r="129" spans="5:8">
      <c r="E129" t="s">
        <v>64</v>
      </c>
      <c r="F129" s="20">
        <v>160848</v>
      </c>
      <c r="G129" s="20">
        <v>179099</v>
      </c>
      <c r="H129" s="20">
        <v>19</v>
      </c>
    </row>
    <row r="130" spans="5:8">
      <c r="E130" t="s">
        <v>62</v>
      </c>
      <c r="F130" s="20">
        <v>152909</v>
      </c>
      <c r="G130" s="20">
        <v>175736</v>
      </c>
      <c r="H130" s="20">
        <v>16</v>
      </c>
    </row>
    <row r="131" spans="5:8">
      <c r="E131" t="s">
        <v>62</v>
      </c>
      <c r="F131" s="20">
        <v>110268</v>
      </c>
      <c r="G131" s="20">
        <v>98535</v>
      </c>
      <c r="H131" s="20">
        <v>10</v>
      </c>
    </row>
    <row r="132" spans="5:8">
      <c r="E132" t="s">
        <v>64</v>
      </c>
      <c r="F132" s="20">
        <v>195885</v>
      </c>
      <c r="G132" s="20">
        <v>194257</v>
      </c>
      <c r="H132" s="20">
        <v>17</v>
      </c>
    </row>
    <row r="133" spans="5:8">
      <c r="E133" t="s">
        <v>62</v>
      </c>
      <c r="F133" s="20">
        <v>177152</v>
      </c>
      <c r="G133" s="20">
        <v>147835</v>
      </c>
      <c r="H133" s="20">
        <v>10</v>
      </c>
    </row>
    <row r="134" spans="5:8">
      <c r="E134" t="s">
        <v>62</v>
      </c>
      <c r="F134" s="20">
        <v>85746</v>
      </c>
      <c r="G134" s="20">
        <v>164753</v>
      </c>
      <c r="H134" s="20">
        <v>20</v>
      </c>
    </row>
    <row r="135" spans="5:8">
      <c r="E135" t="s">
        <v>64</v>
      </c>
      <c r="F135" s="20">
        <v>62570</v>
      </c>
      <c r="G135" s="20">
        <v>91818</v>
      </c>
      <c r="H135" s="20">
        <v>10</v>
      </c>
    </row>
    <row r="136" spans="5:8">
      <c r="E136" t="s">
        <v>64</v>
      </c>
      <c r="F136" s="20">
        <v>97690</v>
      </c>
      <c r="G136" s="20">
        <v>155310</v>
      </c>
      <c r="H136" s="20">
        <v>13</v>
      </c>
    </row>
    <row r="137" spans="5:8">
      <c r="E137" t="s">
        <v>64</v>
      </c>
      <c r="F137" s="20">
        <v>92355</v>
      </c>
      <c r="G137" s="20">
        <v>93855</v>
      </c>
      <c r="H137" s="20">
        <v>20</v>
      </c>
    </row>
    <row r="138" spans="5:8">
      <c r="E138" t="s">
        <v>64</v>
      </c>
      <c r="F138" s="20">
        <v>176665</v>
      </c>
      <c r="G138" s="20">
        <v>147617</v>
      </c>
      <c r="H138" s="20">
        <v>17</v>
      </c>
    </row>
    <row r="139" spans="5:8">
      <c r="E139" t="s">
        <v>64</v>
      </c>
      <c r="F139" s="20">
        <v>60520</v>
      </c>
      <c r="G139" s="20">
        <v>109368</v>
      </c>
      <c r="H139" s="20">
        <v>20</v>
      </c>
    </row>
    <row r="140" spans="5:8">
      <c r="E140" t="s">
        <v>62</v>
      </c>
      <c r="F140" s="20">
        <v>79252</v>
      </c>
      <c r="G140" s="20">
        <v>165480</v>
      </c>
      <c r="H140" s="20">
        <v>12</v>
      </c>
    </row>
    <row r="141" spans="5:8">
      <c r="E141" t="s">
        <v>62</v>
      </c>
      <c r="F141" s="20">
        <v>140080</v>
      </c>
      <c r="G141" s="20">
        <v>67041</v>
      </c>
      <c r="H141" s="20">
        <v>15</v>
      </c>
    </row>
    <row r="142" spans="5:8">
      <c r="E142" t="s">
        <v>62</v>
      </c>
      <c r="F142" s="20">
        <v>89163</v>
      </c>
      <c r="G142" s="20">
        <v>136398</v>
      </c>
      <c r="H142" s="20">
        <v>18</v>
      </c>
    </row>
    <row r="143" spans="5:8">
      <c r="E143" t="s">
        <v>64</v>
      </c>
      <c r="F143" s="20">
        <v>143066</v>
      </c>
      <c r="G143" s="20">
        <v>115613</v>
      </c>
      <c r="H143" s="20">
        <v>14</v>
      </c>
    </row>
    <row r="144" spans="5:8">
      <c r="E144" t="s">
        <v>64</v>
      </c>
      <c r="F144" s="20">
        <v>170215</v>
      </c>
      <c r="G144" s="20">
        <v>113562</v>
      </c>
      <c r="H144" s="20">
        <v>11</v>
      </c>
    </row>
    <row r="145" spans="5:8">
      <c r="E145" t="s">
        <v>62</v>
      </c>
      <c r="F145" s="20">
        <v>92433</v>
      </c>
      <c r="G145" s="20">
        <v>69010</v>
      </c>
      <c r="H145" s="20">
        <v>17</v>
      </c>
    </row>
    <row r="146" spans="5:8">
      <c r="E146" t="s">
        <v>62</v>
      </c>
      <c r="F146" s="20">
        <v>89764</v>
      </c>
      <c r="G146" s="20">
        <v>88846</v>
      </c>
      <c r="H146" s="20">
        <v>10</v>
      </c>
    </row>
    <row r="147" spans="5:8">
      <c r="E147" t="s">
        <v>62</v>
      </c>
      <c r="F147" s="20">
        <v>68291</v>
      </c>
      <c r="G147" s="20">
        <v>183777</v>
      </c>
      <c r="H147" s="20">
        <v>17</v>
      </c>
    </row>
    <row r="148" spans="5:8">
      <c r="E148" t="s">
        <v>64</v>
      </c>
      <c r="F148" s="20">
        <v>198579</v>
      </c>
      <c r="G148" s="20">
        <v>112723</v>
      </c>
      <c r="H148" s="20">
        <v>19</v>
      </c>
    </row>
    <row r="149" spans="5:8">
      <c r="E149" t="s">
        <v>62</v>
      </c>
      <c r="F149" s="20">
        <v>74031</v>
      </c>
      <c r="G149" s="20">
        <v>120443</v>
      </c>
      <c r="H149" s="20">
        <v>14</v>
      </c>
    </row>
    <row r="150" spans="5:8">
      <c r="E150" t="s">
        <v>62</v>
      </c>
      <c r="F150" s="20">
        <v>52066</v>
      </c>
      <c r="G150" s="20">
        <v>175470</v>
      </c>
      <c r="H150" s="20">
        <v>16</v>
      </c>
    </row>
    <row r="151" spans="5:8">
      <c r="E151" t="s">
        <v>62</v>
      </c>
      <c r="F151" s="20">
        <v>75186</v>
      </c>
      <c r="G151" s="20">
        <v>99640</v>
      </c>
      <c r="H151" s="20">
        <v>15</v>
      </c>
    </row>
    <row r="152" spans="5:8">
      <c r="E152" t="s">
        <v>62</v>
      </c>
      <c r="F152" s="20">
        <v>176558</v>
      </c>
      <c r="G152" s="20">
        <v>134079</v>
      </c>
      <c r="H152" s="20">
        <v>10</v>
      </c>
    </row>
    <row r="153" spans="5:8">
      <c r="E153" t="s">
        <v>62</v>
      </c>
      <c r="F153" s="20">
        <v>193576</v>
      </c>
      <c r="G153" s="20">
        <v>114152</v>
      </c>
      <c r="H153" s="20">
        <v>18</v>
      </c>
    </row>
    <row r="154" spans="5:8">
      <c r="E154" t="s">
        <v>62</v>
      </c>
      <c r="F154" s="20">
        <v>173084</v>
      </c>
      <c r="G154" s="20">
        <v>102640</v>
      </c>
      <c r="H154" s="20">
        <v>17</v>
      </c>
    </row>
    <row r="155" spans="5:8">
      <c r="E155" t="s">
        <v>62</v>
      </c>
      <c r="F155" s="20">
        <v>93739</v>
      </c>
      <c r="G155" s="20">
        <v>157596</v>
      </c>
      <c r="H155" s="20">
        <v>13</v>
      </c>
    </row>
    <row r="156" spans="5:8">
      <c r="E156" t="s">
        <v>64</v>
      </c>
      <c r="F156" s="20">
        <v>54765</v>
      </c>
      <c r="G156" s="20">
        <v>101084</v>
      </c>
      <c r="H156" s="20">
        <v>20</v>
      </c>
    </row>
    <row r="157" spans="5:8">
      <c r="E157" t="s">
        <v>62</v>
      </c>
      <c r="F157" s="20">
        <v>183274</v>
      </c>
      <c r="G157" s="20">
        <v>176666</v>
      </c>
      <c r="H157" s="20">
        <v>17</v>
      </c>
    </row>
    <row r="158" spans="5:8">
      <c r="E158" t="s">
        <v>62</v>
      </c>
      <c r="F158" s="20">
        <v>173590</v>
      </c>
      <c r="G158" s="20">
        <v>103656</v>
      </c>
      <c r="H158" s="20">
        <v>14</v>
      </c>
    </row>
    <row r="159" spans="5:8">
      <c r="E159" t="s">
        <v>62</v>
      </c>
      <c r="F159" s="20">
        <v>78754</v>
      </c>
      <c r="G159" s="20">
        <v>148899</v>
      </c>
      <c r="H159" s="20">
        <v>19</v>
      </c>
    </row>
    <row r="160" spans="5:8">
      <c r="E160" t="s">
        <v>62</v>
      </c>
      <c r="F160" s="20">
        <v>102406</v>
      </c>
      <c r="G160" s="20">
        <v>62547</v>
      </c>
      <c r="H160" s="20">
        <v>10</v>
      </c>
    </row>
    <row r="161" spans="1:8">
      <c r="E161" t="s">
        <v>64</v>
      </c>
      <c r="F161" s="20">
        <v>129762</v>
      </c>
      <c r="G161" s="20">
        <v>85320</v>
      </c>
      <c r="H161" s="20">
        <v>19</v>
      </c>
    </row>
    <row r="162" spans="1:8">
      <c r="E162" t="s">
        <v>64</v>
      </c>
      <c r="F162" s="20">
        <v>148835</v>
      </c>
      <c r="G162" s="20">
        <v>63349</v>
      </c>
      <c r="H162" s="20">
        <v>15</v>
      </c>
    </row>
    <row r="163" spans="1:8">
      <c r="E163" t="s">
        <v>62</v>
      </c>
      <c r="F163" s="20">
        <v>169548</v>
      </c>
      <c r="G163" s="20">
        <v>79176</v>
      </c>
      <c r="H163" s="20">
        <v>15</v>
      </c>
    </row>
    <row r="165" spans="1:8">
      <c r="D165" s="22" t="s">
        <v>61</v>
      </c>
      <c r="E165" t="s">
        <v>63</v>
      </c>
      <c r="F165" t="s">
        <v>65</v>
      </c>
      <c r="G165" s="24">
        <f>SUMIF(F16:F163,F165)</f>
        <v>7805000</v>
      </c>
    </row>
    <row r="166" spans="1:8">
      <c r="D166" s="22" t="s">
        <v>61</v>
      </c>
      <c r="E166" t="s">
        <v>66</v>
      </c>
      <c r="F166" t="s">
        <v>64</v>
      </c>
      <c r="G166" s="24">
        <f>SUMIF(E16:E163,F166,G16:G163)</f>
        <v>8222474</v>
      </c>
    </row>
    <row r="167" spans="1:8">
      <c r="G167" s="23"/>
    </row>
    <row r="168" spans="1:8">
      <c r="A168" s="2" t="s">
        <v>71</v>
      </c>
      <c r="D168" s="1" t="s">
        <v>1</v>
      </c>
      <c r="E168" s="21">
        <f>COUNTA(E16:E163)</f>
        <v>148</v>
      </c>
    </row>
    <row r="170" spans="1:8">
      <c r="A170" s="2" t="s">
        <v>70</v>
      </c>
      <c r="D170" s="1" t="s">
        <v>1</v>
      </c>
      <c r="E170" s="21">
        <f>COUNT(H16:H163)</f>
        <v>148</v>
      </c>
    </row>
    <row r="172" spans="1:8">
      <c r="A172" s="2" t="s">
        <v>72</v>
      </c>
      <c r="D172" s="1" t="s">
        <v>1</v>
      </c>
      <c r="E172" t="s">
        <v>66</v>
      </c>
      <c r="F172" t="s">
        <v>64</v>
      </c>
      <c r="G172" s="21">
        <f>COUNTIF(E16:E163,F172)</f>
        <v>69</v>
      </c>
    </row>
    <row r="174" spans="1:8">
      <c r="A174" s="2" t="s">
        <v>73</v>
      </c>
      <c r="D174" s="1" t="s">
        <v>1</v>
      </c>
      <c r="E174" t="s">
        <v>74</v>
      </c>
      <c r="F174" t="s">
        <v>75</v>
      </c>
      <c r="G174" t="s">
        <v>76</v>
      </c>
    </row>
    <row r="175" spans="1:8">
      <c r="E175">
        <v>2.5</v>
      </c>
      <c r="F175">
        <v>1</v>
      </c>
      <c r="G175">
        <f>CEILING(E175,F175)</f>
        <v>3</v>
      </c>
    </row>
    <row r="176" spans="1:8">
      <c r="E176">
        <v>-2.5</v>
      </c>
      <c r="F176">
        <v>-2</v>
      </c>
      <c r="G176">
        <f t="shared" ref="G176:G179" si="1">CEILING(E176,F176)</f>
        <v>-4</v>
      </c>
    </row>
    <row r="177" spans="1:7">
      <c r="E177">
        <v>-2.5</v>
      </c>
      <c r="F177">
        <v>2</v>
      </c>
      <c r="G177" t="e">
        <f t="shared" si="1"/>
        <v>#NUM!</v>
      </c>
    </row>
    <row r="178" spans="1:7">
      <c r="E178">
        <v>1.5</v>
      </c>
      <c r="F178">
        <v>0.1</v>
      </c>
      <c r="G178">
        <f t="shared" si="1"/>
        <v>1.5</v>
      </c>
    </row>
    <row r="179" spans="1:7">
      <c r="E179">
        <v>0.23400000000000001</v>
      </c>
      <c r="F179">
        <v>0.01</v>
      </c>
      <c r="G179">
        <f t="shared" si="1"/>
        <v>0.24</v>
      </c>
    </row>
    <row r="181" spans="1:7">
      <c r="A181" s="2" t="s">
        <v>77</v>
      </c>
      <c r="D181" s="1" t="s">
        <v>1</v>
      </c>
      <c r="E181" t="s">
        <v>74</v>
      </c>
      <c r="F181" t="s">
        <v>75</v>
      </c>
      <c r="G181" t="s">
        <v>76</v>
      </c>
    </row>
    <row r="182" spans="1:7">
      <c r="E182">
        <v>2.5</v>
      </c>
      <c r="F182">
        <v>1</v>
      </c>
      <c r="G182">
        <f>FLOOR(E182,F182)</f>
        <v>2</v>
      </c>
    </row>
    <row r="183" spans="1:7">
      <c r="E183">
        <v>-2.5</v>
      </c>
      <c r="F183">
        <v>-2</v>
      </c>
      <c r="G183">
        <f t="shared" ref="G183:G186" si="2">FLOOR(E183,F183)</f>
        <v>-2</v>
      </c>
    </row>
    <row r="184" spans="1:7">
      <c r="E184">
        <v>-2.5</v>
      </c>
      <c r="F184">
        <v>2</v>
      </c>
      <c r="G184" t="e">
        <f t="shared" si="2"/>
        <v>#NUM!</v>
      </c>
    </row>
    <row r="185" spans="1:7">
      <c r="E185">
        <v>1.5</v>
      </c>
      <c r="F185">
        <v>0.1</v>
      </c>
      <c r="G185">
        <f t="shared" si="2"/>
        <v>1.5</v>
      </c>
    </row>
    <row r="186" spans="1:7">
      <c r="E186">
        <v>0.23400000000000001</v>
      </c>
      <c r="F186">
        <v>0.01</v>
      </c>
      <c r="G186">
        <f t="shared" si="2"/>
        <v>0.23</v>
      </c>
    </row>
    <row r="188" spans="1:7">
      <c r="A188" s="2" t="s">
        <v>78</v>
      </c>
      <c r="D188" s="1" t="s">
        <v>1</v>
      </c>
      <c r="E188" t="s">
        <v>74</v>
      </c>
      <c r="F188" t="s">
        <v>76</v>
      </c>
    </row>
    <row r="189" spans="1:7">
      <c r="E189">
        <v>8.9</v>
      </c>
      <c r="F189">
        <f>INT(E189)</f>
        <v>8</v>
      </c>
    </row>
    <row r="190" spans="1:7">
      <c r="E190">
        <v>-8.9</v>
      </c>
      <c r="F190">
        <f>INT(E190)</f>
        <v>-9</v>
      </c>
    </row>
    <row r="192" spans="1:7">
      <c r="A192" s="2" t="s">
        <v>79</v>
      </c>
      <c r="D192" s="1" t="s">
        <v>1</v>
      </c>
      <c r="E192" t="s">
        <v>74</v>
      </c>
      <c r="F192" t="s">
        <v>80</v>
      </c>
      <c r="G192" t="s">
        <v>76</v>
      </c>
    </row>
    <row r="193" spans="1:7">
      <c r="E193">
        <v>2.15</v>
      </c>
      <c r="F193">
        <v>1</v>
      </c>
      <c r="G193">
        <f>ROUND(E193,F193)</f>
        <v>2.2000000000000002</v>
      </c>
    </row>
    <row r="194" spans="1:7">
      <c r="E194">
        <v>2.149</v>
      </c>
      <c r="F194">
        <v>1</v>
      </c>
      <c r="G194">
        <f>ROUND(E194,F194)</f>
        <v>2.1</v>
      </c>
    </row>
    <row r="195" spans="1:7">
      <c r="E195">
        <v>1.4750000000000001</v>
      </c>
      <c r="F195">
        <v>2</v>
      </c>
      <c r="G195">
        <f>ROUND(E195,F195)</f>
        <v>1.48</v>
      </c>
    </row>
    <row r="196" spans="1:7">
      <c r="E196">
        <v>21.5</v>
      </c>
      <c r="F196">
        <v>-1</v>
      </c>
      <c r="G196">
        <f>ROUND(E196,F196)</f>
        <v>20</v>
      </c>
    </row>
    <row r="198" spans="1:7">
      <c r="A198" s="2" t="s">
        <v>81</v>
      </c>
      <c r="D198" s="1" t="s">
        <v>1</v>
      </c>
      <c r="E198" t="s">
        <v>74</v>
      </c>
      <c r="F198" t="s">
        <v>80</v>
      </c>
      <c r="G198" t="s">
        <v>82</v>
      </c>
    </row>
    <row r="199" spans="1:7">
      <c r="E199">
        <v>3.2</v>
      </c>
      <c r="F199">
        <v>0</v>
      </c>
      <c r="G199">
        <f>ROUNDDOWN(E199,F199)</f>
        <v>3</v>
      </c>
    </row>
    <row r="200" spans="1:7">
      <c r="E200">
        <v>76.900000000000006</v>
      </c>
      <c r="F200">
        <v>0</v>
      </c>
      <c r="G200">
        <f t="shared" ref="G200:G203" si="3">ROUNDDOWN(E200,F200)</f>
        <v>76</v>
      </c>
    </row>
    <row r="201" spans="1:7">
      <c r="E201">
        <v>3.1415899999999999</v>
      </c>
      <c r="F201">
        <v>3</v>
      </c>
      <c r="G201">
        <f t="shared" si="3"/>
        <v>3.141</v>
      </c>
    </row>
    <row r="202" spans="1:7">
      <c r="E202">
        <v>-3.1415899999999999</v>
      </c>
      <c r="F202">
        <v>1</v>
      </c>
      <c r="G202">
        <f t="shared" si="3"/>
        <v>-3.1</v>
      </c>
    </row>
    <row r="203" spans="1:7">
      <c r="E203">
        <v>31415.92654</v>
      </c>
      <c r="F203">
        <v>-2</v>
      </c>
      <c r="G203">
        <f t="shared" si="3"/>
        <v>31400</v>
      </c>
    </row>
    <row r="205" spans="1:7">
      <c r="A205" s="2" t="s">
        <v>83</v>
      </c>
      <c r="D205" s="1" t="s">
        <v>1</v>
      </c>
      <c r="E205" t="s">
        <v>74</v>
      </c>
      <c r="F205" t="s">
        <v>80</v>
      </c>
      <c r="G205" t="s">
        <v>82</v>
      </c>
    </row>
    <row r="206" spans="1:7">
      <c r="E206">
        <v>3.2</v>
      </c>
      <c r="F206">
        <v>0</v>
      </c>
      <c r="G206">
        <f>ROUNDUP(E206,F206)</f>
        <v>4</v>
      </c>
    </row>
    <row r="207" spans="1:7">
      <c r="E207">
        <v>76.900000000000006</v>
      </c>
      <c r="F207">
        <v>0</v>
      </c>
      <c r="G207">
        <f t="shared" ref="G207:G210" si="4">ROUNDUP(E207,F207)</f>
        <v>77</v>
      </c>
    </row>
    <row r="208" spans="1:7">
      <c r="E208">
        <v>3.1415899999999999</v>
      </c>
      <c r="F208">
        <v>3</v>
      </c>
      <c r="G208">
        <f t="shared" si="4"/>
        <v>3.1419999999999999</v>
      </c>
    </row>
    <row r="209" spans="1:7">
      <c r="E209">
        <v>-3.1415899999999999</v>
      </c>
      <c r="F209">
        <v>1</v>
      </c>
      <c r="G209">
        <f t="shared" si="4"/>
        <v>-3.2</v>
      </c>
    </row>
    <row r="210" spans="1:7">
      <c r="E210">
        <v>31415.92654</v>
      </c>
      <c r="F210">
        <v>-2</v>
      </c>
      <c r="G210">
        <f t="shared" si="4"/>
        <v>31500</v>
      </c>
    </row>
    <row r="212" spans="1:7">
      <c r="A212" s="2" t="s">
        <v>84</v>
      </c>
      <c r="D212" s="1" t="s">
        <v>1</v>
      </c>
      <c r="E212" t="s">
        <v>74</v>
      </c>
      <c r="F212" t="s">
        <v>85</v>
      </c>
      <c r="G212" t="s">
        <v>76</v>
      </c>
    </row>
    <row r="213" spans="1:7">
      <c r="E213">
        <v>10</v>
      </c>
      <c r="F213">
        <v>3</v>
      </c>
      <c r="G213">
        <f>MROUND(E213,F213)</f>
        <v>9</v>
      </c>
    </row>
    <row r="214" spans="1:7">
      <c r="E214">
        <v>-10</v>
      </c>
      <c r="F214">
        <v>-3</v>
      </c>
      <c r="G214">
        <f t="shared" ref="G214:G216" si="5">MROUND(E214,F214)</f>
        <v>-9</v>
      </c>
    </row>
    <row r="215" spans="1:7">
      <c r="E215">
        <v>1.3</v>
      </c>
      <c r="F215">
        <v>0.2</v>
      </c>
      <c r="G215">
        <f t="shared" si="5"/>
        <v>1.4000000000000001</v>
      </c>
    </row>
    <row r="216" spans="1:7">
      <c r="E216">
        <v>5</v>
      </c>
      <c r="F216">
        <v>-2</v>
      </c>
      <c r="G216" t="e">
        <f t="shared" si="5"/>
        <v>#NUM!</v>
      </c>
    </row>
    <row r="218" spans="1:7">
      <c r="A218" s="2" t="s">
        <v>86</v>
      </c>
      <c r="D218" s="1" t="s">
        <v>1</v>
      </c>
      <c r="E218" t="s">
        <v>74</v>
      </c>
      <c r="F218" t="s">
        <v>76</v>
      </c>
    </row>
    <row r="219" spans="1:7">
      <c r="E219">
        <v>8.9</v>
      </c>
      <c r="F219">
        <f>TRUNC(E219)</f>
        <v>8</v>
      </c>
    </row>
    <row r="220" spans="1:7">
      <c r="E220">
        <v>-8.9</v>
      </c>
      <c r="F220">
        <f>TRUNC(E220)</f>
        <v>-8</v>
      </c>
    </row>
    <row r="222" spans="1:7">
      <c r="A222" s="2" t="s">
        <v>87</v>
      </c>
      <c r="D222" s="1" t="s">
        <v>1</v>
      </c>
      <c r="E222" t="s">
        <v>74</v>
      </c>
      <c r="F222" t="s">
        <v>88</v>
      </c>
      <c r="G222" t="s">
        <v>76</v>
      </c>
    </row>
    <row r="223" spans="1:7">
      <c r="E223">
        <v>3</v>
      </c>
      <c r="F223">
        <v>2</v>
      </c>
      <c r="G223">
        <f>MOD(E223,F223)</f>
        <v>1</v>
      </c>
    </row>
    <row r="224" spans="1:7">
      <c r="E224">
        <v>-3</v>
      </c>
      <c r="F224">
        <v>2</v>
      </c>
      <c r="G224">
        <f t="shared" ref="G224:G226" si="6">MOD(E224,F224)</f>
        <v>1</v>
      </c>
    </row>
    <row r="225" spans="5:7">
      <c r="E225">
        <v>3</v>
      </c>
      <c r="F225">
        <v>-2</v>
      </c>
      <c r="G225">
        <f t="shared" si="6"/>
        <v>-1</v>
      </c>
    </row>
    <row r="226" spans="5:7">
      <c r="E226">
        <v>-3</v>
      </c>
      <c r="F226">
        <v>-2</v>
      </c>
      <c r="G226">
        <f t="shared" si="6"/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5"/>
  <sheetViews>
    <sheetView workbookViewId="0">
      <selection activeCell="F24" sqref="F24"/>
    </sheetView>
  </sheetViews>
  <sheetFormatPr defaultRowHeight="15"/>
  <cols>
    <col min="1" max="1" width="13.28515625" customWidth="1"/>
    <col min="2" max="2" width="11.42578125" customWidth="1"/>
    <col min="3" max="3" width="10.7109375" customWidth="1"/>
    <col min="4" max="4" width="13.28515625" customWidth="1"/>
  </cols>
  <sheetData>
    <row r="1" spans="1:11">
      <c r="A1" s="2" t="s">
        <v>99</v>
      </c>
      <c r="I1" t="s">
        <v>89</v>
      </c>
      <c r="J1" t="s">
        <v>90</v>
      </c>
      <c r="K1" t="s">
        <v>91</v>
      </c>
    </row>
    <row r="2" spans="1:11">
      <c r="I2">
        <v>4</v>
      </c>
      <c r="J2">
        <v>4</v>
      </c>
      <c r="K2">
        <v>9</v>
      </c>
    </row>
    <row r="3" spans="1:11">
      <c r="I3">
        <v>5</v>
      </c>
      <c r="J3">
        <v>7</v>
      </c>
      <c r="K3">
        <v>10</v>
      </c>
    </row>
    <row r="4" spans="1:11">
      <c r="I4">
        <v>6</v>
      </c>
      <c r="J4">
        <v>8</v>
      </c>
      <c r="K4">
        <v>11</v>
      </c>
    </row>
    <row r="5" spans="1:11">
      <c r="A5" s="25" t="s">
        <v>92</v>
      </c>
      <c r="B5" s="25" t="s">
        <v>93</v>
      </c>
      <c r="C5" s="25" t="s">
        <v>94</v>
      </c>
      <c r="D5" s="25" t="s">
        <v>95</v>
      </c>
      <c r="F5" s="25" t="s">
        <v>76</v>
      </c>
    </row>
    <row r="6" spans="1:11">
      <c r="A6" t="str">
        <f>I1</f>
        <v>Axles</v>
      </c>
      <c r="B6" t="s">
        <v>96</v>
      </c>
      <c r="C6">
        <v>2</v>
      </c>
      <c r="D6" t="b">
        <v>1</v>
      </c>
      <c r="F6">
        <f>HLOOKUP(A6,$I$1:$K$4,C6,D6)</f>
        <v>4</v>
      </c>
    </row>
    <row r="7" spans="1:11">
      <c r="A7" t="str">
        <f>J1</f>
        <v>Bearings</v>
      </c>
      <c r="B7" t="s">
        <v>96</v>
      </c>
      <c r="C7">
        <v>3</v>
      </c>
      <c r="D7" t="b">
        <v>0</v>
      </c>
      <c r="F7">
        <f>HLOOKUP(A7,$I$1:$K$4,C7,D7)</f>
        <v>7</v>
      </c>
    </row>
    <row r="8" spans="1:11">
      <c r="A8" t="s">
        <v>97</v>
      </c>
      <c r="B8" t="s">
        <v>96</v>
      </c>
      <c r="C8">
        <v>3</v>
      </c>
      <c r="D8" t="b">
        <v>1</v>
      </c>
      <c r="F8">
        <f>HLOOKUP(A8,$I$1:$K$4,C8,D8)</f>
        <v>5</v>
      </c>
    </row>
    <row r="9" spans="1:11">
      <c r="A9" t="s">
        <v>98</v>
      </c>
      <c r="B9" t="s">
        <v>96</v>
      </c>
      <c r="C9">
        <v>4</v>
      </c>
      <c r="F9">
        <f>HLOOKUP(A9,$I$1:$K$4,C9,D9)</f>
        <v>11</v>
      </c>
    </row>
    <row r="11" spans="1:11">
      <c r="A11" s="2" t="s">
        <v>100</v>
      </c>
      <c r="I11" t="s">
        <v>101</v>
      </c>
      <c r="J11" t="s">
        <v>102</v>
      </c>
      <c r="K11" t="s">
        <v>103</v>
      </c>
    </row>
    <row r="12" spans="1:11">
      <c r="I12">
        <v>0.45700000000000002</v>
      </c>
      <c r="J12">
        <v>3.55</v>
      </c>
      <c r="K12">
        <v>500</v>
      </c>
    </row>
    <row r="13" spans="1:11">
      <c r="I13">
        <v>0.52500000000000002</v>
      </c>
      <c r="J13">
        <v>3.25</v>
      </c>
      <c r="K13">
        <v>400</v>
      </c>
    </row>
    <row r="14" spans="1:11">
      <c r="I14">
        <v>0.61599999999999999</v>
      </c>
      <c r="J14">
        <v>2.93</v>
      </c>
      <c r="K14">
        <v>300</v>
      </c>
    </row>
    <row r="15" spans="1:11">
      <c r="I15">
        <v>0.67500000000000004</v>
      </c>
      <c r="J15">
        <v>2.75</v>
      </c>
      <c r="K15">
        <v>250</v>
      </c>
    </row>
    <row r="16" spans="1:11">
      <c r="I16">
        <v>0.746</v>
      </c>
      <c r="J16">
        <v>2.57</v>
      </c>
      <c r="K16">
        <v>200</v>
      </c>
    </row>
    <row r="17" spans="1:11">
      <c r="I17">
        <v>0.83499999999999996</v>
      </c>
      <c r="J17">
        <v>2.38</v>
      </c>
      <c r="K17">
        <v>150</v>
      </c>
    </row>
    <row r="18" spans="1:11">
      <c r="I18">
        <v>0.94599999999999995</v>
      </c>
      <c r="J18">
        <v>2.17</v>
      </c>
      <c r="K18">
        <v>100</v>
      </c>
    </row>
    <row r="19" spans="1:11">
      <c r="I19">
        <v>1.0900000000000001</v>
      </c>
      <c r="J19">
        <v>1.95</v>
      </c>
      <c r="K19">
        <v>50</v>
      </c>
    </row>
    <row r="20" spans="1:11">
      <c r="I20">
        <v>1.29</v>
      </c>
      <c r="J20">
        <v>1.71</v>
      </c>
      <c r="K20">
        <v>0</v>
      </c>
    </row>
    <row r="21" spans="1:11">
      <c r="A21" s="25" t="s">
        <v>92</v>
      </c>
      <c r="B21" s="25" t="s">
        <v>93</v>
      </c>
      <c r="C21" s="25" t="s">
        <v>104</v>
      </c>
      <c r="D21" s="25" t="s">
        <v>95</v>
      </c>
      <c r="F21" s="25" t="s">
        <v>76</v>
      </c>
    </row>
    <row r="22" spans="1:11">
      <c r="A22">
        <v>1</v>
      </c>
      <c r="B22" t="s">
        <v>105</v>
      </c>
      <c r="C22">
        <v>2</v>
      </c>
      <c r="F22">
        <f>VLOOKUP(A22,$I$11:$K$20,C22)</f>
        <v>2.17</v>
      </c>
    </row>
    <row r="23" spans="1:11">
      <c r="A23">
        <v>1</v>
      </c>
      <c r="B23" t="s">
        <v>105</v>
      </c>
      <c r="C23">
        <v>3</v>
      </c>
      <c r="D23" t="b">
        <v>1</v>
      </c>
      <c r="F23">
        <f>VLOOKUP(A23,$I$11:$K$20,C23,D23)</f>
        <v>100</v>
      </c>
    </row>
    <row r="24" spans="1:11">
      <c r="A24">
        <v>0.1</v>
      </c>
      <c r="B24" t="s">
        <v>105</v>
      </c>
      <c r="C24">
        <v>2</v>
      </c>
      <c r="D24" t="b">
        <v>1</v>
      </c>
      <c r="F24" t="e">
        <f>VLOOKUP(A24,$I$11:$K$20,C24,D24)</f>
        <v>#N/A</v>
      </c>
    </row>
    <row r="25" spans="1:11">
      <c r="A25">
        <v>2</v>
      </c>
      <c r="B25" t="s">
        <v>105</v>
      </c>
      <c r="C25">
        <v>2</v>
      </c>
      <c r="D25" t="b">
        <v>1</v>
      </c>
      <c r="F25">
        <f>VLOOKUP(A25,$I$11:$K$20,C25,D25)</f>
        <v>1.71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"/>
  <sheetViews>
    <sheetView workbookViewId="0">
      <selection activeCell="A6" sqref="A6"/>
    </sheetView>
  </sheetViews>
  <sheetFormatPr defaultRowHeight="15"/>
  <sheetData>
    <row r="1" spans="1:10">
      <c r="A1" s="2" t="s">
        <v>108</v>
      </c>
      <c r="E1" s="1" t="s">
        <v>1</v>
      </c>
      <c r="F1" t="s">
        <v>106</v>
      </c>
      <c r="G1" t="s">
        <v>107</v>
      </c>
    </row>
    <row r="2" spans="1:10">
      <c r="F2">
        <v>1</v>
      </c>
      <c r="G2">
        <v>4</v>
      </c>
    </row>
    <row r="3" spans="1:10">
      <c r="F3">
        <v>2</v>
      </c>
      <c r="G3">
        <v>5</v>
      </c>
    </row>
    <row r="4" spans="1:10">
      <c r="F4">
        <v>3</v>
      </c>
      <c r="G4">
        <v>6</v>
      </c>
      <c r="I4" t="s">
        <v>76</v>
      </c>
      <c r="J4">
        <f>SUMPRODUCT(F2:F4,G2:G4)</f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Date and Time</vt:lpstr>
      <vt:lpstr>Logical</vt:lpstr>
      <vt:lpstr>Maths and Stats</vt:lpstr>
      <vt:lpstr>HLookup and VLookup</vt:lpstr>
      <vt:lpstr>Sumproduct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iqbal.faisal</dc:creator>
  <cp:lastModifiedBy>iqbal.faisal</cp:lastModifiedBy>
  <dcterms:created xsi:type="dcterms:W3CDTF">2010-04-09T06:05:33Z</dcterms:created>
  <dcterms:modified xsi:type="dcterms:W3CDTF">2011-01-18T13:48:58Z</dcterms:modified>
</cp:coreProperties>
</file>