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zb\OneDrive\IRNAS-Common\OpenSourceToolset\Troublemaker\Troublemaker v2\github\"/>
    </mc:Choice>
  </mc:AlternateContent>
  <bookViews>
    <workbookView xWindow="0" yWindow="0" windowWidth="23040" windowHeight="9372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D146" i="1" l="1"/>
  <c r="D191" i="1"/>
  <c r="D192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4" i="1"/>
  <c r="D173" i="1"/>
  <c r="D172" i="1"/>
  <c r="D171" i="1"/>
  <c r="D168" i="1"/>
  <c r="D169" i="1"/>
  <c r="D170" i="1"/>
  <c r="D167" i="1"/>
  <c r="D166" i="1"/>
  <c r="D165" i="1"/>
  <c r="D164" i="1"/>
  <c r="D163" i="1"/>
  <c r="D162" i="1"/>
  <c r="D161" i="1"/>
  <c r="D160" i="1"/>
  <c r="D159" i="1"/>
  <c r="D156" i="1"/>
  <c r="D157" i="1"/>
  <c r="D155" i="1"/>
  <c r="D154" i="1"/>
  <c r="D153" i="1"/>
  <c r="D152" i="1"/>
  <c r="D151" i="1"/>
  <c r="D150" i="1"/>
  <c r="D149" i="1"/>
  <c r="D148" i="1"/>
  <c r="D147" i="1"/>
  <c r="D132" i="1" l="1"/>
  <c r="D134" i="1"/>
  <c r="D135" i="1"/>
  <c r="D136" i="1"/>
  <c r="D130" i="1"/>
  <c r="D123" i="1"/>
  <c r="D121" i="1"/>
  <c r="D115" i="1"/>
  <c r="D111" i="1"/>
  <c r="D85" i="1"/>
  <c r="D86" i="1"/>
  <c r="D87" i="1"/>
  <c r="D88" i="1"/>
  <c r="D89" i="1"/>
  <c r="D90" i="1"/>
  <c r="D91" i="1"/>
  <c r="D92" i="1"/>
  <c r="D93" i="1"/>
  <c r="D94" i="1"/>
  <c r="D95" i="1"/>
  <c r="D96" i="1"/>
  <c r="D84" i="1"/>
  <c r="D80" i="1"/>
  <c r="D81" i="1"/>
  <c r="D82" i="1"/>
  <c r="D79" i="1"/>
  <c r="D68" i="1"/>
  <c r="D69" i="1"/>
  <c r="D70" i="1"/>
  <c r="D71" i="1"/>
  <c r="D72" i="1"/>
  <c r="D67" i="1"/>
  <c r="D65" i="1"/>
  <c r="D62" i="1"/>
  <c r="D63" i="1"/>
  <c r="D61" i="1"/>
  <c r="D56" i="1"/>
  <c r="D57" i="1"/>
  <c r="D58" i="1"/>
  <c r="D59" i="1"/>
  <c r="D55" i="1"/>
  <c r="D53" i="1"/>
  <c r="D52" i="1"/>
  <c r="D51" i="1"/>
  <c r="D50" i="1"/>
  <c r="D123" i="4"/>
  <c r="D112" i="1" s="1"/>
  <c r="D127" i="4"/>
  <c r="D117" i="1" s="1"/>
  <c r="D128" i="4"/>
  <c r="D118" i="1" s="1"/>
  <c r="D129" i="4"/>
  <c r="D119" i="1" s="1"/>
  <c r="D124" i="4"/>
  <c r="D113" i="1" s="1"/>
  <c r="D244" i="4"/>
  <c r="D175" i="1" s="1"/>
  <c r="D242" i="4"/>
  <c r="D158" i="1" s="1"/>
  <c r="D243" i="4"/>
  <c r="D183" i="1" s="1"/>
  <c r="D207" i="4"/>
  <c r="D132" i="4" s="1"/>
  <c r="D124" i="1" s="1"/>
  <c r="D208" i="4"/>
  <c r="D133" i="4" s="1"/>
  <c r="D125" i="1" s="1"/>
  <c r="D206" i="4"/>
  <c r="D125" i="4" s="1"/>
  <c r="D114" i="1" s="1"/>
  <c r="D205" i="4"/>
  <c r="D138" i="4" s="1"/>
  <c r="D133" i="1" s="1"/>
  <c r="D204" i="4"/>
  <c r="D137" i="4" s="1"/>
  <c r="D131" i="1" s="1"/>
  <c r="D141" i="4"/>
  <c r="D140" i="1" s="1"/>
  <c r="D140" i="4"/>
  <c r="D139" i="1" s="1"/>
  <c r="D139" i="4"/>
  <c r="D138" i="1" s="1"/>
  <c r="D136" i="4"/>
  <c r="D128" i="1" s="1"/>
  <c r="D135" i="4"/>
  <c r="D127" i="1" s="1"/>
  <c r="D134" i="4"/>
  <c r="D126" i="1" s="1"/>
  <c r="D131" i="4"/>
  <c r="D122" i="1" s="1"/>
  <c r="D130" i="4"/>
  <c r="D120" i="1" s="1"/>
  <c r="D126" i="4"/>
  <c r="D116" i="1" s="1"/>
</calcChain>
</file>

<file path=xl/sharedStrings.xml><?xml version="1.0" encoding="utf-8"?>
<sst xmlns="http://schemas.openxmlformats.org/spreadsheetml/2006/main" count="425" uniqueCount="198">
  <si>
    <t>CARRIAGES</t>
  </si>
  <si>
    <t>3D printed</t>
  </si>
  <si>
    <t>carriage_bottom</t>
  </si>
  <si>
    <t>carriage_top</t>
  </si>
  <si>
    <t>rod_cover</t>
  </si>
  <si>
    <t>tensioner</t>
  </si>
  <si>
    <t>laser cut</t>
  </si>
  <si>
    <t>cut</t>
  </si>
  <si>
    <t>screws</t>
  </si>
  <si>
    <t>screw_TORX_ISO7383_BN6404_M3x12</t>
  </si>
  <si>
    <t>screw_set_HEX_SOCKET_ISO4026_DIN913_M3x8</t>
  </si>
  <si>
    <t>nut_square_thin_DIN562_M3</t>
  </si>
  <si>
    <t>bought</t>
  </si>
  <si>
    <t>bushing_fi8xfi12x30</t>
  </si>
  <si>
    <t>EXTRUDER</t>
  </si>
  <si>
    <t>bolt_HEX_ISO4017_DIN933_M3x40</t>
  </si>
  <si>
    <t>washer_ISO7093_DIN9021_M3_3.2x9</t>
  </si>
  <si>
    <t>nut_DIN934_M3</t>
  </si>
  <si>
    <t>screw_phillips_ISO7046_DIN965_M3x10</t>
  </si>
  <si>
    <t>washer_ISO7089_DIN125A_M4_4.3x9</t>
  </si>
  <si>
    <t>nut_DIN934_M4</t>
  </si>
  <si>
    <t>bearing_ball_608ZZ_fi8xfi22x7</t>
  </si>
  <si>
    <t>spring_fi5.6x12</t>
  </si>
  <si>
    <t>print_head</t>
  </si>
  <si>
    <t>print_head_clamp</t>
  </si>
  <si>
    <t>screw_TORX_ISO7383_BN6404_M3x16</t>
  </si>
  <si>
    <t>cable_tie_98x2.5</t>
  </si>
  <si>
    <t>PRINT_BED</t>
  </si>
  <si>
    <t>screw_TORX_ISO7383_BN6404_M3x10</t>
  </si>
  <si>
    <t>spring_fi5.6x18</t>
  </si>
  <si>
    <t>HOUSING</t>
  </si>
  <si>
    <t>electronics_cover_stopper</t>
  </si>
  <si>
    <t>housing (7 parts) - plywood 6mm</t>
  </si>
  <si>
    <t>belt_aligner - plywood 6mm</t>
  </si>
  <si>
    <t>electronics cover stopper</t>
  </si>
  <si>
    <t>housing</t>
  </si>
  <si>
    <t>filament spool holder cover</t>
  </si>
  <si>
    <t>lcd screen</t>
  </si>
  <si>
    <t>smooth rod bearings</t>
  </si>
  <si>
    <t>screw_HEX_SOCKET_ISO4762_DIN912_M5x16</t>
  </si>
  <si>
    <t>washer_ISO7089_DIN125A_M5_5.3x10</t>
  </si>
  <si>
    <t>nut_DIN934_M5</t>
  </si>
  <si>
    <t>rod z cover</t>
  </si>
  <si>
    <t>plexi</t>
  </si>
  <si>
    <t>screw_phillips_ISO7046_DIN965_M3x5</t>
  </si>
  <si>
    <t>limit switch</t>
  </si>
  <si>
    <t>steppers</t>
  </si>
  <si>
    <t>nut_wing_DIN315_M4</t>
  </si>
  <si>
    <t>bolt_HEX_ISO4017_DIN933_M4x35</t>
  </si>
  <si>
    <t>screw_HEX_SOCKET_ISO4762_DIN912_M4x20</t>
  </si>
  <si>
    <t>screw_phillips_ISO7046_DIN965_M3x16</t>
  </si>
  <si>
    <t>relay</t>
  </si>
  <si>
    <t>rumba board</t>
  </si>
  <si>
    <t>screw_HEX_SOCKET_ISO4762_DIN912_M4x12</t>
  </si>
  <si>
    <t>stepper_spacer - plywood 6mm</t>
  </si>
  <si>
    <t>stepper_spacer_cables - plywood 6mm</t>
  </si>
  <si>
    <t>filament_spool_holder_hook - plywood 6mm</t>
  </si>
  <si>
    <t>filament_spool_holder_cover - plywood 6mm</t>
  </si>
  <si>
    <t>washer_spring_lock_DIN127_M4</t>
  </si>
  <si>
    <t>rod z holder</t>
  </si>
  <si>
    <t>rod_z_holder</t>
  </si>
  <si>
    <t>limit_switch_spacer - plywood 6mm</t>
  </si>
  <si>
    <t>filament_spool_holder_middle_1kg - plywood 6mm</t>
  </si>
  <si>
    <t>filament_spool_holder_side_1kg - plywood 6mm</t>
  </si>
  <si>
    <t>filament_spool_holder_middle_2kg - plywood 6mm</t>
  </si>
  <si>
    <t>filament_spool_holder_side_2kg - plywood 6mm</t>
  </si>
  <si>
    <t>extruder</t>
  </si>
  <si>
    <t>bearing_holder</t>
  </si>
  <si>
    <t>bearing_axis_flange</t>
  </si>
  <si>
    <t>rod</t>
  </si>
  <si>
    <t>thumbwheel_M3</t>
  </si>
  <si>
    <t>print_head_clip</t>
  </si>
  <si>
    <t>stepper_tensioner (2 parts combined)</t>
  </si>
  <si>
    <t>plexi_handle</t>
  </si>
  <si>
    <t>plexi_magnet</t>
  </si>
  <si>
    <t>print_bed_level_bolts_holder</t>
  </si>
  <si>
    <t>print_bed_bottom - alu 5mm</t>
  </si>
  <si>
    <t>print_bed_top - alu 5mm</t>
  </si>
  <si>
    <t>cork_plate - cork 5mm</t>
  </si>
  <si>
    <t>glass_plate - glass 4mm</t>
  </si>
  <si>
    <t>housing_cover (4 parts) - plexi 4mm</t>
  </si>
  <si>
    <t>rod_z_cover - plywood 6mm</t>
  </si>
  <si>
    <t>TOOLSET</t>
  </si>
  <si>
    <t>hex key</t>
  </si>
  <si>
    <t>wrench</t>
  </si>
  <si>
    <t>2 mm</t>
  </si>
  <si>
    <t>3 mm</t>
  </si>
  <si>
    <t>4 mm</t>
  </si>
  <si>
    <t>6 mm</t>
  </si>
  <si>
    <t>12 mm</t>
  </si>
  <si>
    <t>tap</t>
  </si>
  <si>
    <t>M3</t>
  </si>
  <si>
    <t>drill</t>
  </si>
  <si>
    <t>soldering iron</t>
  </si>
  <si>
    <t>drill bit / reamer</t>
  </si>
  <si>
    <t>torx screwdriver</t>
  </si>
  <si>
    <t>size 1.5</t>
  </si>
  <si>
    <t>size 2</t>
  </si>
  <si>
    <t>size 2.5</t>
  </si>
  <si>
    <t>size 3</t>
  </si>
  <si>
    <t>size 4</t>
  </si>
  <si>
    <t>size T10</t>
  </si>
  <si>
    <t>size 5.5</t>
  </si>
  <si>
    <t>size 7</t>
  </si>
  <si>
    <t>size 8</t>
  </si>
  <si>
    <t>phillips screwdriver</t>
  </si>
  <si>
    <t>TROUBLEMAKER v2 - Bill of Materials</t>
  </si>
  <si>
    <t>stepper_motor_NEMA17_40mm_planetary_geared</t>
  </si>
  <si>
    <t>push-fit_pneumatic_coupling</t>
  </si>
  <si>
    <t>cable_2x2.5</t>
  </si>
  <si>
    <t>binder_clip_16x30</t>
  </si>
  <si>
    <t>ball_screw_holder</t>
  </si>
  <si>
    <t>screw_TORX_ISO7383_BN6404_M3x35</t>
  </si>
  <si>
    <t>screw_TORX_ISO7383_BN6404_M3x30</t>
  </si>
  <si>
    <t>screw_TORX_ISO7383_BN6404_M3x20</t>
  </si>
  <si>
    <t>screw_TORX_ISO7383_BN6404_M3x25</t>
  </si>
  <si>
    <t>screw_TORX_ISO7383_BN6404_M3x40</t>
  </si>
  <si>
    <t>E3D_v6_hot_end + heater + thermistor + nozzle + fan_30x30x10mm_24V + bowden</t>
  </si>
  <si>
    <t>LiY(St)Y_cable_2x0.5+8x0.22</t>
  </si>
  <si>
    <t>SCREWS</t>
  </si>
  <si>
    <t>M4</t>
  </si>
  <si>
    <t>M5</t>
  </si>
  <si>
    <t>thermistor_cable_with_dupont_connector</t>
  </si>
  <si>
    <t>hex_stand-off_M3x5 / hexagonal_spacer_M3x5</t>
  </si>
  <si>
    <t>hex_stand-off_M3x10 / hexagonal_spacer_M3x10</t>
  </si>
  <si>
    <t>ball screw holder</t>
  </si>
  <si>
    <t>filament spool holder</t>
  </si>
  <si>
    <t>power suply (rumba)</t>
  </si>
  <si>
    <t>electronics fan</t>
  </si>
  <si>
    <t>option 1 (24V hb): power supply</t>
  </si>
  <si>
    <t>240V socket</t>
  </si>
  <si>
    <t>option 2 (240V hb): relay</t>
  </si>
  <si>
    <t>smooth_rod_fi8x379.1mm</t>
  </si>
  <si>
    <t>smooth_rod_fi8x386.26mm</t>
  </si>
  <si>
    <t>smooth_rod_fi8x455.9mm</t>
  </si>
  <si>
    <t>smooth_rod_fi8x490.56mm</t>
  </si>
  <si>
    <t>smooth_rod_fi12x523.25mm</t>
  </si>
  <si>
    <t>smooth_rod_fi12x420mm</t>
  </si>
  <si>
    <t>RUMBA_board</t>
  </si>
  <si>
    <t>full_graphic_smart_LCD_controller</t>
  </si>
  <si>
    <t>stepper_driver_DRV8825</t>
  </si>
  <si>
    <t>stepper_motor_cable_with_dupont_connector</t>
  </si>
  <si>
    <t>SD_card</t>
  </si>
  <si>
    <t>stepper_motor_NEMA17_48mm</t>
  </si>
  <si>
    <t>endstop_cable_with_dupont_connector</t>
  </si>
  <si>
    <t>solid_state_relay</t>
  </si>
  <si>
    <t>heated_bed_relay</t>
  </si>
  <si>
    <t>power_supply_24v</t>
  </si>
  <si>
    <t>240V_IEC_inlet</t>
  </si>
  <si>
    <t>fuse_5A</t>
  </si>
  <si>
    <t>IEC_cable</t>
  </si>
  <si>
    <t>magnet_fi6x2</t>
  </si>
  <si>
    <t>bearing_pillow_block_ball_KFL08_fi8xfi27x13</t>
  </si>
  <si>
    <t>timing_belt_GT2_6mm (2x792mm, 2x806mm)</t>
  </si>
  <si>
    <t>ferrule crimping tool</t>
  </si>
  <si>
    <t>size 16</t>
  </si>
  <si>
    <t>cutter pliers</t>
  </si>
  <si>
    <t>stepper_driver_heatsink</t>
  </si>
  <si>
    <t>push_button</t>
  </si>
  <si>
    <t>5 mm</t>
  </si>
  <si>
    <t>8 mm</t>
  </si>
  <si>
    <t>hammer</t>
  </si>
  <si>
    <t>terminal crimping tool</t>
  </si>
  <si>
    <t>slotted screwdriver</t>
  </si>
  <si>
    <t>Square nut M3 (DIN 562) can be used instead of nut M3 (DIN 934) for the whole assembly if desired.</t>
  </si>
  <si>
    <t>This BOM is designed for the 6 mm plywood. If any other thickness of plywood is used, length of the screws may vary.</t>
  </si>
  <si>
    <t>filament_drive_gear</t>
  </si>
  <si>
    <t>PRINT_HEAD</t>
  </si>
  <si>
    <t>bearing_linear_ball_LMK12LUU_fi12xfi21x57</t>
  </si>
  <si>
    <t>heater_pad_300x300mm_24V / heater_pad_320x320mm_240V</t>
  </si>
  <si>
    <t>ball_screw_SFU1204_fi12x340</t>
  </si>
  <si>
    <t>24V heated bed</t>
  </si>
  <si>
    <t>Please select:</t>
  </si>
  <si>
    <t>cable_3x1.5</t>
  </si>
  <si>
    <t>cable_2x1.5</t>
  </si>
  <si>
    <t>heatshrink_fi1.5</t>
  </si>
  <si>
    <t>heatshrink_fi2.5</t>
  </si>
  <si>
    <t>heatshrink_fi3.5</t>
  </si>
  <si>
    <t>limit_switch_with_hinge_lever</t>
  </si>
  <si>
    <t>limit_switch_pin_plunger</t>
  </si>
  <si>
    <t>fan_80x80x25mm_12V</t>
  </si>
  <si>
    <t>fan_grill_80x80mm</t>
  </si>
  <si>
    <t>timing_belt_GT2_6x200mm_100_teeth</t>
  </si>
  <si>
    <t>coupling_flexible_5mm_8mm</t>
  </si>
  <si>
    <t>timing_belt_pulley_GT2_20tooth_8mm</t>
  </si>
  <si>
    <t>timing_belt_pulley_GT2_20tooth_5mm</t>
  </si>
  <si>
    <t>power_supply_24V</t>
  </si>
  <si>
    <t>BOUGHT</t>
  </si>
  <si>
    <t>3D PRINTED</t>
  </si>
  <si>
    <t>carriages</t>
  </si>
  <si>
    <t>print head</t>
  </si>
  <si>
    <t>print bed</t>
  </si>
  <si>
    <t>Any screw type of the same dimension can be used instead of the screws</t>
  </si>
  <si>
    <t>that are described in this BOM, with the exeption of the set screws, HEX bolts, and countersunk screws.</t>
  </si>
  <si>
    <t>LASER CUT</t>
  </si>
  <si>
    <t>CUT</t>
  </si>
  <si>
    <t>size 12</t>
  </si>
  <si>
    <t>1/8"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</si>
</sst>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£-809]#,##0.00;[Red]&quot;-&quot;[$£-809]#,##0.00"/>
    <numFmt numFmtId="165" formatCode="#,##0.00&quot; &quot;[$€-424];[Red]&quot;-&quot;#,##0.00&quot; &quot;[$€-424]"/>
    <numFmt numFmtId="166" formatCode="#,##0&quot; &quot;[$g-424];&quot;-&quot;#,##0&quot; &quot;[$g-424]"/>
    <numFmt numFmtId="167" formatCode="#,##0&quot; &quot;[$€-424];[Red]&quot;-&quot;#,##0&quot; &quot;[$€-424]"/>
    <numFmt numFmtId="168" formatCode="[$$-409]#,##0.00;[Red]&quot;-&quot;[$$-409]#,##0.00"/>
    <numFmt numFmtId="169" formatCode="#,##0.000&quot; &quot;[$m-424];&quot;-&quot;#,##0.000&quot; &quot;[$m-424]"/>
    <numFmt numFmtId="172" formatCode="#,##0&quot; &quot;[$m-424];&quot;-&quot;#,##0&quot; &quot;[$m-424]"/>
  </numFmts>
  <fonts count="10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  <font>
      <b/>
      <sz val="11"/>
      <color theme="1"/>
      <name val="Liberation Sans"/>
      <charset val="238"/>
    </font>
    <font>
      <i/>
      <sz val="11"/>
      <color theme="1"/>
      <name val="Liberation Sans"/>
      <charset val="238"/>
    </font>
    <font>
      <u/>
      <sz val="11"/>
      <color theme="10"/>
      <name val="Liberation Sans"/>
      <charset val="238"/>
    </font>
    <font>
      <sz val="11"/>
      <color rgb="FFFF0000"/>
      <name val="Liberation Sans"/>
      <charset val="238"/>
    </font>
    <font>
      <sz val="11"/>
      <name val="Liberation Sans"/>
      <charset val="238"/>
    </font>
    <font>
      <i/>
      <sz val="11"/>
      <name val="Liberation Sans"/>
      <charset val="238"/>
    </font>
    <font>
      <u/>
      <sz val="11"/>
      <name val="Liberation Sans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67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3" fillId="0" borderId="0" xfId="0" applyFont="1"/>
    <xf numFmtId="166" fontId="0" fillId="0" borderId="0" xfId="0" applyNumberFormat="1" applyAlignment="1">
      <alignment horizontal="right"/>
    </xf>
    <xf numFmtId="165" fontId="0" fillId="0" borderId="0" xfId="0" applyNumberFormat="1"/>
    <xf numFmtId="0" fontId="4" fillId="0" borderId="0" xfId="0" applyFont="1"/>
    <xf numFmtId="169" fontId="0" fillId="0" borderId="0" xfId="0" applyNumberFormat="1" applyAlignment="1">
      <alignment horizontal="right"/>
    </xf>
    <xf numFmtId="0" fontId="0" fillId="0" borderId="0" xfId="0" applyFont="1"/>
    <xf numFmtId="0" fontId="5" fillId="0" borderId="0" xfId="5"/>
    <xf numFmtId="49" fontId="0" fillId="0" borderId="0" xfId="0" applyNumberFormat="1" applyFont="1"/>
    <xf numFmtId="0" fontId="6" fillId="0" borderId="0" xfId="0" applyFont="1"/>
    <xf numFmtId="168" fontId="0" fillId="0" borderId="0" xfId="0" applyNumberFormat="1" applyAlignment="1"/>
    <xf numFmtId="164" fontId="0" fillId="0" borderId="0" xfId="0" applyNumberFormat="1" applyAlignment="1"/>
    <xf numFmtId="1" fontId="0" fillId="0" borderId="0" xfId="0" applyNumberFormat="1"/>
    <xf numFmtId="0" fontId="4" fillId="0" borderId="0" xfId="0" applyFont="1" applyFill="1"/>
    <xf numFmtId="0" fontId="0" fillId="0" borderId="0" xfId="0" applyAlignment="1"/>
    <xf numFmtId="167" fontId="0" fillId="0" borderId="0" xfId="0" applyNumberFormat="1" applyAlignment="1"/>
    <xf numFmtId="0" fontId="8" fillId="0" borderId="0" xfId="0" applyFont="1"/>
    <xf numFmtId="0" fontId="0" fillId="0" borderId="0" xfId="0" quotePrefix="1"/>
    <xf numFmtId="172" fontId="0" fillId="0" borderId="0" xfId="0" applyNumberFormat="1" applyAlignment="1">
      <alignment horizontal="right"/>
    </xf>
    <xf numFmtId="0" fontId="0" fillId="0" borderId="0" xfId="0" applyFont="1" applyAlignment="1"/>
    <xf numFmtId="0" fontId="0" fillId="0" borderId="0" xfId="0" applyAlignment="1"/>
    <xf numFmtId="167" fontId="0" fillId="0" borderId="0" xfId="0" applyNumberFormat="1" applyAlignment="1"/>
    <xf numFmtId="49" fontId="7" fillId="0" borderId="0" xfId="0" applyNumberFormat="1" applyFont="1"/>
    <xf numFmtId="0" fontId="7" fillId="0" borderId="0" xfId="0" applyFont="1"/>
    <xf numFmtId="0" fontId="7" fillId="0" borderId="0" xfId="0" applyFont="1" applyAlignment="1"/>
    <xf numFmtId="0" fontId="8" fillId="0" borderId="0" xfId="0" applyFont="1" applyFill="1"/>
    <xf numFmtId="0" fontId="9" fillId="0" borderId="0" xfId="5" applyFont="1"/>
  </cellXfs>
  <cellStyles count="6">
    <cellStyle name="Heading" xfId="1"/>
    <cellStyle name="Heading1" xfId="2"/>
    <cellStyle name="Hiperpovezava" xfId="5" builtinId="8"/>
    <cellStyle name="Navadno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abSelected="1" workbookViewId="0"/>
  </sheetViews>
  <sheetFormatPr defaultRowHeight="14.4" customHeight="1"/>
  <cols>
    <col min="1" max="1" width="3.796875" customWidth="1"/>
    <col min="2" max="2" width="26.59765625" bestFit="1" customWidth="1"/>
    <col min="3" max="3" width="70.3984375" bestFit="1" customWidth="1"/>
    <col min="4" max="8" width="8.796875" customWidth="1"/>
    <col min="9" max="9" width="11.8984375" customWidth="1"/>
    <col min="11" max="12" width="8.796875" customWidth="1"/>
  </cols>
  <sheetData>
    <row r="1" spans="1:12" ht="14.4" customHeight="1">
      <c r="A1" s="4" t="s">
        <v>106</v>
      </c>
    </row>
    <row r="2" spans="1:12" ht="14.4" customHeight="1">
      <c r="B2" s="23" t="s">
        <v>192</v>
      </c>
      <c r="C2" s="23"/>
      <c r="D2" s="23"/>
      <c r="E2" s="23"/>
      <c r="F2" s="23"/>
      <c r="G2" s="23"/>
      <c r="H2" s="23"/>
      <c r="I2" s="23"/>
    </row>
    <row r="3" spans="1:12" ht="14.4" customHeight="1">
      <c r="B3" s="24" t="s">
        <v>193</v>
      </c>
      <c r="C3" s="24"/>
      <c r="D3" s="24"/>
      <c r="E3" s="24"/>
      <c r="F3" s="24"/>
      <c r="G3" s="24"/>
      <c r="H3" s="24"/>
      <c r="I3" s="24"/>
    </row>
    <row r="4" spans="1:12" ht="14.4" customHeight="1">
      <c r="B4" s="18"/>
      <c r="C4" s="18"/>
      <c r="D4" s="18"/>
      <c r="E4" s="18"/>
      <c r="F4" s="18"/>
      <c r="G4" s="18"/>
      <c r="H4" s="18"/>
      <c r="I4" s="18"/>
    </row>
    <row r="5" spans="1:12" ht="14.4" customHeight="1">
      <c r="B5" t="s">
        <v>164</v>
      </c>
      <c r="K5" s="5"/>
      <c r="L5" s="6"/>
    </row>
    <row r="6" spans="1:12" ht="14.4" customHeight="1">
      <c r="B6" s="18"/>
      <c r="C6" s="18"/>
      <c r="D6" s="18"/>
      <c r="E6" s="18"/>
      <c r="F6" s="18"/>
      <c r="G6" s="18"/>
      <c r="H6" s="18"/>
      <c r="I6" s="18"/>
      <c r="K6" s="5"/>
      <c r="L6" s="6"/>
    </row>
    <row r="7" spans="1:12" ht="14.4" customHeight="1">
      <c r="B7" s="24" t="s">
        <v>165</v>
      </c>
      <c r="C7" s="24"/>
      <c r="D7" s="24"/>
      <c r="E7" s="24"/>
      <c r="F7" s="24"/>
      <c r="G7" s="24"/>
      <c r="H7" s="24"/>
      <c r="I7" s="24"/>
      <c r="K7" s="5"/>
      <c r="L7" s="6"/>
    </row>
    <row r="8" spans="1:12" ht="14.4" customHeight="1">
      <c r="B8" s="18"/>
      <c r="C8" s="18"/>
      <c r="D8" s="18"/>
      <c r="E8" s="18"/>
      <c r="F8" s="18"/>
      <c r="G8" s="18"/>
      <c r="H8" s="18"/>
      <c r="I8" s="18"/>
      <c r="K8" s="5"/>
      <c r="L8" s="6"/>
    </row>
    <row r="9" spans="1:12" ht="14.4" customHeight="1">
      <c r="B9" s="9" t="s">
        <v>172</v>
      </c>
      <c r="C9" s="18" t="s">
        <v>171</v>
      </c>
      <c r="D9" s="18"/>
      <c r="E9" s="18"/>
      <c r="F9" s="18"/>
      <c r="G9" s="18"/>
      <c r="H9" s="18"/>
      <c r="I9" s="18"/>
      <c r="K9" s="5"/>
      <c r="L9" s="6"/>
    </row>
    <row r="10" spans="1:12" ht="14.4" customHeight="1">
      <c r="C10" s="18"/>
      <c r="D10" s="18"/>
      <c r="E10" s="18"/>
      <c r="F10" s="18"/>
      <c r="G10" s="18"/>
      <c r="H10" s="18"/>
      <c r="I10" s="18"/>
      <c r="K10" s="5"/>
      <c r="L10" s="6"/>
    </row>
    <row r="11" spans="1:12" ht="14.4" customHeight="1">
      <c r="B11" s="18"/>
      <c r="C11" s="18"/>
      <c r="D11" s="18"/>
      <c r="E11" s="18"/>
      <c r="F11" s="18"/>
      <c r="G11" s="18"/>
      <c r="H11" s="18"/>
      <c r="I11" s="18"/>
      <c r="K11" s="5"/>
      <c r="L11" s="6"/>
    </row>
    <row r="12" spans="1:12" ht="14.4" customHeight="1">
      <c r="A12" s="4" t="s">
        <v>82</v>
      </c>
      <c r="B12" s="1"/>
      <c r="C12" s="2"/>
      <c r="F12" s="1"/>
      <c r="G12" s="13"/>
    </row>
    <row r="13" spans="1:12" ht="14.4" customHeight="1">
      <c r="A13" s="4"/>
      <c r="B13" s="1" t="s">
        <v>83</v>
      </c>
      <c r="C13" s="2"/>
      <c r="F13" s="1"/>
      <c r="G13" s="14"/>
    </row>
    <row r="14" spans="1:12" ht="14.4" customHeight="1">
      <c r="A14" s="4"/>
      <c r="B14" s="1"/>
      <c r="C14" s="11" t="s">
        <v>96</v>
      </c>
      <c r="F14" s="5"/>
      <c r="G14" s="6"/>
    </row>
    <row r="15" spans="1:12" ht="14.4" customHeight="1">
      <c r="A15" s="4"/>
      <c r="B15" s="1"/>
      <c r="C15" s="11" t="s">
        <v>97</v>
      </c>
    </row>
    <row r="16" spans="1:12" ht="14.4" customHeight="1">
      <c r="A16" s="4"/>
      <c r="B16" s="1"/>
      <c r="C16" s="11" t="s">
        <v>98</v>
      </c>
    </row>
    <row r="17" spans="1:3" ht="14.4" customHeight="1">
      <c r="A17" s="4"/>
      <c r="B17" s="1"/>
      <c r="C17" s="11" t="s">
        <v>99</v>
      </c>
    </row>
    <row r="18" spans="1:3" ht="14.4" customHeight="1">
      <c r="A18" s="4"/>
      <c r="B18" s="1"/>
      <c r="C18" s="11" t="s">
        <v>100</v>
      </c>
    </row>
    <row r="19" spans="1:3" ht="14.4" customHeight="1">
      <c r="A19" s="4"/>
      <c r="B19" s="1" t="s">
        <v>95</v>
      </c>
      <c r="C19" s="11"/>
    </row>
    <row r="20" spans="1:3" ht="14.4" customHeight="1">
      <c r="A20" s="4"/>
      <c r="C20" s="11" t="s">
        <v>101</v>
      </c>
    </row>
    <row r="21" spans="1:3" ht="14.4" customHeight="1">
      <c r="A21" s="4"/>
      <c r="B21" t="s">
        <v>105</v>
      </c>
      <c r="C21" s="11"/>
    </row>
    <row r="22" spans="1:3" ht="14.4" customHeight="1">
      <c r="A22" s="4"/>
      <c r="B22" t="s">
        <v>163</v>
      </c>
      <c r="C22" s="11"/>
    </row>
    <row r="23" spans="1:3" ht="14.4" customHeight="1">
      <c r="A23" s="4"/>
      <c r="B23" s="1" t="s">
        <v>84</v>
      </c>
      <c r="C23" s="11"/>
    </row>
    <row r="24" spans="1:3" ht="14.4" customHeight="1">
      <c r="A24" s="4"/>
      <c r="B24" s="1"/>
      <c r="C24" s="11" t="s">
        <v>102</v>
      </c>
    </row>
    <row r="25" spans="1:3" ht="14.4" customHeight="1">
      <c r="A25" s="4"/>
      <c r="B25" s="1"/>
      <c r="C25" s="11" t="s">
        <v>103</v>
      </c>
    </row>
    <row r="26" spans="1:3" ht="14.4" customHeight="1">
      <c r="A26" s="4"/>
      <c r="B26" s="1"/>
      <c r="C26" s="11" t="s">
        <v>104</v>
      </c>
    </row>
    <row r="27" spans="1:3" ht="14.4" customHeight="1">
      <c r="A27" s="4"/>
      <c r="B27" s="1"/>
      <c r="C27" s="25" t="s">
        <v>196</v>
      </c>
    </row>
    <row r="28" spans="1:3" ht="14.4" customHeight="1">
      <c r="A28" s="4"/>
      <c r="B28" s="1"/>
      <c r="C28" s="11" t="s">
        <v>155</v>
      </c>
    </row>
    <row r="29" spans="1:3" ht="14.4" customHeight="1">
      <c r="A29" s="4"/>
      <c r="B29" s="1" t="s">
        <v>94</v>
      </c>
      <c r="C29" s="11"/>
    </row>
    <row r="30" spans="1:3" ht="14.4" customHeight="1">
      <c r="A30" s="4"/>
      <c r="B30" s="1"/>
      <c r="C30" s="11" t="s">
        <v>85</v>
      </c>
    </row>
    <row r="31" spans="1:3" ht="14.4" customHeight="1">
      <c r="A31" s="4"/>
      <c r="B31" s="1"/>
      <c r="C31" s="11" t="s">
        <v>86</v>
      </c>
    </row>
    <row r="32" spans="1:3" ht="14.4" customHeight="1">
      <c r="A32" s="4"/>
      <c r="B32" s="1"/>
      <c r="C32" s="11" t="s">
        <v>87</v>
      </c>
    </row>
    <row r="33" spans="1:3" ht="14.4" customHeight="1">
      <c r="A33" s="4"/>
      <c r="B33" s="1"/>
      <c r="C33" s="11" t="s">
        <v>159</v>
      </c>
    </row>
    <row r="34" spans="1:3" ht="14.4" customHeight="1">
      <c r="A34" s="4"/>
      <c r="B34" s="1"/>
      <c r="C34" s="11" t="s">
        <v>88</v>
      </c>
    </row>
    <row r="35" spans="1:3" ht="14.4" customHeight="1">
      <c r="A35" s="4"/>
      <c r="B35" s="1"/>
      <c r="C35" s="11" t="s">
        <v>160</v>
      </c>
    </row>
    <row r="36" spans="1:3" ht="14.4" customHeight="1">
      <c r="A36" s="4"/>
      <c r="B36" s="1"/>
      <c r="C36" s="11" t="s">
        <v>89</v>
      </c>
    </row>
    <row r="37" spans="1:3" ht="14.4" customHeight="1">
      <c r="A37" s="4"/>
      <c r="B37" s="1" t="s">
        <v>90</v>
      </c>
      <c r="C37" s="11"/>
    </row>
    <row r="38" spans="1:3" ht="14.4" customHeight="1">
      <c r="A38" s="4"/>
      <c r="B38" s="1"/>
      <c r="C38" s="11" t="s">
        <v>91</v>
      </c>
    </row>
    <row r="39" spans="1:3" ht="14.4" customHeight="1">
      <c r="A39" s="4"/>
      <c r="B39" s="1"/>
      <c r="C39" s="25" t="s">
        <v>197</v>
      </c>
    </row>
    <row r="40" spans="1:3" ht="14.4" customHeight="1">
      <c r="A40" s="4"/>
      <c r="B40" s="1" t="s">
        <v>92</v>
      </c>
      <c r="C40" s="11"/>
    </row>
    <row r="41" spans="1:3" ht="14.4" customHeight="1">
      <c r="A41" s="4"/>
      <c r="B41" s="1" t="s">
        <v>161</v>
      </c>
      <c r="C41" s="11"/>
    </row>
    <row r="42" spans="1:3" ht="14.4" customHeight="1">
      <c r="A42" s="4"/>
      <c r="B42" t="s">
        <v>93</v>
      </c>
      <c r="C42" s="11"/>
    </row>
    <row r="43" spans="1:3" ht="14.4" customHeight="1">
      <c r="A43" s="4"/>
      <c r="B43" s="1" t="s">
        <v>156</v>
      </c>
      <c r="C43" s="11"/>
    </row>
    <row r="44" spans="1:3" ht="14.4" customHeight="1">
      <c r="A44" s="4"/>
      <c r="B44" s="1" t="s">
        <v>162</v>
      </c>
      <c r="C44" s="11"/>
    </row>
    <row r="45" spans="1:3" ht="14.4" customHeight="1">
      <c r="B45" s="1" t="s">
        <v>154</v>
      </c>
      <c r="C45" s="3"/>
    </row>
    <row r="46" spans="1:3" ht="14.4" customHeight="1">
      <c r="B46" s="1"/>
      <c r="C46" s="3"/>
    </row>
    <row r="47" spans="1:3" ht="14.4" customHeight="1">
      <c r="B47" s="1"/>
      <c r="C47" s="3"/>
    </row>
    <row r="48" spans="1:3" ht="14.4" customHeight="1">
      <c r="A48" s="4" t="s">
        <v>188</v>
      </c>
      <c r="B48" s="1"/>
      <c r="C48" s="3"/>
    </row>
    <row r="49" spans="2:4" ht="14.4" customHeight="1">
      <c r="B49" s="1" t="s">
        <v>189</v>
      </c>
      <c r="C49" s="3"/>
    </row>
    <row r="50" spans="2:4" ht="14.4" customHeight="1">
      <c r="B50" s="1"/>
      <c r="C50" s="7" t="s">
        <v>2</v>
      </c>
      <c r="D50">
        <f>Sheet2!D6</f>
        <v>4</v>
      </c>
    </row>
    <row r="51" spans="2:4" ht="14.4" customHeight="1">
      <c r="B51" s="1"/>
      <c r="C51" s="7" t="s">
        <v>3</v>
      </c>
      <c r="D51">
        <f>Sheet2!D7</f>
        <v>4</v>
      </c>
    </row>
    <row r="52" spans="2:4" ht="14.4" customHeight="1">
      <c r="B52" s="1"/>
      <c r="C52" s="7" t="s">
        <v>4</v>
      </c>
      <c r="D52">
        <f>Sheet2!D8</f>
        <v>4</v>
      </c>
    </row>
    <row r="53" spans="2:4" ht="14.4" customHeight="1">
      <c r="B53" s="1"/>
      <c r="C53" s="7" t="s">
        <v>5</v>
      </c>
      <c r="D53">
        <f>Sheet2!D9</f>
        <v>4</v>
      </c>
    </row>
    <row r="54" spans="2:4" ht="14.4" customHeight="1">
      <c r="B54" s="7" t="s">
        <v>66</v>
      </c>
    </row>
    <row r="55" spans="2:4" ht="14.4" customHeight="1">
      <c r="B55" s="1"/>
      <c r="C55" s="7" t="s">
        <v>66</v>
      </c>
      <c r="D55">
        <f>Sheet2!D22</f>
        <v>1</v>
      </c>
    </row>
    <row r="56" spans="2:4" ht="14.4" customHeight="1">
      <c r="B56" s="1"/>
      <c r="C56" s="7" t="s">
        <v>67</v>
      </c>
      <c r="D56">
        <f>Sheet2!D23</f>
        <v>1</v>
      </c>
    </row>
    <row r="57" spans="2:4" ht="14.4" customHeight="1">
      <c r="B57" s="1"/>
      <c r="C57" s="7" t="s">
        <v>68</v>
      </c>
      <c r="D57">
        <f>Sheet2!D24</f>
        <v>1</v>
      </c>
    </row>
    <row r="58" spans="2:4" ht="14.4" customHeight="1">
      <c r="B58" s="1"/>
      <c r="C58" s="7" t="s">
        <v>69</v>
      </c>
      <c r="D58">
        <f>Sheet2!D25</f>
        <v>1</v>
      </c>
    </row>
    <row r="59" spans="2:4" ht="14.4" customHeight="1">
      <c r="B59" s="1"/>
      <c r="C59" s="7" t="s">
        <v>70</v>
      </c>
      <c r="D59">
        <f>Sheet2!D26</f>
        <v>1</v>
      </c>
    </row>
    <row r="60" spans="2:4" ht="14.4" customHeight="1">
      <c r="B60" s="7" t="s">
        <v>190</v>
      </c>
      <c r="C60" s="3"/>
    </row>
    <row r="61" spans="2:4" ht="14.4" customHeight="1">
      <c r="B61" s="1"/>
      <c r="C61" s="7" t="s">
        <v>23</v>
      </c>
      <c r="D61">
        <f>Sheet2!D48</f>
        <v>1</v>
      </c>
    </row>
    <row r="62" spans="2:4" ht="14.4" customHeight="1">
      <c r="B62" s="1"/>
      <c r="C62" s="7" t="s">
        <v>24</v>
      </c>
      <c r="D62">
        <f>Sheet2!D49</f>
        <v>1</v>
      </c>
    </row>
    <row r="63" spans="2:4" ht="14.4" customHeight="1">
      <c r="B63" s="1"/>
      <c r="C63" s="7" t="s">
        <v>71</v>
      </c>
      <c r="D63">
        <f>Sheet2!D50</f>
        <v>2</v>
      </c>
    </row>
    <row r="64" spans="2:4" ht="14.4" customHeight="1">
      <c r="B64" s="1" t="s">
        <v>191</v>
      </c>
      <c r="C64" s="3"/>
    </row>
    <row r="65" spans="1:4" ht="14.4" customHeight="1">
      <c r="B65" s="1"/>
      <c r="C65" s="7" t="s">
        <v>75</v>
      </c>
      <c r="D65">
        <f>Sheet2!D66</f>
        <v>3</v>
      </c>
    </row>
    <row r="66" spans="1:4" ht="14.4" customHeight="1">
      <c r="B66" s="1" t="s">
        <v>35</v>
      </c>
      <c r="C66" s="3"/>
    </row>
    <row r="67" spans="1:4" ht="14.4" customHeight="1">
      <c r="B67" s="1"/>
      <c r="C67" s="7" t="s">
        <v>31</v>
      </c>
      <c r="D67">
        <f>Sheet2!D95</f>
        <v>2</v>
      </c>
    </row>
    <row r="68" spans="1:4" ht="14.4" customHeight="1">
      <c r="B68" s="1"/>
      <c r="C68" s="7" t="s">
        <v>60</v>
      </c>
      <c r="D68">
        <f>Sheet2!D96</f>
        <v>2</v>
      </c>
    </row>
    <row r="69" spans="1:4" ht="14.4" customHeight="1">
      <c r="B69" s="1"/>
      <c r="C69" s="7" t="s">
        <v>72</v>
      </c>
      <c r="D69">
        <f>Sheet2!D97</f>
        <v>2</v>
      </c>
    </row>
    <row r="70" spans="1:4" ht="14.4" customHeight="1">
      <c r="B70" s="1"/>
      <c r="C70" s="7" t="s">
        <v>73</v>
      </c>
      <c r="D70">
        <f>Sheet2!D98</f>
        <v>4</v>
      </c>
    </row>
    <row r="71" spans="1:4" ht="14.4" customHeight="1">
      <c r="B71" s="1"/>
      <c r="C71" s="7" t="s">
        <v>74</v>
      </c>
      <c r="D71">
        <f>Sheet2!D99</f>
        <v>16</v>
      </c>
    </row>
    <row r="72" spans="1:4" ht="14.4" customHeight="1">
      <c r="B72" s="1"/>
      <c r="C72" s="7" t="s">
        <v>111</v>
      </c>
      <c r="D72">
        <f>Sheet2!D100</f>
        <v>1</v>
      </c>
    </row>
    <row r="73" spans="1:4" ht="14.4" customHeight="1">
      <c r="B73" s="1"/>
      <c r="C73" s="7"/>
    </row>
    <row r="74" spans="1:4" ht="14.4" customHeight="1">
      <c r="B74" s="1"/>
      <c r="C74" s="7"/>
    </row>
    <row r="75" spans="1:4" ht="14.4" customHeight="1">
      <c r="B75" s="1"/>
      <c r="C75" s="7"/>
    </row>
    <row r="76" spans="1:4" ht="14.4" customHeight="1">
      <c r="B76" s="1"/>
      <c r="C76" s="7"/>
    </row>
    <row r="77" spans="1:4" ht="14.4" customHeight="1">
      <c r="A77" s="4" t="s">
        <v>194</v>
      </c>
      <c r="B77" s="1"/>
      <c r="C77" s="7"/>
    </row>
    <row r="78" spans="1:4" ht="14.4" customHeight="1">
      <c r="B78" s="1" t="s">
        <v>191</v>
      </c>
      <c r="C78" s="7"/>
    </row>
    <row r="79" spans="1:4" ht="14.4" customHeight="1">
      <c r="B79" s="1"/>
      <c r="C79" s="7" t="s">
        <v>78</v>
      </c>
      <c r="D79">
        <f>Sheet2!D68</f>
        <v>1</v>
      </c>
    </row>
    <row r="80" spans="1:4" ht="14.4" customHeight="1">
      <c r="B80" s="1"/>
      <c r="C80" s="7" t="s">
        <v>79</v>
      </c>
      <c r="D80">
        <f>Sheet2!D69</f>
        <v>1</v>
      </c>
    </row>
    <row r="81" spans="2:4" ht="14.4" customHeight="1">
      <c r="B81" s="1"/>
      <c r="C81" s="7" t="s">
        <v>76</v>
      </c>
      <c r="D81">
        <f>Sheet2!D70</f>
        <v>1</v>
      </c>
    </row>
    <row r="82" spans="2:4" ht="14.4" customHeight="1">
      <c r="B82" s="1"/>
      <c r="C82" s="7" t="s">
        <v>77</v>
      </c>
      <c r="D82">
        <f>Sheet2!D71</f>
        <v>1</v>
      </c>
    </row>
    <row r="83" spans="2:4" ht="14.4" customHeight="1">
      <c r="B83" s="1" t="s">
        <v>35</v>
      </c>
      <c r="C83" s="7"/>
    </row>
    <row r="84" spans="2:4" ht="14.4" customHeight="1">
      <c r="B84" s="1"/>
      <c r="C84" s="7" t="s">
        <v>32</v>
      </c>
      <c r="D84">
        <f>Sheet2!D102</f>
        <v>1</v>
      </c>
    </row>
    <row r="85" spans="2:4" ht="14.4" customHeight="1">
      <c r="B85" s="1"/>
      <c r="C85" s="7" t="s">
        <v>57</v>
      </c>
      <c r="D85">
        <f>Sheet2!D103</f>
        <v>3</v>
      </c>
    </row>
    <row r="86" spans="2:4" ht="14.4" customHeight="1">
      <c r="B86" s="1"/>
      <c r="C86" s="7" t="s">
        <v>62</v>
      </c>
      <c r="D86">
        <f>Sheet2!D104</f>
        <v>1</v>
      </c>
    </row>
    <row r="87" spans="2:4" ht="14.4" customHeight="1">
      <c r="B87" s="1"/>
      <c r="C87" s="7" t="s">
        <v>63</v>
      </c>
      <c r="D87">
        <f>Sheet2!D105</f>
        <v>2</v>
      </c>
    </row>
    <row r="88" spans="2:4" ht="14.4" customHeight="1">
      <c r="B88" s="1"/>
      <c r="C88" s="7" t="s">
        <v>64</v>
      </c>
      <c r="D88">
        <f>Sheet2!D106</f>
        <v>1</v>
      </c>
    </row>
    <row r="89" spans="2:4" ht="14.4" customHeight="1">
      <c r="B89" s="1"/>
      <c r="C89" s="7" t="s">
        <v>65</v>
      </c>
      <c r="D89">
        <f>Sheet2!D107</f>
        <v>2</v>
      </c>
    </row>
    <row r="90" spans="2:4" ht="14.4" customHeight="1">
      <c r="B90" s="1"/>
      <c r="C90" s="7" t="s">
        <v>56</v>
      </c>
      <c r="D90">
        <f>Sheet2!D108</f>
        <v>4</v>
      </c>
    </row>
    <row r="91" spans="2:4" ht="14.4" customHeight="1">
      <c r="B91" s="1"/>
      <c r="C91" s="7" t="s">
        <v>81</v>
      </c>
      <c r="D91">
        <f>Sheet2!D109</f>
        <v>6</v>
      </c>
    </row>
    <row r="92" spans="2:4" ht="14.4" customHeight="1">
      <c r="B92" s="1"/>
      <c r="C92" s="7" t="s">
        <v>55</v>
      </c>
      <c r="D92">
        <f>Sheet2!D110</f>
        <v>3</v>
      </c>
    </row>
    <row r="93" spans="2:4" ht="14.4" customHeight="1">
      <c r="B93" s="1"/>
      <c r="C93" s="7" t="s">
        <v>54</v>
      </c>
      <c r="D93">
        <f>Sheet2!D111</f>
        <v>6</v>
      </c>
    </row>
    <row r="94" spans="2:4" ht="14.4" customHeight="1">
      <c r="B94" s="1"/>
      <c r="C94" s="7" t="s">
        <v>33</v>
      </c>
      <c r="D94">
        <f>Sheet2!D112</f>
        <v>2</v>
      </c>
    </row>
    <row r="95" spans="2:4" ht="14.4" customHeight="1">
      <c r="B95" s="1"/>
      <c r="C95" s="7" t="s">
        <v>61</v>
      </c>
      <c r="D95">
        <f>Sheet2!D113</f>
        <v>2</v>
      </c>
    </row>
    <row r="96" spans="2:4" ht="14.4" customHeight="1">
      <c r="B96" s="1"/>
      <c r="C96" s="7" t="s">
        <v>80</v>
      </c>
      <c r="D96">
        <f>Sheet2!D114</f>
        <v>1</v>
      </c>
    </row>
    <row r="97" spans="1:4" ht="14.4" customHeight="1">
      <c r="B97" s="1"/>
      <c r="C97" s="7"/>
    </row>
    <row r="98" spans="1:4" ht="14.4" customHeight="1">
      <c r="B98" s="1"/>
      <c r="C98" s="7"/>
    </row>
    <row r="99" spans="1:4" ht="14.4" customHeight="1">
      <c r="B99" s="1"/>
      <c r="C99" s="7"/>
    </row>
    <row r="100" spans="1:4" ht="14.4" customHeight="1">
      <c r="B100" s="1"/>
      <c r="C100" s="7"/>
    </row>
    <row r="101" spans="1:4" ht="14.4" customHeight="1">
      <c r="A101" s="4" t="s">
        <v>195</v>
      </c>
      <c r="B101" s="1"/>
      <c r="C101" s="7"/>
    </row>
    <row r="102" spans="1:4" ht="14.4" customHeight="1">
      <c r="B102" s="1" t="s">
        <v>35</v>
      </c>
      <c r="C102" s="7"/>
    </row>
    <row r="103" spans="1:4" ht="14.4" customHeight="1">
      <c r="B103" s="1"/>
      <c r="C103" s="7" t="s">
        <v>132</v>
      </c>
      <c r="D103" s="21">
        <v>3</v>
      </c>
    </row>
    <row r="104" spans="1:4" ht="14.4" customHeight="1">
      <c r="B104" s="1"/>
      <c r="C104" s="7" t="s">
        <v>136</v>
      </c>
      <c r="D104" s="21">
        <v>2</v>
      </c>
    </row>
    <row r="105" spans="1:4" ht="14.4" customHeight="1">
      <c r="B105" s="1"/>
      <c r="C105" s="7"/>
    </row>
    <row r="106" spans="1:4" ht="14.4" customHeight="1">
      <c r="B106" s="1"/>
      <c r="C106" s="7"/>
    </row>
    <row r="107" spans="1:4" ht="14.4" customHeight="1">
      <c r="B107" s="1"/>
      <c r="C107" s="7"/>
    </row>
    <row r="108" spans="1:4" ht="14.4" customHeight="1">
      <c r="B108" s="1"/>
    </row>
    <row r="109" spans="1:4" ht="14.4" customHeight="1">
      <c r="A109" s="4" t="s">
        <v>119</v>
      </c>
      <c r="B109" s="1"/>
    </row>
    <row r="110" spans="1:4" ht="14.4" customHeight="1">
      <c r="A110" s="4"/>
      <c r="B110" s="1" t="s">
        <v>91</v>
      </c>
    </row>
    <row r="111" spans="1:4" ht="14.4" customHeight="1">
      <c r="A111" s="4"/>
      <c r="C111" s="7" t="s">
        <v>15</v>
      </c>
      <c r="D111">
        <f>Sheet2!D28</f>
        <v>1</v>
      </c>
    </row>
    <row r="112" spans="1:4" ht="14.4" customHeight="1">
      <c r="A112" s="4"/>
      <c r="C112" s="7" t="s">
        <v>28</v>
      </c>
      <c r="D112">
        <f>Sheet2!D73+Sheet2!D123</f>
        <v>22</v>
      </c>
    </row>
    <row r="113" spans="1:4" ht="14.4" customHeight="1">
      <c r="A113" s="4"/>
      <c r="C113" s="7" t="s">
        <v>9</v>
      </c>
      <c r="D113">
        <f>Sheet2!D29+Sheet2!D52+Sheet2!D124</f>
        <v>31</v>
      </c>
    </row>
    <row r="114" spans="1:4" ht="14.4" customHeight="1">
      <c r="A114" s="4"/>
      <c r="C114" s="7" t="s">
        <v>25</v>
      </c>
      <c r="D114">
        <f>+Sheet2!D11+Sheet2!D53+Sheet2!D125</f>
        <v>92</v>
      </c>
    </row>
    <row r="115" spans="1:4" ht="14.4" customHeight="1">
      <c r="A115" s="4"/>
      <c r="C115" s="7" t="s">
        <v>114</v>
      </c>
      <c r="D115">
        <f>Sheet2!D54</f>
        <v>4</v>
      </c>
    </row>
    <row r="116" spans="1:4" ht="14.4" customHeight="1">
      <c r="A116" s="4"/>
      <c r="C116" s="7" t="s">
        <v>115</v>
      </c>
      <c r="D116">
        <f>Sheet2!D30+Sheet2!D126</f>
        <v>3</v>
      </c>
    </row>
    <row r="117" spans="1:4" ht="14.4" customHeight="1">
      <c r="A117" s="4"/>
      <c r="C117" s="7" t="s">
        <v>113</v>
      </c>
      <c r="D117">
        <f>Sheet2!D12+Sheet2!D127</f>
        <v>18</v>
      </c>
    </row>
    <row r="118" spans="1:4" ht="14.4" customHeight="1">
      <c r="A118" s="4"/>
      <c r="C118" s="7" t="s">
        <v>112</v>
      </c>
      <c r="D118">
        <f>Sheet2!D13+Sheet2!D128</f>
        <v>20</v>
      </c>
    </row>
    <row r="119" spans="1:4" ht="14.4" customHeight="1">
      <c r="A119" s="4"/>
      <c r="C119" s="7" t="s">
        <v>116</v>
      </c>
      <c r="D119">
        <f>Sheet2!D129</f>
        <v>8</v>
      </c>
    </row>
    <row r="120" spans="1:4" ht="14.4" customHeight="1">
      <c r="A120" s="4"/>
      <c r="C120" s="7" t="s">
        <v>44</v>
      </c>
      <c r="D120">
        <f>Sheet2!D130</f>
        <v>16</v>
      </c>
    </row>
    <row r="121" spans="1:4" ht="14.4" customHeight="1">
      <c r="A121" s="4"/>
      <c r="C121" s="7" t="s">
        <v>18</v>
      </c>
      <c r="D121">
        <f>Sheet2!D31</f>
        <v>4</v>
      </c>
    </row>
    <row r="122" spans="1:4" ht="14.4" customHeight="1">
      <c r="A122" s="4"/>
      <c r="C122" s="7" t="s">
        <v>50</v>
      </c>
      <c r="D122">
        <f>Sheet2!D131</f>
        <v>2</v>
      </c>
    </row>
    <row r="123" spans="1:4" ht="14.4" customHeight="1">
      <c r="A123" s="4"/>
      <c r="C123" s="7" t="s">
        <v>10</v>
      </c>
      <c r="D123">
        <f>Sheet2!D14+Sheet2!D55</f>
        <v>6</v>
      </c>
    </row>
    <row r="124" spans="1:4" ht="14.4" customHeight="1">
      <c r="A124" s="4"/>
      <c r="C124" s="7" t="s">
        <v>16</v>
      </c>
      <c r="D124" s="15">
        <f>Sheet2!D32+Sheet2!D74+Sheet2!D132</f>
        <v>188</v>
      </c>
    </row>
    <row r="125" spans="1:4" ht="14.4" customHeight="1">
      <c r="A125" s="4"/>
      <c r="C125" s="7" t="s">
        <v>17</v>
      </c>
      <c r="D125" s="15">
        <f>Sheet2!D33+Sheet2!D133</f>
        <v>52</v>
      </c>
    </row>
    <row r="126" spans="1:4" ht="14.4" customHeight="1">
      <c r="A126" s="4"/>
      <c r="C126" s="7" t="s">
        <v>11</v>
      </c>
      <c r="D126">
        <f>Sheet2!D15+Sheet2!D56+Sheet2!D134</f>
        <v>114</v>
      </c>
    </row>
    <row r="127" spans="1:4" ht="14.4" customHeight="1">
      <c r="A127" s="4"/>
      <c r="C127" s="16" t="s">
        <v>123</v>
      </c>
      <c r="D127">
        <f>Sheet2!D135</f>
        <v>4</v>
      </c>
    </row>
    <row r="128" spans="1:4" ht="14.4" customHeight="1">
      <c r="A128" s="4"/>
      <c r="C128" s="16" t="s">
        <v>124</v>
      </c>
      <c r="D128">
        <f>Sheet2!D136</f>
        <v>4</v>
      </c>
    </row>
    <row r="129" spans="1:4" ht="14.4" customHeight="1">
      <c r="A129" s="4"/>
      <c r="B129" t="s">
        <v>120</v>
      </c>
    </row>
    <row r="130" spans="1:4" ht="14.4" customHeight="1">
      <c r="A130" s="4"/>
      <c r="C130" s="7" t="s">
        <v>48</v>
      </c>
      <c r="D130">
        <f>Sheet2!D75</f>
        <v>3</v>
      </c>
    </row>
    <row r="131" spans="1:4" ht="14.4" customHeight="1">
      <c r="A131" s="4"/>
      <c r="C131" s="7" t="s">
        <v>53</v>
      </c>
      <c r="D131" s="15">
        <f>Sheet2!D76+Sheet2!D137</f>
        <v>20</v>
      </c>
    </row>
    <row r="132" spans="1:4" ht="14.4" customHeight="1">
      <c r="A132" s="4"/>
      <c r="C132" s="7" t="s">
        <v>49</v>
      </c>
      <c r="D132">
        <f>Sheet2!D77</f>
        <v>6</v>
      </c>
    </row>
    <row r="133" spans="1:4" ht="14.4" customHeight="1">
      <c r="A133" s="4"/>
      <c r="C133" s="7" t="s">
        <v>19</v>
      </c>
      <c r="D133" s="15">
        <f>Sheet2!D78+Sheet2!D138</f>
        <v>13</v>
      </c>
    </row>
    <row r="134" spans="1:4" ht="14.4" customHeight="1">
      <c r="A134" s="4"/>
      <c r="C134" s="7" t="s">
        <v>58</v>
      </c>
      <c r="D134">
        <f>Sheet2!D79</f>
        <v>25</v>
      </c>
    </row>
    <row r="135" spans="1:4" ht="14.4" customHeight="1">
      <c r="A135" s="4"/>
      <c r="C135" s="7" t="s">
        <v>20</v>
      </c>
      <c r="D135">
        <f>Sheet2!D80</f>
        <v>22</v>
      </c>
    </row>
    <row r="136" spans="1:4" ht="14.4" customHeight="1">
      <c r="A136" s="4"/>
      <c r="C136" s="7" t="s">
        <v>47</v>
      </c>
      <c r="D136">
        <f>Sheet2!D81</f>
        <v>3</v>
      </c>
    </row>
    <row r="137" spans="1:4" ht="14.4" customHeight="1">
      <c r="A137" s="4"/>
      <c r="B137" t="s">
        <v>121</v>
      </c>
    </row>
    <row r="138" spans="1:4" ht="14.4" customHeight="1">
      <c r="A138" s="4"/>
      <c r="C138" s="7" t="s">
        <v>39</v>
      </c>
      <c r="D138">
        <f>Sheet2!D34+Sheet2!D139</f>
        <v>20</v>
      </c>
    </row>
    <row r="139" spans="1:4" ht="14.4" customHeight="1">
      <c r="A139" s="4"/>
      <c r="C139" s="7" t="s">
        <v>40</v>
      </c>
      <c r="D139">
        <f>Sheet2!D35+Sheet2!D140</f>
        <v>38</v>
      </c>
    </row>
    <row r="140" spans="1:4" ht="14.4" customHeight="1">
      <c r="A140" s="4"/>
      <c r="C140" s="7" t="s">
        <v>41</v>
      </c>
      <c r="D140">
        <f>Sheet2!D36+Sheet2!D141</f>
        <v>20</v>
      </c>
    </row>
    <row r="141" spans="1:4" ht="14.4" customHeight="1">
      <c r="A141" s="4"/>
      <c r="C141" s="7"/>
    </row>
    <row r="142" spans="1:4" ht="14.4" customHeight="1">
      <c r="A142" s="4"/>
      <c r="C142" s="7"/>
    </row>
    <row r="145" spans="1:4" ht="14.4" customHeight="1">
      <c r="A145" s="4" t="s">
        <v>187</v>
      </c>
    </row>
    <row r="146" spans="1:4" ht="14.4" customHeight="1">
      <c r="A146" s="4"/>
      <c r="C146" s="7" t="s">
        <v>138</v>
      </c>
      <c r="D146">
        <f>Sheet2!D210</f>
        <v>1</v>
      </c>
    </row>
    <row r="147" spans="1:4" ht="14.4" customHeight="1">
      <c r="A147" s="4"/>
      <c r="C147" s="7" t="s">
        <v>139</v>
      </c>
      <c r="D147">
        <f>Sheet2!D211</f>
        <v>1</v>
      </c>
    </row>
    <row r="148" spans="1:4" ht="14.4" customHeight="1">
      <c r="A148" s="4"/>
      <c r="C148" s="7" t="s">
        <v>142</v>
      </c>
      <c r="D148">
        <f>Sheet2!D212</f>
        <v>1</v>
      </c>
    </row>
    <row r="149" spans="1:4" ht="14.4" customHeight="1">
      <c r="A149" s="4"/>
      <c r="C149" s="7" t="s">
        <v>140</v>
      </c>
      <c r="D149">
        <f>Sheet2!D213</f>
        <v>4</v>
      </c>
    </row>
    <row r="150" spans="1:4" ht="14.4" customHeight="1">
      <c r="A150" s="4"/>
      <c r="C150" s="7" t="s">
        <v>157</v>
      </c>
      <c r="D150">
        <f>Sheet2!D214</f>
        <v>4</v>
      </c>
    </row>
    <row r="151" spans="1:4" ht="14.4" customHeight="1">
      <c r="B151" s="7"/>
      <c r="C151" s="7" t="s">
        <v>143</v>
      </c>
      <c r="D151">
        <f>Sheet2!D216</f>
        <v>3</v>
      </c>
    </row>
    <row r="152" spans="1:4" ht="14.4" customHeight="1">
      <c r="B152" s="7"/>
      <c r="C152" s="7" t="s">
        <v>107</v>
      </c>
      <c r="D152">
        <f>Sheet2!D39</f>
        <v>1</v>
      </c>
    </row>
    <row r="153" spans="1:4" ht="14.4" customHeight="1">
      <c r="B153" s="7"/>
      <c r="C153" s="7" t="s">
        <v>141</v>
      </c>
      <c r="D153">
        <f>Sheet2!D40+Sheet2!D217</f>
        <v>4</v>
      </c>
    </row>
    <row r="154" spans="1:4" ht="14.4" customHeight="1">
      <c r="C154" s="7" t="s">
        <v>166</v>
      </c>
      <c r="D154" s="26">
        <f>Sheet2!D41</f>
        <v>1</v>
      </c>
    </row>
    <row r="155" spans="1:4" ht="14.4" customHeight="1">
      <c r="C155" s="19" t="s">
        <v>178</v>
      </c>
      <c r="D155" s="26">
        <f>Sheet2!D218</f>
        <v>2</v>
      </c>
    </row>
    <row r="156" spans="1:4" ht="14.4" customHeight="1">
      <c r="C156" s="19" t="s">
        <v>179</v>
      </c>
      <c r="D156" s="26">
        <f>Sheet2!D219</f>
        <v>1</v>
      </c>
    </row>
    <row r="157" spans="1:4" ht="14.4" customHeight="1">
      <c r="C157" s="7" t="s">
        <v>144</v>
      </c>
      <c r="D157" s="26">
        <f>Sheet2!D220</f>
        <v>3</v>
      </c>
    </row>
    <row r="158" spans="1:4" ht="14.4" customHeight="1">
      <c r="C158" s="7" t="s">
        <v>186</v>
      </c>
      <c r="D158" s="26">
        <f>Sheet2!D242</f>
        <v>1</v>
      </c>
    </row>
    <row r="159" spans="1:4" ht="14.4" customHeight="1">
      <c r="C159" s="7" t="s">
        <v>169</v>
      </c>
      <c r="D159">
        <f>Sheet2!D84</f>
        <v>1</v>
      </c>
    </row>
    <row r="160" spans="1:4" ht="14.4" customHeight="1">
      <c r="C160" s="7" t="s">
        <v>180</v>
      </c>
      <c r="D160">
        <f>Sheet2!D221</f>
        <v>2</v>
      </c>
    </row>
    <row r="161" spans="3:4" ht="14.4" customHeight="1">
      <c r="C161" s="7" t="s">
        <v>181</v>
      </c>
      <c r="D161">
        <f>Sheet2!D222</f>
        <v>2</v>
      </c>
    </row>
    <row r="162" spans="3:4" ht="14.4" customHeight="1">
      <c r="C162" s="7" t="s">
        <v>122</v>
      </c>
      <c r="D162">
        <f>Sheet2!D86+Sheet2!D215</f>
        <v>4</v>
      </c>
    </row>
    <row r="163" spans="3:4" ht="14.4" customHeight="1">
      <c r="C163" s="7" t="s">
        <v>13</v>
      </c>
      <c r="D163">
        <f>Sheet2!D17+Sheet2!D58</f>
        <v>6</v>
      </c>
    </row>
    <row r="164" spans="3:4" ht="14.4" customHeight="1">
      <c r="C164" s="7" t="s">
        <v>21</v>
      </c>
      <c r="D164">
        <f>Sheet2!D38</f>
        <v>1</v>
      </c>
    </row>
    <row r="165" spans="3:4" ht="14.4" customHeight="1">
      <c r="C165" s="7" t="s">
        <v>168</v>
      </c>
      <c r="D165">
        <f>Sheet2!D83</f>
        <v>4</v>
      </c>
    </row>
    <row r="166" spans="3:4" ht="14.4" customHeight="1">
      <c r="C166" s="7" t="s">
        <v>152</v>
      </c>
      <c r="D166">
        <f>Sheet2!D223</f>
        <v>9</v>
      </c>
    </row>
    <row r="167" spans="3:4" ht="14.4" customHeight="1">
      <c r="C167" s="7" t="s">
        <v>184</v>
      </c>
      <c r="D167">
        <f>Sheet2!D225</f>
        <v>10</v>
      </c>
    </row>
    <row r="168" spans="3:4" ht="14.4" customHeight="1">
      <c r="C168" s="7" t="s">
        <v>185</v>
      </c>
      <c r="D168">
        <f>Sheet2!D226</f>
        <v>2</v>
      </c>
    </row>
    <row r="169" spans="3:4" ht="14.4" customHeight="1">
      <c r="C169" s="7" t="s">
        <v>153</v>
      </c>
      <c r="D169" s="8">
        <f>Sheet2!D227</f>
        <v>3.1960000000000002</v>
      </c>
    </row>
    <row r="170" spans="3:4" ht="14.4" customHeight="1">
      <c r="C170" s="7" t="s">
        <v>182</v>
      </c>
      <c r="D170">
        <f>Sheet2!D228</f>
        <v>2</v>
      </c>
    </row>
    <row r="171" spans="3:4" ht="14.4" customHeight="1">
      <c r="C171" s="7" t="s">
        <v>183</v>
      </c>
      <c r="D171">
        <f>Sheet2!D224</f>
        <v>1</v>
      </c>
    </row>
    <row r="172" spans="3:4" ht="14.4" customHeight="1">
      <c r="C172" s="19" t="s">
        <v>108</v>
      </c>
      <c r="D172">
        <f>Sheet2!D42</f>
        <v>1</v>
      </c>
    </row>
    <row r="173" spans="3:4" ht="14.4" customHeight="1">
      <c r="C173" s="7" t="s">
        <v>170</v>
      </c>
      <c r="D173">
        <f>Sheet2!D85</f>
        <v>1</v>
      </c>
    </row>
    <row r="174" spans="3:4" ht="14.4" customHeight="1">
      <c r="C174" s="7" t="s">
        <v>117</v>
      </c>
      <c r="D174">
        <f>Sheet2!D59</f>
        <v>1</v>
      </c>
    </row>
    <row r="175" spans="3:4" ht="14.4" customHeight="1">
      <c r="C175" s="7" t="s">
        <v>145</v>
      </c>
      <c r="D175">
        <f>Sheet2!D232+Sheet2!D244</f>
        <v>1</v>
      </c>
    </row>
    <row r="176" spans="3:4" ht="14.4" customHeight="1">
      <c r="C176" s="19" t="s">
        <v>158</v>
      </c>
      <c r="D176">
        <f>Sheet2!D233</f>
        <v>1</v>
      </c>
    </row>
    <row r="177" spans="3:4" ht="14.4" customHeight="1">
      <c r="C177" s="7" t="s">
        <v>110</v>
      </c>
      <c r="D177">
        <f>Sheet2!D87</f>
        <v>4</v>
      </c>
    </row>
    <row r="178" spans="3:4" ht="14.4" customHeight="1">
      <c r="C178" s="7" t="s">
        <v>151</v>
      </c>
      <c r="D178">
        <f>Sheet2!D229</f>
        <v>16</v>
      </c>
    </row>
    <row r="179" spans="3:4" ht="14.4" customHeight="1">
      <c r="C179" s="7" t="s">
        <v>148</v>
      </c>
      <c r="D179">
        <f>Sheet2!D230</f>
        <v>1</v>
      </c>
    </row>
    <row r="180" spans="3:4" ht="14.4" customHeight="1">
      <c r="C180" s="7" t="s">
        <v>149</v>
      </c>
      <c r="D180">
        <f>Sheet2!D231</f>
        <v>2</v>
      </c>
    </row>
    <row r="181" spans="3:4" ht="14.4" customHeight="1">
      <c r="C181" s="7" t="s">
        <v>150</v>
      </c>
      <c r="D181">
        <f>Sheet2!D234</f>
        <v>1</v>
      </c>
    </row>
    <row r="182" spans="3:4" ht="14.4" customHeight="1">
      <c r="C182" s="7" t="s">
        <v>147</v>
      </c>
      <c r="D182">
        <f>Sheet2!D235</f>
        <v>1</v>
      </c>
    </row>
    <row r="183" spans="3:4" ht="14.4" customHeight="1">
      <c r="C183" s="7" t="s">
        <v>146</v>
      </c>
      <c r="D183">
        <f>Sheet2!D243</f>
        <v>1</v>
      </c>
    </row>
    <row r="184" spans="3:4" ht="14.4" customHeight="1">
      <c r="C184" s="7" t="s">
        <v>22</v>
      </c>
      <c r="D184">
        <f>Sheet2!D43+Sheet2!D89</f>
        <v>4</v>
      </c>
    </row>
    <row r="185" spans="3:4" ht="14.4" customHeight="1">
      <c r="C185" s="7" t="s">
        <v>118</v>
      </c>
      <c r="D185" s="21">
        <f>Sheet2!D60</f>
        <v>2</v>
      </c>
    </row>
    <row r="186" spans="3:4" ht="14.4" customHeight="1">
      <c r="C186" s="7" t="s">
        <v>109</v>
      </c>
      <c r="D186" s="21">
        <f>Sheet2!D88</f>
        <v>2</v>
      </c>
    </row>
    <row r="187" spans="3:4" ht="14.4" customHeight="1">
      <c r="C187" s="7" t="s">
        <v>173</v>
      </c>
      <c r="D187" s="21">
        <f>Sheet2!D236</f>
        <v>2</v>
      </c>
    </row>
    <row r="188" spans="3:4" ht="14.4" customHeight="1">
      <c r="C188" s="7" t="s">
        <v>174</v>
      </c>
      <c r="D188" s="21">
        <f>Sheet2!D237</f>
        <v>2</v>
      </c>
    </row>
    <row r="189" spans="3:4" ht="14.4" customHeight="1">
      <c r="C189" s="7" t="s">
        <v>26</v>
      </c>
      <c r="D189">
        <f>Sheet2!D61+Sheet2!D90+Sheet2!D241</f>
        <v>29</v>
      </c>
    </row>
    <row r="190" spans="3:4" ht="14.4" customHeight="1">
      <c r="C190" s="7" t="s">
        <v>175</v>
      </c>
      <c r="D190" s="21">
        <f>Sheet2!D238</f>
        <v>1</v>
      </c>
    </row>
    <row r="191" spans="3:4" ht="14.4" customHeight="1">
      <c r="C191" s="7" t="s">
        <v>176</v>
      </c>
      <c r="D191" s="21">
        <f>Sheet2!D239</f>
        <v>1</v>
      </c>
    </row>
    <row r="192" spans="3:4" ht="14.4" customHeight="1">
      <c r="C192" s="7" t="s">
        <v>177</v>
      </c>
      <c r="D192" s="21">
        <f>Sheet2!D240</f>
        <v>1</v>
      </c>
    </row>
    <row r="309" spans="3:3" ht="14.4" customHeight="1">
      <c r="C309" s="20"/>
    </row>
    <row r="310" spans="3:3" ht="14.4" customHeight="1">
      <c r="C310" s="20"/>
    </row>
  </sheetData>
  <mergeCells count="3">
    <mergeCell ref="B2:I2"/>
    <mergeCell ref="B3:I3"/>
    <mergeCell ref="B7:I7"/>
  </mergeCells>
  <dataValidations count="1">
    <dataValidation type="list" allowBlank="1" showInputMessage="1" showErrorMessage="1" sqref="C9:C10">
      <formula1>"24V heated bed,240V heated bed"</formula1>
    </dataValidation>
  </dataValidations>
  <pageMargins left="0" right="0" top="0.39370078740157477" bottom="0.39370078740157477" header="0" footer="0"/>
  <pageSetup paperSize="9" orientation="landscape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workbookViewId="0"/>
  </sheetViews>
  <sheetFormatPr defaultRowHeight="14.4" customHeight="1"/>
  <cols>
    <col min="1" max="1" width="3.796875" customWidth="1"/>
    <col min="2" max="2" width="26.59765625" bestFit="1" customWidth="1"/>
    <col min="3" max="3" width="70.3984375" bestFit="1" customWidth="1"/>
    <col min="4" max="6" width="8.796875" customWidth="1"/>
  </cols>
  <sheetData>
    <row r="1" spans="1:4" ht="14.4" customHeight="1">
      <c r="A1" s="4" t="s">
        <v>106</v>
      </c>
    </row>
    <row r="3" spans="1:4" ht="14.4" customHeight="1">
      <c r="A3" s="9"/>
    </row>
    <row r="4" spans="1:4" ht="14.4" customHeight="1">
      <c r="A4" s="4" t="s">
        <v>0</v>
      </c>
    </row>
    <row r="5" spans="1:4" ht="14.4" customHeight="1">
      <c r="B5" t="s">
        <v>1</v>
      </c>
    </row>
    <row r="6" spans="1:4" ht="14.4" customHeight="1">
      <c r="C6" s="7" t="s">
        <v>2</v>
      </c>
      <c r="D6">
        <v>4</v>
      </c>
    </row>
    <row r="7" spans="1:4" ht="14.4" customHeight="1">
      <c r="C7" s="7" t="s">
        <v>3</v>
      </c>
      <c r="D7">
        <v>4</v>
      </c>
    </row>
    <row r="8" spans="1:4" ht="14.4" customHeight="1">
      <c r="C8" s="7" t="s">
        <v>4</v>
      </c>
      <c r="D8">
        <v>4</v>
      </c>
    </row>
    <row r="9" spans="1:4" ht="14.4" customHeight="1">
      <c r="C9" s="7" t="s">
        <v>5</v>
      </c>
      <c r="D9">
        <v>4</v>
      </c>
    </row>
    <row r="10" spans="1:4" ht="14.4" customHeight="1">
      <c r="B10" t="s">
        <v>8</v>
      </c>
    </row>
    <row r="11" spans="1:4" ht="14.4" customHeight="1">
      <c r="C11" s="7" t="s">
        <v>25</v>
      </c>
      <c r="D11">
        <v>8</v>
      </c>
    </row>
    <row r="12" spans="1:4" ht="14.4" customHeight="1">
      <c r="C12" s="7" t="s">
        <v>113</v>
      </c>
      <c r="D12">
        <v>4</v>
      </c>
    </row>
    <row r="13" spans="1:4" ht="14.4" customHeight="1">
      <c r="C13" s="7" t="s">
        <v>112</v>
      </c>
      <c r="D13">
        <v>16</v>
      </c>
    </row>
    <row r="14" spans="1:4" ht="14.4" customHeight="1">
      <c r="C14" s="7" t="s">
        <v>10</v>
      </c>
      <c r="D14">
        <v>4</v>
      </c>
    </row>
    <row r="15" spans="1:4" ht="14.4" customHeight="1">
      <c r="C15" s="7" t="s">
        <v>11</v>
      </c>
      <c r="D15">
        <v>32</v>
      </c>
    </row>
    <row r="16" spans="1:4" ht="14.4" customHeight="1">
      <c r="B16" t="s">
        <v>12</v>
      </c>
    </row>
    <row r="17" spans="1:4" ht="14.4" customHeight="1">
      <c r="C17" s="7" t="s">
        <v>13</v>
      </c>
      <c r="D17">
        <v>4</v>
      </c>
    </row>
    <row r="20" spans="1:4" ht="14.4" customHeight="1">
      <c r="A20" s="4" t="s">
        <v>14</v>
      </c>
    </row>
    <row r="21" spans="1:4" ht="14.4" customHeight="1">
      <c r="B21" t="s">
        <v>1</v>
      </c>
    </row>
    <row r="22" spans="1:4" ht="14.4" customHeight="1">
      <c r="C22" s="7" t="s">
        <v>66</v>
      </c>
      <c r="D22">
        <v>1</v>
      </c>
    </row>
    <row r="23" spans="1:4" ht="14.4" customHeight="1">
      <c r="C23" s="7" t="s">
        <v>67</v>
      </c>
      <c r="D23">
        <v>1</v>
      </c>
    </row>
    <row r="24" spans="1:4" ht="14.4" customHeight="1">
      <c r="C24" s="7" t="s">
        <v>68</v>
      </c>
      <c r="D24">
        <v>1</v>
      </c>
    </row>
    <row r="25" spans="1:4" ht="14.4" customHeight="1">
      <c r="C25" s="7" t="s">
        <v>69</v>
      </c>
      <c r="D25">
        <v>1</v>
      </c>
    </row>
    <row r="26" spans="1:4" ht="14.4" customHeight="1">
      <c r="C26" s="7" t="s">
        <v>70</v>
      </c>
      <c r="D26">
        <v>1</v>
      </c>
    </row>
    <row r="27" spans="1:4" ht="14.4" customHeight="1">
      <c r="B27" t="s">
        <v>8</v>
      </c>
      <c r="C27" s="7"/>
    </row>
    <row r="28" spans="1:4" ht="14.4" customHeight="1">
      <c r="C28" s="7" t="s">
        <v>15</v>
      </c>
      <c r="D28">
        <v>1</v>
      </c>
    </row>
    <row r="29" spans="1:4" ht="14.4" customHeight="1">
      <c r="C29" s="7" t="s">
        <v>9</v>
      </c>
      <c r="D29">
        <v>1</v>
      </c>
    </row>
    <row r="30" spans="1:4" ht="14.4" customHeight="1">
      <c r="C30" s="7" t="s">
        <v>115</v>
      </c>
      <c r="D30">
        <v>1</v>
      </c>
    </row>
    <row r="31" spans="1:4" ht="14.4" customHeight="1">
      <c r="C31" s="7" t="s">
        <v>18</v>
      </c>
      <c r="D31">
        <v>4</v>
      </c>
    </row>
    <row r="32" spans="1:4" ht="14.4" customHeight="1">
      <c r="C32" s="7" t="s">
        <v>16</v>
      </c>
      <c r="D32">
        <v>2</v>
      </c>
    </row>
    <row r="33" spans="1:4" ht="14.4" customHeight="1">
      <c r="C33" s="7" t="s">
        <v>17</v>
      </c>
      <c r="D33">
        <v>1</v>
      </c>
    </row>
    <row r="34" spans="1:4" ht="14.4" customHeight="1">
      <c r="C34" s="7" t="s">
        <v>39</v>
      </c>
      <c r="D34">
        <v>2</v>
      </c>
    </row>
    <row r="35" spans="1:4" ht="14.4" customHeight="1">
      <c r="C35" s="7" t="s">
        <v>40</v>
      </c>
      <c r="D35">
        <v>4</v>
      </c>
    </row>
    <row r="36" spans="1:4" ht="14.4" customHeight="1">
      <c r="C36" s="7" t="s">
        <v>41</v>
      </c>
      <c r="D36">
        <v>2</v>
      </c>
    </row>
    <row r="37" spans="1:4" ht="14.4" customHeight="1">
      <c r="B37" t="s">
        <v>12</v>
      </c>
      <c r="C37" s="7"/>
    </row>
    <row r="38" spans="1:4" ht="14.4" customHeight="1">
      <c r="C38" s="7" t="s">
        <v>21</v>
      </c>
      <c r="D38">
        <v>1</v>
      </c>
    </row>
    <row r="39" spans="1:4" ht="14.4" customHeight="1">
      <c r="C39" s="7" t="s">
        <v>107</v>
      </c>
      <c r="D39">
        <v>1</v>
      </c>
    </row>
    <row r="40" spans="1:4" ht="14.4" customHeight="1">
      <c r="C40" s="7" t="s">
        <v>141</v>
      </c>
      <c r="D40">
        <v>1</v>
      </c>
    </row>
    <row r="41" spans="1:4" ht="14.4" customHeight="1">
      <c r="C41" s="7" t="s">
        <v>166</v>
      </c>
      <c r="D41">
        <v>1</v>
      </c>
    </row>
    <row r="42" spans="1:4" ht="14.4" customHeight="1">
      <c r="C42" s="19" t="s">
        <v>108</v>
      </c>
      <c r="D42">
        <v>1</v>
      </c>
    </row>
    <row r="43" spans="1:4" ht="14.4" customHeight="1">
      <c r="C43" s="7" t="s">
        <v>22</v>
      </c>
      <c r="D43">
        <v>1</v>
      </c>
    </row>
    <row r="46" spans="1:4" ht="14.4" customHeight="1">
      <c r="A46" s="4" t="s">
        <v>167</v>
      </c>
      <c r="B46" s="4"/>
    </row>
    <row r="47" spans="1:4" ht="14.4" customHeight="1">
      <c r="B47" t="s">
        <v>1</v>
      </c>
    </row>
    <row r="48" spans="1:4" ht="14.4" customHeight="1">
      <c r="C48" s="7" t="s">
        <v>23</v>
      </c>
      <c r="D48">
        <v>1</v>
      </c>
    </row>
    <row r="49" spans="1:4" ht="14.4" customHeight="1">
      <c r="C49" s="7" t="s">
        <v>24</v>
      </c>
      <c r="D49">
        <v>1</v>
      </c>
    </row>
    <row r="50" spans="1:4" ht="14.4" customHeight="1">
      <c r="C50" s="7" t="s">
        <v>71</v>
      </c>
      <c r="D50">
        <v>2</v>
      </c>
    </row>
    <row r="51" spans="1:4" ht="14.4" customHeight="1">
      <c r="B51" t="s">
        <v>8</v>
      </c>
      <c r="C51" s="7"/>
    </row>
    <row r="52" spans="1:4" ht="14.4" customHeight="1">
      <c r="C52" s="7" t="s">
        <v>9</v>
      </c>
      <c r="D52">
        <v>4</v>
      </c>
    </row>
    <row r="53" spans="1:4" ht="14.4" customHeight="1">
      <c r="C53" s="7" t="s">
        <v>25</v>
      </c>
      <c r="D53">
        <v>4</v>
      </c>
    </row>
    <row r="54" spans="1:4" ht="14.4" customHeight="1">
      <c r="C54" s="7" t="s">
        <v>114</v>
      </c>
      <c r="D54">
        <v>4</v>
      </c>
    </row>
    <row r="55" spans="1:4" ht="14.4" customHeight="1">
      <c r="C55" s="7" t="s">
        <v>10</v>
      </c>
      <c r="D55">
        <v>2</v>
      </c>
    </row>
    <row r="56" spans="1:4" ht="14.4" customHeight="1">
      <c r="C56" s="7" t="s">
        <v>11</v>
      </c>
      <c r="D56">
        <v>6</v>
      </c>
    </row>
    <row r="57" spans="1:4" ht="14.4" customHeight="1">
      <c r="B57" t="s">
        <v>12</v>
      </c>
      <c r="C57" s="7"/>
    </row>
    <row r="58" spans="1:4" ht="14.4" customHeight="1">
      <c r="C58" s="7" t="s">
        <v>13</v>
      </c>
      <c r="D58">
        <v>2</v>
      </c>
    </row>
    <row r="59" spans="1:4" ht="14.4" customHeight="1">
      <c r="C59" s="7" t="s">
        <v>117</v>
      </c>
      <c r="D59">
        <v>1</v>
      </c>
    </row>
    <row r="60" spans="1:4" ht="14.4" customHeight="1">
      <c r="C60" s="7" t="s">
        <v>118</v>
      </c>
      <c r="D60" s="21">
        <v>2</v>
      </c>
    </row>
    <row r="61" spans="1:4" ht="14.4" customHeight="1">
      <c r="C61" s="7" t="s">
        <v>26</v>
      </c>
      <c r="D61">
        <v>2</v>
      </c>
    </row>
    <row r="64" spans="1:4" ht="14.4" customHeight="1">
      <c r="A64" s="4" t="s">
        <v>27</v>
      </c>
    </row>
    <row r="65" spans="2:4" ht="14.4" customHeight="1">
      <c r="B65" t="s">
        <v>1</v>
      </c>
    </row>
    <row r="66" spans="2:4" ht="14.4" customHeight="1">
      <c r="C66" s="7" t="s">
        <v>75</v>
      </c>
      <c r="D66">
        <v>3</v>
      </c>
    </row>
    <row r="67" spans="2:4" ht="14.4" customHeight="1">
      <c r="B67" t="s">
        <v>6</v>
      </c>
      <c r="C67" s="7"/>
    </row>
    <row r="68" spans="2:4" ht="14.4" customHeight="1">
      <c r="C68" s="7" t="s">
        <v>78</v>
      </c>
      <c r="D68">
        <v>1</v>
      </c>
    </row>
    <row r="69" spans="2:4" ht="14.4" customHeight="1">
      <c r="C69" s="7" t="s">
        <v>79</v>
      </c>
      <c r="D69">
        <v>1</v>
      </c>
    </row>
    <row r="70" spans="2:4" ht="14.4" customHeight="1">
      <c r="C70" s="7" t="s">
        <v>76</v>
      </c>
      <c r="D70">
        <v>1</v>
      </c>
    </row>
    <row r="71" spans="2:4" ht="14.4" customHeight="1">
      <c r="C71" s="7" t="s">
        <v>77</v>
      </c>
      <c r="D71">
        <v>1</v>
      </c>
    </row>
    <row r="72" spans="2:4" ht="14.4" customHeight="1">
      <c r="B72" t="s">
        <v>8</v>
      </c>
      <c r="C72" s="7"/>
    </row>
    <row r="73" spans="2:4" ht="14.4" customHeight="1">
      <c r="C73" s="7" t="s">
        <v>28</v>
      </c>
      <c r="D73">
        <v>6</v>
      </c>
    </row>
    <row r="74" spans="2:4" ht="14.4" customHeight="1">
      <c r="C74" s="7" t="s">
        <v>16</v>
      </c>
      <c r="D74">
        <v>6</v>
      </c>
    </row>
    <row r="75" spans="2:4" ht="14.4" customHeight="1">
      <c r="C75" s="7" t="s">
        <v>48</v>
      </c>
      <c r="D75">
        <v>3</v>
      </c>
    </row>
    <row r="76" spans="2:4" ht="14.4" customHeight="1">
      <c r="C76" s="7" t="s">
        <v>53</v>
      </c>
      <c r="D76">
        <v>16</v>
      </c>
    </row>
    <row r="77" spans="2:4" ht="14.4" customHeight="1">
      <c r="C77" s="7" t="s">
        <v>49</v>
      </c>
      <c r="D77">
        <v>6</v>
      </c>
    </row>
    <row r="78" spans="2:4" ht="14.4" customHeight="1">
      <c r="C78" s="7" t="s">
        <v>19</v>
      </c>
      <c r="D78">
        <v>9</v>
      </c>
    </row>
    <row r="79" spans="2:4" ht="14.4" customHeight="1">
      <c r="C79" s="7" t="s">
        <v>58</v>
      </c>
      <c r="D79">
        <v>25</v>
      </c>
    </row>
    <row r="80" spans="2:4" ht="14.4" customHeight="1">
      <c r="C80" s="7" t="s">
        <v>20</v>
      </c>
      <c r="D80">
        <v>22</v>
      </c>
    </row>
    <row r="81" spans="1:7" ht="14.4" customHeight="1">
      <c r="C81" s="7" t="s">
        <v>47</v>
      </c>
      <c r="D81">
        <v>3</v>
      </c>
    </row>
    <row r="82" spans="1:7" ht="14.4" customHeight="1">
      <c r="B82" t="s">
        <v>12</v>
      </c>
      <c r="C82" s="7"/>
    </row>
    <row r="83" spans="1:7" ht="14.4" customHeight="1">
      <c r="C83" s="7" t="s">
        <v>168</v>
      </c>
      <c r="D83">
        <v>4</v>
      </c>
    </row>
    <row r="84" spans="1:7" ht="14.4" customHeight="1">
      <c r="C84" s="7" t="s">
        <v>169</v>
      </c>
      <c r="D84">
        <v>1</v>
      </c>
    </row>
    <row r="85" spans="1:7" ht="14.4" customHeight="1">
      <c r="C85" s="7" t="s">
        <v>170</v>
      </c>
      <c r="D85">
        <v>1</v>
      </c>
      <c r="E85" s="10"/>
      <c r="G85" s="12"/>
    </row>
    <row r="86" spans="1:7" ht="14.4" customHeight="1">
      <c r="C86" s="7" t="s">
        <v>122</v>
      </c>
      <c r="D86">
        <v>1</v>
      </c>
      <c r="E86" s="10"/>
      <c r="G86" s="12"/>
    </row>
    <row r="87" spans="1:7" ht="14.4" customHeight="1">
      <c r="C87" s="7" t="s">
        <v>110</v>
      </c>
      <c r="D87">
        <v>4</v>
      </c>
      <c r="E87" s="12"/>
      <c r="F87" s="10"/>
    </row>
    <row r="88" spans="1:7" ht="14.4" customHeight="1">
      <c r="C88" s="7" t="s">
        <v>109</v>
      </c>
      <c r="D88" s="21">
        <v>2</v>
      </c>
    </row>
    <row r="89" spans="1:7" ht="14.4" customHeight="1">
      <c r="C89" s="7" t="s">
        <v>29</v>
      </c>
      <c r="D89">
        <v>3</v>
      </c>
    </row>
    <row r="90" spans="1:7" ht="14.4" customHeight="1">
      <c r="C90" s="7" t="s">
        <v>26</v>
      </c>
      <c r="D90">
        <v>2</v>
      </c>
    </row>
    <row r="93" spans="1:7" ht="14.4" customHeight="1">
      <c r="A93" s="4" t="s">
        <v>30</v>
      </c>
    </row>
    <row r="94" spans="1:7" ht="14.4" customHeight="1">
      <c r="B94" t="s">
        <v>1</v>
      </c>
    </row>
    <row r="95" spans="1:7" ht="14.4" customHeight="1">
      <c r="C95" s="7" t="s">
        <v>31</v>
      </c>
      <c r="D95">
        <v>2</v>
      </c>
    </row>
    <row r="96" spans="1:7" ht="14.4" customHeight="1">
      <c r="C96" s="7" t="s">
        <v>60</v>
      </c>
      <c r="D96">
        <v>2</v>
      </c>
    </row>
    <row r="97" spans="2:4" ht="14.4" customHeight="1">
      <c r="C97" s="7" t="s">
        <v>72</v>
      </c>
      <c r="D97">
        <v>2</v>
      </c>
    </row>
    <row r="98" spans="2:4" ht="14.4" customHeight="1">
      <c r="C98" s="7" t="s">
        <v>73</v>
      </c>
      <c r="D98">
        <v>4</v>
      </c>
    </row>
    <row r="99" spans="2:4" ht="14.4" customHeight="1">
      <c r="C99" s="7" t="s">
        <v>74</v>
      </c>
      <c r="D99">
        <v>16</v>
      </c>
    </row>
    <row r="100" spans="2:4" ht="14.4" customHeight="1">
      <c r="C100" s="7" t="s">
        <v>111</v>
      </c>
      <c r="D100">
        <v>1</v>
      </c>
    </row>
    <row r="101" spans="2:4" ht="14.4" customHeight="1">
      <c r="B101" t="s">
        <v>6</v>
      </c>
      <c r="C101" s="7"/>
    </row>
    <row r="102" spans="2:4" ht="14.4" customHeight="1">
      <c r="C102" s="7" t="s">
        <v>32</v>
      </c>
      <c r="D102">
        <v>1</v>
      </c>
    </row>
    <row r="103" spans="2:4" ht="14.4" customHeight="1">
      <c r="C103" s="7" t="s">
        <v>57</v>
      </c>
      <c r="D103">
        <v>3</v>
      </c>
    </row>
    <row r="104" spans="2:4" ht="14.4" customHeight="1">
      <c r="C104" s="7" t="s">
        <v>62</v>
      </c>
      <c r="D104">
        <v>1</v>
      </c>
    </row>
    <row r="105" spans="2:4" ht="14.4" customHeight="1">
      <c r="C105" s="7" t="s">
        <v>63</v>
      </c>
      <c r="D105">
        <v>2</v>
      </c>
    </row>
    <row r="106" spans="2:4" ht="14.4" customHeight="1">
      <c r="C106" s="7" t="s">
        <v>64</v>
      </c>
      <c r="D106">
        <v>1</v>
      </c>
    </row>
    <row r="107" spans="2:4" ht="14.4" customHeight="1">
      <c r="C107" s="7" t="s">
        <v>65</v>
      </c>
      <c r="D107">
        <v>2</v>
      </c>
    </row>
    <row r="108" spans="2:4" ht="14.4" customHeight="1">
      <c r="C108" s="7" t="s">
        <v>56</v>
      </c>
      <c r="D108">
        <v>4</v>
      </c>
    </row>
    <row r="109" spans="2:4" ht="14.4" customHeight="1">
      <c r="C109" s="7" t="s">
        <v>81</v>
      </c>
      <c r="D109">
        <v>6</v>
      </c>
    </row>
    <row r="110" spans="2:4" ht="14.4" customHeight="1">
      <c r="C110" s="7" t="s">
        <v>55</v>
      </c>
      <c r="D110">
        <v>3</v>
      </c>
    </row>
    <row r="111" spans="2:4" ht="14.4" customHeight="1">
      <c r="C111" s="7" t="s">
        <v>54</v>
      </c>
      <c r="D111">
        <v>6</v>
      </c>
    </row>
    <row r="112" spans="2:4" ht="14.4" customHeight="1">
      <c r="C112" s="7" t="s">
        <v>33</v>
      </c>
      <c r="D112">
        <v>2</v>
      </c>
    </row>
    <row r="113" spans="2:4" ht="14.4" customHeight="1">
      <c r="C113" s="7" t="s">
        <v>61</v>
      </c>
      <c r="D113">
        <v>2</v>
      </c>
    </row>
    <row r="114" spans="2:4" ht="14.4" customHeight="1">
      <c r="C114" s="7" t="s">
        <v>80</v>
      </c>
      <c r="D114">
        <v>1</v>
      </c>
    </row>
    <row r="115" spans="2:4" ht="14.4" customHeight="1">
      <c r="B115" t="s">
        <v>7</v>
      </c>
      <c r="C115" s="7"/>
    </row>
    <row r="116" spans="2:4" ht="14.4" customHeight="1">
      <c r="C116" s="7" t="s">
        <v>132</v>
      </c>
      <c r="D116">
        <v>1</v>
      </c>
    </row>
    <row r="117" spans="2:4" ht="14.4" customHeight="1">
      <c r="C117" s="7" t="s">
        <v>133</v>
      </c>
      <c r="D117">
        <v>1</v>
      </c>
    </row>
    <row r="118" spans="2:4" ht="14.4" customHeight="1">
      <c r="C118" s="7" t="s">
        <v>134</v>
      </c>
      <c r="D118">
        <v>2</v>
      </c>
    </row>
    <row r="119" spans="2:4" ht="14.4" customHeight="1">
      <c r="C119" s="7" t="s">
        <v>135</v>
      </c>
      <c r="D119">
        <v>2</v>
      </c>
    </row>
    <row r="120" spans="2:4" ht="14.4" customHeight="1">
      <c r="C120" s="7" t="s">
        <v>136</v>
      </c>
      <c r="D120">
        <v>2</v>
      </c>
    </row>
    <row r="121" spans="2:4" ht="14.4" customHeight="1">
      <c r="C121" s="7" t="s">
        <v>137</v>
      </c>
      <c r="D121">
        <v>2</v>
      </c>
    </row>
    <row r="122" spans="2:4" ht="14.4" customHeight="1">
      <c r="B122" t="s">
        <v>8</v>
      </c>
      <c r="C122" s="7"/>
    </row>
    <row r="123" spans="2:4" ht="14.4" customHeight="1">
      <c r="C123" s="7" t="s">
        <v>28</v>
      </c>
      <c r="D123">
        <f>D175+D184+D188+D195</f>
        <v>16</v>
      </c>
    </row>
    <row r="124" spans="2:4" ht="14.4" customHeight="1">
      <c r="C124" s="7" t="s">
        <v>9</v>
      </c>
      <c r="D124">
        <f>D152+D172+D176+D180</f>
        <v>26</v>
      </c>
    </row>
    <row r="125" spans="2:4" ht="14.4" customHeight="1">
      <c r="C125" s="7" t="s">
        <v>25</v>
      </c>
      <c r="D125">
        <f>D143+D149+D153+D156+D162+D165+D173+D201+D206</f>
        <v>80</v>
      </c>
    </row>
    <row r="126" spans="2:4" ht="14.4" customHeight="1">
      <c r="C126" s="7" t="s">
        <v>115</v>
      </c>
      <c r="D126">
        <f>D168</f>
        <v>2</v>
      </c>
    </row>
    <row r="127" spans="2:4" ht="14.4" customHeight="1">
      <c r="C127" s="7" t="s">
        <v>113</v>
      </c>
      <c r="D127">
        <f>D181</f>
        <v>14</v>
      </c>
    </row>
    <row r="128" spans="2:4" ht="14.4" customHeight="1">
      <c r="C128" s="7" t="s">
        <v>112</v>
      </c>
      <c r="D128">
        <f>D169</f>
        <v>4</v>
      </c>
    </row>
    <row r="129" spans="2:4" ht="14.4" customHeight="1">
      <c r="C129" s="7" t="s">
        <v>116</v>
      </c>
      <c r="D129">
        <f>D192</f>
        <v>8</v>
      </c>
    </row>
    <row r="130" spans="2:4" ht="14.4" customHeight="1">
      <c r="C130" s="16" t="s">
        <v>44</v>
      </c>
      <c r="D130">
        <f>D177</f>
        <v>16</v>
      </c>
    </row>
    <row r="131" spans="2:4" ht="14.4" customHeight="1">
      <c r="C131" s="16" t="s">
        <v>50</v>
      </c>
      <c r="D131">
        <f>D198</f>
        <v>2</v>
      </c>
    </row>
    <row r="132" spans="2:4" ht="14.4" customHeight="1">
      <c r="C132" s="7" t="s">
        <v>16</v>
      </c>
      <c r="D132" s="15">
        <f>D144+D150+D154+D157+D163+D166+D170+D174+D178+D182+D185+D189+D193+D196+D199+D202+D207</f>
        <v>180</v>
      </c>
    </row>
    <row r="133" spans="2:4" ht="14.4" customHeight="1">
      <c r="C133" s="7" t="s">
        <v>17</v>
      </c>
      <c r="D133" s="15">
        <f>D151+D167+D171+D183+D186+D190+D194+D197+D200+D203+D208</f>
        <v>51</v>
      </c>
    </row>
    <row r="134" spans="2:4" ht="14.4" customHeight="1">
      <c r="C134" s="7" t="s">
        <v>11</v>
      </c>
      <c r="D134">
        <f>D145+D155+D158+D164+D179</f>
        <v>76</v>
      </c>
    </row>
    <row r="135" spans="2:4" ht="14.4" customHeight="1">
      <c r="C135" s="16" t="s">
        <v>123</v>
      </c>
      <c r="D135">
        <f>D191</f>
        <v>4</v>
      </c>
    </row>
    <row r="136" spans="2:4" ht="14.4" customHeight="1">
      <c r="C136" s="16" t="s">
        <v>124</v>
      </c>
      <c r="D136">
        <f>D187</f>
        <v>4</v>
      </c>
    </row>
    <row r="137" spans="2:4" ht="14.4" customHeight="1">
      <c r="C137" s="16" t="s">
        <v>53</v>
      </c>
      <c r="D137" s="15">
        <f>D204</f>
        <v>4</v>
      </c>
    </row>
    <row r="138" spans="2:4" ht="14.4" customHeight="1">
      <c r="C138" s="16" t="s">
        <v>19</v>
      </c>
      <c r="D138" s="15">
        <f>D205</f>
        <v>4</v>
      </c>
    </row>
    <row r="139" spans="2:4" ht="14.4" customHeight="1">
      <c r="C139" s="16" t="s">
        <v>39</v>
      </c>
      <c r="D139">
        <f>D146+D159</f>
        <v>18</v>
      </c>
    </row>
    <row r="140" spans="2:4" ht="14.4" customHeight="1">
      <c r="C140" s="16" t="s">
        <v>40</v>
      </c>
      <c r="D140">
        <f>D147+D160</f>
        <v>34</v>
      </c>
    </row>
    <row r="141" spans="2:4" ht="14.4" customHeight="1">
      <c r="C141" s="16" t="s">
        <v>41</v>
      </c>
      <c r="D141">
        <f>D148+D161</f>
        <v>18</v>
      </c>
    </row>
    <row r="142" spans="2:4" ht="14.4" customHeight="1">
      <c r="B142" t="s">
        <v>8</v>
      </c>
      <c r="C142" s="16"/>
    </row>
    <row r="143" spans="2:4" ht="14.4" customHeight="1">
      <c r="B143" s="17" t="s">
        <v>35</v>
      </c>
      <c r="C143" s="16" t="s">
        <v>25</v>
      </c>
      <c r="D143">
        <v>35</v>
      </c>
    </row>
    <row r="144" spans="2:4" ht="14.4" customHeight="1">
      <c r="B144" s="17"/>
      <c r="C144" s="16" t="s">
        <v>16</v>
      </c>
      <c r="D144">
        <v>35</v>
      </c>
    </row>
    <row r="145" spans="2:4" ht="14.4" customHeight="1">
      <c r="B145" s="17"/>
      <c r="C145" s="16" t="s">
        <v>11</v>
      </c>
      <c r="D145">
        <v>35</v>
      </c>
    </row>
    <row r="146" spans="2:4" ht="14.4" customHeight="1">
      <c r="B146" s="17" t="s">
        <v>38</v>
      </c>
      <c r="C146" s="16" t="s">
        <v>39</v>
      </c>
      <c r="D146">
        <v>16</v>
      </c>
    </row>
    <row r="147" spans="2:4" ht="14.4" customHeight="1">
      <c r="B147" s="17"/>
      <c r="C147" s="16" t="s">
        <v>40</v>
      </c>
      <c r="D147">
        <v>32</v>
      </c>
    </row>
    <row r="148" spans="2:4" ht="14.4" customHeight="1">
      <c r="B148" s="17"/>
      <c r="C148" s="16" t="s">
        <v>41</v>
      </c>
      <c r="D148">
        <v>16</v>
      </c>
    </row>
    <row r="149" spans="2:4" ht="14.4" customHeight="1">
      <c r="B149" s="17" t="s">
        <v>42</v>
      </c>
      <c r="C149" s="16" t="s">
        <v>25</v>
      </c>
      <c r="D149">
        <v>12</v>
      </c>
    </row>
    <row r="150" spans="2:4" ht="14.4" customHeight="1">
      <c r="B150" s="17"/>
      <c r="C150" s="16" t="s">
        <v>16</v>
      </c>
      <c r="D150">
        <v>24</v>
      </c>
    </row>
    <row r="151" spans="2:4" ht="14.4" customHeight="1">
      <c r="B151" s="17"/>
      <c r="C151" s="16" t="s">
        <v>17</v>
      </c>
      <c r="D151">
        <v>12</v>
      </c>
    </row>
    <row r="152" spans="2:4" ht="14.4" customHeight="1">
      <c r="B152" s="17" t="s">
        <v>59</v>
      </c>
      <c r="C152" s="16" t="s">
        <v>9</v>
      </c>
      <c r="D152">
        <v>4</v>
      </c>
    </row>
    <row r="153" spans="2:4" ht="14.4" customHeight="1">
      <c r="B153" s="17"/>
      <c r="C153" s="16" t="s">
        <v>25</v>
      </c>
      <c r="D153">
        <v>12</v>
      </c>
    </row>
    <row r="154" spans="2:4" ht="14.4" customHeight="1">
      <c r="B154" s="17"/>
      <c r="C154" s="16" t="s">
        <v>16</v>
      </c>
      <c r="D154">
        <v>12</v>
      </c>
    </row>
    <row r="155" spans="2:4" ht="14.4" customHeight="1">
      <c r="B155" s="17"/>
      <c r="C155" s="16" t="s">
        <v>11</v>
      </c>
      <c r="D155">
        <v>16</v>
      </c>
    </row>
    <row r="156" spans="2:4" ht="14.4" customHeight="1">
      <c r="B156" s="17" t="s">
        <v>125</v>
      </c>
      <c r="C156" s="16" t="s">
        <v>25</v>
      </c>
      <c r="D156">
        <v>3</v>
      </c>
    </row>
    <row r="157" spans="2:4" ht="14.4" customHeight="1">
      <c r="B157" s="17"/>
      <c r="C157" s="16" t="s">
        <v>16</v>
      </c>
      <c r="D157">
        <v>3</v>
      </c>
    </row>
    <row r="158" spans="2:4" ht="14.4" customHeight="1">
      <c r="B158" s="17"/>
      <c r="C158" s="16" t="s">
        <v>11</v>
      </c>
      <c r="D158">
        <v>3</v>
      </c>
    </row>
    <row r="159" spans="2:4" ht="14.4" customHeight="1">
      <c r="B159" s="17"/>
      <c r="C159" s="16" t="s">
        <v>39</v>
      </c>
      <c r="D159">
        <v>2</v>
      </c>
    </row>
    <row r="160" spans="2:4" ht="14.4" customHeight="1">
      <c r="B160" s="17"/>
      <c r="C160" s="16" t="s">
        <v>40</v>
      </c>
      <c r="D160">
        <v>2</v>
      </c>
    </row>
    <row r="161" spans="2:5" ht="14.4" customHeight="1">
      <c r="B161" s="17"/>
      <c r="C161" s="16" t="s">
        <v>41</v>
      </c>
      <c r="D161">
        <v>2</v>
      </c>
    </row>
    <row r="162" spans="2:5" ht="14.4" customHeight="1">
      <c r="B162" s="17" t="s">
        <v>34</v>
      </c>
      <c r="C162" s="16" t="s">
        <v>25</v>
      </c>
      <c r="D162">
        <v>6</v>
      </c>
    </row>
    <row r="163" spans="2:5" ht="14.4" customHeight="1">
      <c r="B163" s="17"/>
      <c r="C163" s="16" t="s">
        <v>16</v>
      </c>
      <c r="D163">
        <v>6</v>
      </c>
    </row>
    <row r="164" spans="2:5" ht="14.4" customHeight="1">
      <c r="B164" s="17"/>
      <c r="C164" s="16" t="s">
        <v>11</v>
      </c>
      <c r="D164">
        <v>6</v>
      </c>
    </row>
    <row r="165" spans="2:5" ht="14.4" customHeight="1">
      <c r="B165" s="17" t="s">
        <v>36</v>
      </c>
      <c r="C165" s="16" t="s">
        <v>25</v>
      </c>
      <c r="D165">
        <v>6</v>
      </c>
    </row>
    <row r="166" spans="2:5" ht="14.4" customHeight="1">
      <c r="B166" s="17"/>
      <c r="C166" s="16" t="s">
        <v>16</v>
      </c>
      <c r="D166">
        <v>12</v>
      </c>
    </row>
    <row r="167" spans="2:5" ht="14.4" customHeight="1">
      <c r="B167" s="17"/>
      <c r="C167" s="16" t="s">
        <v>17</v>
      </c>
      <c r="D167">
        <v>6</v>
      </c>
    </row>
    <row r="168" spans="2:5" ht="14.4" customHeight="1">
      <c r="B168" s="17" t="s">
        <v>126</v>
      </c>
      <c r="C168" s="16" t="s">
        <v>115</v>
      </c>
      <c r="D168">
        <v>2</v>
      </c>
    </row>
    <row r="169" spans="2:5" ht="14.4" customHeight="1">
      <c r="B169" s="17"/>
      <c r="C169" s="16" t="s">
        <v>112</v>
      </c>
      <c r="D169">
        <v>4</v>
      </c>
    </row>
    <row r="170" spans="2:5" ht="14.4" customHeight="1">
      <c r="B170" s="17"/>
      <c r="C170" s="16" t="s">
        <v>16</v>
      </c>
      <c r="D170">
        <v>12</v>
      </c>
    </row>
    <row r="171" spans="2:5" ht="14.4" customHeight="1">
      <c r="B171" s="27"/>
      <c r="C171" s="28" t="s">
        <v>17</v>
      </c>
      <c r="D171" s="26">
        <v>6</v>
      </c>
      <c r="E171" s="26"/>
    </row>
    <row r="172" spans="2:5" ht="14.4" customHeight="1">
      <c r="B172" s="27" t="s">
        <v>45</v>
      </c>
      <c r="C172" s="28" t="s">
        <v>9</v>
      </c>
      <c r="D172" s="26">
        <v>2</v>
      </c>
      <c r="E172" s="26"/>
    </row>
    <row r="173" spans="2:5" ht="14.4" customHeight="1">
      <c r="B173" s="27"/>
      <c r="C173" s="28" t="s">
        <v>25</v>
      </c>
      <c r="D173" s="26">
        <v>4</v>
      </c>
      <c r="E173" s="26"/>
    </row>
    <row r="174" spans="2:5" ht="14.4" customHeight="1">
      <c r="B174" s="27"/>
      <c r="C174" s="28" t="s">
        <v>16</v>
      </c>
      <c r="D174" s="26">
        <v>6</v>
      </c>
      <c r="E174" s="26"/>
    </row>
    <row r="175" spans="2:5" ht="14.4" customHeight="1">
      <c r="B175" s="27" t="s">
        <v>43</v>
      </c>
      <c r="C175" s="28" t="s">
        <v>28</v>
      </c>
      <c r="D175" s="26">
        <v>4</v>
      </c>
      <c r="E175" s="26"/>
    </row>
    <row r="176" spans="2:5" ht="14.4" customHeight="1">
      <c r="B176" s="27"/>
      <c r="C176" s="28" t="s">
        <v>9</v>
      </c>
      <c r="D176" s="26">
        <v>16</v>
      </c>
      <c r="E176" s="26"/>
    </row>
    <row r="177" spans="2:5" ht="14.4" customHeight="1">
      <c r="B177" s="27"/>
      <c r="C177" s="28" t="s">
        <v>44</v>
      </c>
      <c r="D177" s="26">
        <v>16</v>
      </c>
      <c r="E177" s="26"/>
    </row>
    <row r="178" spans="2:5" ht="14.4" customHeight="1">
      <c r="B178" s="27"/>
      <c r="C178" s="28" t="s">
        <v>16</v>
      </c>
      <c r="D178" s="26">
        <v>16</v>
      </c>
      <c r="E178" s="26"/>
    </row>
    <row r="179" spans="2:5" ht="14.4" customHeight="1">
      <c r="B179" s="27"/>
      <c r="C179" s="28" t="s">
        <v>11</v>
      </c>
      <c r="D179" s="26">
        <v>16</v>
      </c>
      <c r="E179" s="26"/>
    </row>
    <row r="180" spans="2:5" ht="14.4" customHeight="1">
      <c r="B180" s="27" t="s">
        <v>46</v>
      </c>
      <c r="C180" s="28" t="s">
        <v>9</v>
      </c>
      <c r="D180" s="26">
        <v>4</v>
      </c>
      <c r="E180" s="26"/>
    </row>
    <row r="181" spans="2:5" ht="14.4" customHeight="1">
      <c r="B181" s="27"/>
      <c r="C181" s="28" t="s">
        <v>113</v>
      </c>
      <c r="D181" s="26">
        <v>14</v>
      </c>
      <c r="E181" s="26"/>
    </row>
    <row r="182" spans="2:5" ht="14.4" customHeight="1">
      <c r="B182" s="17"/>
      <c r="C182" s="16" t="s">
        <v>16</v>
      </c>
      <c r="D182">
        <v>20</v>
      </c>
    </row>
    <row r="183" spans="2:5" ht="14.4" customHeight="1">
      <c r="B183" s="17"/>
      <c r="C183" s="16" t="s">
        <v>17</v>
      </c>
      <c r="D183">
        <v>6</v>
      </c>
    </row>
    <row r="184" spans="2:5" ht="14.4" customHeight="1">
      <c r="B184" s="17" t="s">
        <v>52</v>
      </c>
      <c r="C184" s="16" t="s">
        <v>28</v>
      </c>
      <c r="D184">
        <v>4</v>
      </c>
    </row>
    <row r="185" spans="2:5" ht="14.4" customHeight="1">
      <c r="B185" s="17"/>
      <c r="C185" s="16" t="s">
        <v>16</v>
      </c>
      <c r="D185">
        <v>4</v>
      </c>
    </row>
    <row r="186" spans="2:5" ht="14.4" customHeight="1">
      <c r="B186" s="17"/>
      <c r="C186" s="16" t="s">
        <v>17</v>
      </c>
      <c r="D186">
        <v>4</v>
      </c>
    </row>
    <row r="187" spans="2:5" ht="14.4" customHeight="1">
      <c r="B187" s="17"/>
      <c r="C187" s="16" t="s">
        <v>124</v>
      </c>
      <c r="D187">
        <v>4</v>
      </c>
    </row>
    <row r="188" spans="2:5" ht="14.4" customHeight="1">
      <c r="B188" s="17" t="s">
        <v>37</v>
      </c>
      <c r="C188" s="16" t="s">
        <v>28</v>
      </c>
      <c r="D188">
        <v>4</v>
      </c>
    </row>
    <row r="189" spans="2:5" ht="14.4" customHeight="1">
      <c r="B189" s="17"/>
      <c r="C189" s="16" t="s">
        <v>16</v>
      </c>
      <c r="D189">
        <v>4</v>
      </c>
    </row>
    <row r="190" spans="2:5" ht="14.4" customHeight="1">
      <c r="B190" s="17"/>
      <c r="C190" s="16" t="s">
        <v>17</v>
      </c>
      <c r="D190">
        <v>4</v>
      </c>
    </row>
    <row r="191" spans="2:5" ht="14.4" customHeight="1">
      <c r="B191" s="17"/>
      <c r="C191" s="16" t="s">
        <v>123</v>
      </c>
      <c r="D191">
        <v>4</v>
      </c>
    </row>
    <row r="192" spans="2:5" ht="14.4" customHeight="1">
      <c r="B192" s="17" t="s">
        <v>128</v>
      </c>
      <c r="C192" s="16" t="s">
        <v>116</v>
      </c>
      <c r="D192">
        <v>8</v>
      </c>
    </row>
    <row r="193" spans="2:4" ht="14.4" customHeight="1">
      <c r="B193" s="17"/>
      <c r="C193" s="16" t="s">
        <v>16</v>
      </c>
      <c r="D193">
        <v>16</v>
      </c>
    </row>
    <row r="194" spans="2:4" ht="14.4" customHeight="1">
      <c r="B194" s="17"/>
      <c r="C194" s="16" t="s">
        <v>17</v>
      </c>
      <c r="D194">
        <v>8</v>
      </c>
    </row>
    <row r="195" spans="2:4" ht="14.4" customHeight="1">
      <c r="B195" s="17" t="s">
        <v>127</v>
      </c>
      <c r="C195" s="16" t="s">
        <v>28</v>
      </c>
      <c r="D195">
        <v>4</v>
      </c>
    </row>
    <row r="196" spans="2:4" ht="14.4" customHeight="1">
      <c r="B196" s="17"/>
      <c r="C196" s="16" t="s">
        <v>16</v>
      </c>
      <c r="D196">
        <v>4</v>
      </c>
    </row>
    <row r="197" spans="2:4" ht="14.4" customHeight="1">
      <c r="B197" s="17"/>
      <c r="C197" s="16" t="s">
        <v>17</v>
      </c>
      <c r="D197">
        <v>1</v>
      </c>
    </row>
    <row r="198" spans="2:4" ht="14.4" customHeight="1">
      <c r="B198" s="17" t="s">
        <v>130</v>
      </c>
      <c r="C198" s="16" t="s">
        <v>50</v>
      </c>
      <c r="D198">
        <v>2</v>
      </c>
    </row>
    <row r="199" spans="2:4" ht="14.4" customHeight="1">
      <c r="B199" s="17"/>
      <c r="C199" s="16" t="s">
        <v>16</v>
      </c>
      <c r="D199">
        <v>2</v>
      </c>
    </row>
    <row r="200" spans="2:4" ht="14.4" customHeight="1">
      <c r="B200" s="17"/>
      <c r="C200" s="16" t="s">
        <v>17</v>
      </c>
      <c r="D200">
        <v>2</v>
      </c>
    </row>
    <row r="201" spans="2:4" ht="14.4" customHeight="1">
      <c r="B201" s="17" t="s">
        <v>51</v>
      </c>
      <c r="C201" s="16" t="s">
        <v>25</v>
      </c>
      <c r="D201">
        <v>2</v>
      </c>
    </row>
    <row r="202" spans="2:4" ht="14.4" customHeight="1">
      <c r="B202" s="17"/>
      <c r="C202" s="16" t="s">
        <v>16</v>
      </c>
      <c r="D202" s="15">
        <v>4</v>
      </c>
    </row>
    <row r="203" spans="2:4" ht="14.4" customHeight="1">
      <c r="B203" s="17"/>
      <c r="C203" s="16" t="s">
        <v>17</v>
      </c>
      <c r="D203">
        <v>2</v>
      </c>
    </row>
    <row r="204" spans="2:4" ht="14.4" customHeight="1">
      <c r="B204" s="17" t="s">
        <v>129</v>
      </c>
      <c r="C204" s="16" t="s">
        <v>53</v>
      </c>
      <c r="D204">
        <f>IF(Sheet1!$C$9="24V heated bed",4,IF(Sheet1!$C$9="240V heated bed",0,"N/A"))</f>
        <v>4</v>
      </c>
    </row>
    <row r="205" spans="2:4" ht="14.4" customHeight="1">
      <c r="B205" s="22"/>
      <c r="C205" s="16" t="s">
        <v>19</v>
      </c>
      <c r="D205">
        <f>IF(Sheet1!$C$9="24V heated bed",4,IF(Sheet1!$C$9="240V heated bed",0,"N/A"))</f>
        <v>4</v>
      </c>
    </row>
    <row r="206" spans="2:4" ht="14.4" customHeight="1">
      <c r="B206" s="17" t="s">
        <v>131</v>
      </c>
      <c r="C206" s="16" t="s">
        <v>25</v>
      </c>
      <c r="D206">
        <f>IF(Sheet1!$C$9="240V heated bed",2,IF(Sheet1!$C$9="24V heated bed",0,"N/A"))</f>
        <v>0</v>
      </c>
    </row>
    <row r="207" spans="2:4" ht="14.4" customHeight="1">
      <c r="C207" s="16" t="s">
        <v>16</v>
      </c>
      <c r="D207">
        <f>IF(Sheet1!$C$9="240V heated bed",4,IF(Sheet1!$C$9="24V heated bed",0,"N/A"))</f>
        <v>0</v>
      </c>
    </row>
    <row r="208" spans="2:4" ht="14.4" customHeight="1">
      <c r="C208" s="16" t="s">
        <v>17</v>
      </c>
      <c r="D208">
        <f>IF(Sheet1!$C$9="240V heated bed",2,IF(Sheet1!$C$9="24V heated bed",0,"N/A"))</f>
        <v>0</v>
      </c>
    </row>
    <row r="209" spans="2:5" ht="14.4" customHeight="1">
      <c r="B209" t="s">
        <v>12</v>
      </c>
      <c r="C209" s="7"/>
    </row>
    <row r="210" spans="2:5" ht="14.4" customHeight="1">
      <c r="C210" s="7" t="s">
        <v>138</v>
      </c>
      <c r="D210">
        <v>1</v>
      </c>
    </row>
    <row r="211" spans="2:5" ht="14.4" customHeight="1">
      <c r="C211" s="7" t="s">
        <v>139</v>
      </c>
      <c r="D211">
        <v>1</v>
      </c>
    </row>
    <row r="212" spans="2:5" ht="14.4" customHeight="1">
      <c r="C212" s="7" t="s">
        <v>142</v>
      </c>
      <c r="D212">
        <v>1</v>
      </c>
    </row>
    <row r="213" spans="2:5" ht="14.4" customHeight="1">
      <c r="C213" s="7" t="s">
        <v>140</v>
      </c>
      <c r="D213">
        <v>4</v>
      </c>
    </row>
    <row r="214" spans="2:5" ht="14.4" customHeight="1">
      <c r="C214" s="7" t="s">
        <v>157</v>
      </c>
      <c r="D214">
        <v>4</v>
      </c>
    </row>
    <row r="215" spans="2:5" ht="14.4" customHeight="1">
      <c r="C215" s="7" t="s">
        <v>122</v>
      </c>
      <c r="D215">
        <v>3</v>
      </c>
    </row>
    <row r="216" spans="2:5" ht="14.4" customHeight="1">
      <c r="C216" s="19" t="s">
        <v>143</v>
      </c>
      <c r="D216" s="26">
        <v>3</v>
      </c>
      <c r="E216" s="26"/>
    </row>
    <row r="217" spans="2:5" ht="14.4" customHeight="1">
      <c r="C217" s="19" t="s">
        <v>141</v>
      </c>
      <c r="D217" s="26">
        <v>3</v>
      </c>
      <c r="E217" s="29"/>
    </row>
    <row r="218" spans="2:5" ht="14.4" customHeight="1">
      <c r="C218" s="19" t="s">
        <v>178</v>
      </c>
      <c r="D218" s="26">
        <v>2</v>
      </c>
      <c r="E218" s="26"/>
    </row>
    <row r="219" spans="2:5" ht="14.4" customHeight="1">
      <c r="C219" s="19" t="s">
        <v>179</v>
      </c>
      <c r="D219" s="26">
        <v>1</v>
      </c>
      <c r="E219" s="26"/>
    </row>
    <row r="220" spans="2:5" ht="14.4" customHeight="1">
      <c r="C220" s="19" t="s">
        <v>144</v>
      </c>
      <c r="D220" s="26">
        <v>3</v>
      </c>
      <c r="E220" s="26"/>
    </row>
    <row r="221" spans="2:5" ht="14.4" customHeight="1">
      <c r="C221" s="19" t="s">
        <v>180</v>
      </c>
      <c r="D221" s="26">
        <v>2</v>
      </c>
      <c r="E221" s="26"/>
    </row>
    <row r="222" spans="2:5" ht="14.4" customHeight="1">
      <c r="C222" s="19" t="s">
        <v>181</v>
      </c>
      <c r="D222" s="26">
        <v>2</v>
      </c>
      <c r="E222" s="26"/>
    </row>
    <row r="223" spans="2:5" ht="14.4" customHeight="1">
      <c r="C223" s="19" t="s">
        <v>152</v>
      </c>
      <c r="D223" s="26">
        <v>9</v>
      </c>
      <c r="E223" s="26"/>
    </row>
    <row r="224" spans="2:5" ht="14.4" customHeight="1">
      <c r="C224" s="19" t="s">
        <v>183</v>
      </c>
      <c r="D224" s="26">
        <v>1</v>
      </c>
      <c r="E224" s="26"/>
    </row>
    <row r="225" spans="3:4" ht="14.4" customHeight="1">
      <c r="C225" s="7" t="s">
        <v>184</v>
      </c>
      <c r="D225">
        <v>10</v>
      </c>
    </row>
    <row r="226" spans="3:4" ht="14.4" customHeight="1">
      <c r="C226" s="7" t="s">
        <v>185</v>
      </c>
      <c r="D226">
        <v>2</v>
      </c>
    </row>
    <row r="227" spans="3:4" ht="14.4" customHeight="1">
      <c r="C227" s="7" t="s">
        <v>153</v>
      </c>
      <c r="D227" s="8">
        <v>3.1960000000000002</v>
      </c>
    </row>
    <row r="228" spans="3:4" ht="14.4" customHeight="1">
      <c r="C228" s="7" t="s">
        <v>182</v>
      </c>
      <c r="D228">
        <v>2</v>
      </c>
    </row>
    <row r="229" spans="3:4" ht="14.4" customHeight="1">
      <c r="C229" s="7" t="s">
        <v>151</v>
      </c>
      <c r="D229">
        <v>16</v>
      </c>
    </row>
    <row r="230" spans="3:4" ht="14.4" customHeight="1">
      <c r="C230" s="7" t="s">
        <v>148</v>
      </c>
      <c r="D230">
        <v>1</v>
      </c>
    </row>
    <row r="231" spans="3:4" ht="14.4" customHeight="1">
      <c r="C231" s="7" t="s">
        <v>149</v>
      </c>
      <c r="D231">
        <v>2</v>
      </c>
    </row>
    <row r="232" spans="3:4" ht="14.4" customHeight="1">
      <c r="C232" s="7" t="s">
        <v>145</v>
      </c>
      <c r="D232">
        <v>1</v>
      </c>
    </row>
    <row r="233" spans="3:4" ht="14.4" customHeight="1">
      <c r="C233" s="19" t="s">
        <v>158</v>
      </c>
      <c r="D233">
        <v>1</v>
      </c>
    </row>
    <row r="234" spans="3:4" ht="14.4" customHeight="1">
      <c r="C234" s="7" t="s">
        <v>150</v>
      </c>
      <c r="D234">
        <v>1</v>
      </c>
    </row>
    <row r="235" spans="3:4" ht="14.4" customHeight="1">
      <c r="C235" s="7" t="s">
        <v>147</v>
      </c>
      <c r="D235">
        <v>1</v>
      </c>
    </row>
    <row r="236" spans="3:4" ht="14.4" customHeight="1">
      <c r="C236" s="7" t="s">
        <v>173</v>
      </c>
      <c r="D236" s="21">
        <v>2</v>
      </c>
    </row>
    <row r="237" spans="3:4" ht="14.4" customHeight="1">
      <c r="C237" s="7" t="s">
        <v>174</v>
      </c>
      <c r="D237" s="21">
        <v>2</v>
      </c>
    </row>
    <row r="238" spans="3:4" ht="14.4" customHeight="1">
      <c r="C238" s="7" t="s">
        <v>175</v>
      </c>
      <c r="D238" s="21">
        <v>1</v>
      </c>
    </row>
    <row r="239" spans="3:4" ht="14.4" customHeight="1">
      <c r="C239" s="7" t="s">
        <v>176</v>
      </c>
      <c r="D239" s="21">
        <v>1</v>
      </c>
    </row>
    <row r="240" spans="3:4" ht="14.4" customHeight="1">
      <c r="C240" s="7" t="s">
        <v>177</v>
      </c>
      <c r="D240" s="21">
        <v>1</v>
      </c>
    </row>
    <row r="241" spans="2:4" ht="14.4" customHeight="1">
      <c r="C241" s="7" t="s">
        <v>26</v>
      </c>
      <c r="D241">
        <v>25</v>
      </c>
    </row>
    <row r="242" spans="2:4" ht="14.4" customHeight="1">
      <c r="B242" t="s">
        <v>129</v>
      </c>
      <c r="C242" s="7" t="s">
        <v>186</v>
      </c>
      <c r="D242">
        <f>IF(Sheet1!$C$9="24V heated bed",1,IF(Sheet1!$C$9="240V heated bed",0,"N/A"))</f>
        <v>1</v>
      </c>
    </row>
    <row r="243" spans="2:4" ht="14.4" customHeight="1">
      <c r="C243" s="7" t="s">
        <v>146</v>
      </c>
      <c r="D243">
        <f>IF(Sheet1!$C$9="24V heated bed",1,IF(Sheet1!$C$9="240V heated bed",0,"N/A"))</f>
        <v>1</v>
      </c>
    </row>
    <row r="244" spans="2:4" ht="14.4" customHeight="1">
      <c r="B244" t="s">
        <v>131</v>
      </c>
      <c r="C244" s="7" t="s">
        <v>145</v>
      </c>
      <c r="D244">
        <f>IF(Sheet1!$C$9="240V heated bed",1,IF(Sheet1!$C$9="24V heated bed",0,"N/A"))</f>
        <v>0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ignoredErrors>
    <ignoredError sqref="D20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 Bratus</dc:creator>
  <cp:lastModifiedBy>Blaz Bratus</cp:lastModifiedBy>
  <cp:revision>7</cp:revision>
  <cp:lastPrinted>2016-02-26T22:29:37Z</cp:lastPrinted>
  <dcterms:created xsi:type="dcterms:W3CDTF">2015-08-26T23:24:14Z</dcterms:created>
  <dcterms:modified xsi:type="dcterms:W3CDTF">2016-02-26T23:49:58Z</dcterms:modified>
</cp:coreProperties>
</file>