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1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D8" i="3"/>
  <c r="E8" i="3"/>
  <c r="B10" i="3"/>
  <c r="B11" i="3"/>
</calcChain>
</file>

<file path=xl/sharedStrings.xml><?xml version="1.0" encoding="utf-8"?>
<sst xmlns="http://schemas.openxmlformats.org/spreadsheetml/2006/main" count="325" uniqueCount="237">
  <si>
    <t xml:space="preserve">Project Full Path</t>
  </si>
  <si>
    <t xml:space="preserve">Field=ProjectFullPath</t>
  </si>
  <si>
    <t xml:space="preserve">Project Filename</t>
  </si>
  <si>
    <t xml:space="preserve">Field=ProjectFileName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</si>
  <si>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</si>
  <si>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</si>
  <si>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</si>
  <si>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</si>
  <si>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</si>
  <si>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</si>
  <si>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</si>
  <si>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</si>
  <si>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</si>
  <si>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</si>
  <si>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</si>
  <si>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</si>
  <si>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</si>
  <si>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</si>
  <si>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</si>
  <si>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Field=ReportDateTime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</si>
  <si>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</si>
  <si>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</si>
  <si>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</si>
  <si>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</si>
  <si>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</si>
  <si>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</si>
  <si>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</si>
  <si>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</si>
  <si>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Source Data From:</t>
  </si>
  <si>
    <t xml:space="preserve">Project:</t>
  </si>
  <si>
    <t xml:space="preserve">Variant:</t>
  </si>
  <si>
    <t xml:space="preserve">Print Date:</t>
  </si>
  <si>
    <t xml:space="preserve">Column=Description</t>
  </si>
  <si>
    <t xml:space="preserve">Report Date:</t>
  </si>
  <si>
    <t xml:space="preserve">Component list</t>
  </si>
  <si>
    <t xml:space="preserve">Column=Quantity</t>
  </si>
  <si>
    <t xml:space="preserve">Approved</t>
  </si>
  <si>
    <t xml:space="preserve">Notes</t>
  </si>
  <si>
    <t xml:space="preserve">#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</si>
  <si>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</si>
  <si>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</si>
  <si>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</si>
  <si>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</si>
  <si>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Order Qty 1</t>
  </si>
  <si>
    <t xml:space="preserve">Column=Supplier Stock 1</t>
  </si>
  <si>
    <t xml:space="preserve">Column=Supplier Unit Price 1</t>
  </si>
  <si>
    <t xml:space="preserve">Column=Supplier Subtotal 1</t>
  </si>
  <si>
    <t xml:space="preserve">Column=Supplier Currency 1</t>
  </si>
  <si>
    <t xml:space="preserve">Total</t>
  </si>
  <si>
    <t xml:space="preserve">Field=Currency</t>
  </si>
  <si>
    <t xml:space="preserve">Contact:</t>
  </si>
  <si>
    <t xml:space="preserve">Field=ProductionQuantity</t>
  </si>
  <si>
    <t xml:space="preserve">Price for 1pcs</t>
  </si>
  <si>
    <t xml:space="preserve">pcs:</t>
  </si>
  <si>
    <t xml:space="preserve">Field=ProjectTitle</t>
  </si>
  <si>
    <t xml:space="preserve">Column=Footprint</t>
  </si>
  <si>
    <t xml:space="preserve">IRNAS</t>
  </si>
  <si>
    <t xml:space="preserve">www.irnas.eu</t>
  </si>
  <si>
    <t xml:space="preserve">Column=Designator</t>
  </si>
  <si>
    <t xml:space="preserve">Arribada turtle gps tag Lora</t>
  </si>
  <si>
    <t xml:space="preserve">gps-tag-lora-addon.PrjPcb</t>
  </si>
  <si>
    <t xml:space="preserve">standalone</t>
  </si>
  <si>
    <t xml:space="preserve">04/04/2019</t>
  </si>
  <si>
    <t xml:space="preserve">1:00 PM</t>
  </si>
  <si>
    <t xml:space="preserve">10</t>
  </si>
  <si>
    <t xml:space="preserve">EUR</t>
  </si>
  <si>
    <t xml:space="preserve">Manufacturer Part Number 1</t>
  </si>
  <si>
    <t xml:space="preserve">CC0805KKX7R8BB225</t>
  </si>
  <si>
    <t xml:space="preserve">0603N331J500CT</t>
  </si>
  <si>
    <t xml:space="preserve">TPS78326DDCT</t>
  </si>
  <si>
    <t xml:space="preserve">MPU-9250</t>
  </si>
  <si>
    <t xml:space="preserve">C0603X103K5RECAUTO</t>
  </si>
  <si>
    <t xml:space="preserve">STM32L072CZT6</t>
  </si>
  <si>
    <t xml:space="preserve">USBLC6-2SC6</t>
  </si>
  <si>
    <t xml:space="preserve">BLM21PG221SN1D</t>
  </si>
  <si>
    <t xml:space="preserve">LQG15HN4N3S02D</t>
  </si>
  <si>
    <t xml:space="preserve">GJM1555C1H2R2WB01D</t>
  </si>
  <si>
    <t xml:space="preserve">GRM188R61H105KAALD</t>
  </si>
  <si>
    <t xml:space="preserve">GRM188R71C104KA01J</t>
  </si>
  <si>
    <t xml:space="preserve">GRM1885C1H200JA01D</t>
  </si>
  <si>
    <t xml:space="preserve">MCWR06X27R0FTL</t>
  </si>
  <si>
    <t xml:space="preserve">MC0.063W06031%1M</t>
  </si>
  <si>
    <t xml:space="preserve">MCMR06X103JTL</t>
  </si>
  <si>
    <t xml:space="preserve">MCMR06X471JTL</t>
  </si>
  <si>
    <t xml:space="preserve">MCMR06X4701FTL</t>
  </si>
  <si>
    <t xml:space="preserve">MCWR06X2200FTL</t>
  </si>
  <si>
    <t xml:space="preserve">MCMR04X000PTL</t>
  </si>
  <si>
    <t xml:space="preserve">53261-1471</t>
  </si>
  <si>
    <t xml:space="preserve">24AA02E48T-I/OT</t>
  </si>
  <si>
    <t xml:space="preserve">KMR221NGLFS</t>
  </si>
  <si>
    <t xml:space="preserve">HSMS-C190</t>
  </si>
  <si>
    <t xml:space="preserve">CR0603-J/-000ELF</t>
  </si>
  <si>
    <t xml:space="preserve">SR42I010-R</t>
  </si>
  <si>
    <t xml:space="preserve">ABM10-16.000MHZ-D30-T3</t>
  </si>
  <si>
    <t xml:space="preserve">ABS06-107-32.768KHZ-T</t>
  </si>
  <si>
    <t xml:space="preserve">Manufacturer 1</t>
  </si>
  <si>
    <t xml:space="preserve">Yageo</t>
  </si>
  <si>
    <t xml:space="preserve">Walsin Technologies</t>
  </si>
  <si>
    <t xml:space="preserve">Texas Instruments</t>
  </si>
  <si>
    <t xml:space="preserve">TDK InvenSense</t>
  </si>
  <si>
    <t xml:space="preserve">TDK EPCOS</t>
  </si>
  <si>
    <t xml:space="preserve">STMicroelectronics</t>
  </si>
  <si>
    <t xml:space="preserve">Murata</t>
  </si>
  <si>
    <t xml:space="preserve">Multicomp</t>
  </si>
  <si>
    <t xml:space="preserve">Molex</t>
  </si>
  <si>
    <t xml:space="preserve">Microchip</t>
  </si>
  <si>
    <t xml:space="preserve">ITT C&amp;K</t>
  </si>
  <si>
    <t xml:space="preserve">Broadcom</t>
  </si>
  <si>
    <t xml:space="preserve">Bourns</t>
  </si>
  <si>
    <t xml:space="preserve">Antenova</t>
  </si>
  <si>
    <t xml:space="preserve">Abracon</t>
  </si>
  <si>
    <t xml:space="preserve">Description</t>
  </si>
  <si>
    <t xml:space="preserve">Multilayer Ceramic Capacitors MLCC - SMD/SMT 2.2uF 25V X7R 10%</t>
  </si>
  <si>
    <t xml:space="preserve">Cap Ceramic 330pF 50V C0G 5% SMD 0603 125C Paper T/R</t>
  </si>
  <si>
    <t xml:space="preserve">IC REG LINEAR 2.6V 150MA SOT23-5</t>
  </si>
  <si>
    <t xml:space="preserve">IMU ACCEL/GYRO/MAG I2C/SPI 24QFN</t>
  </si>
  <si>
    <t xml:space="preserve">KEMET - C0603X103K5RECAUTO - CAP, MLCC, AEC-Q200, X7R, 0.01UF, 50V</t>
  </si>
  <si>
    <t xml:space="preserve">IC MCU 32BIT 192KB FLASH 48LQFP</t>
  </si>
  <si>
    <t xml:space="preserve">TVS DIODE 5.25VWM 17VC SOT23-6</t>
  </si>
  <si>
    <t xml:space="preserve">FERRITE CHIP 220 OHM 0805</t>
  </si>
  <si>
    <t xml:space="preserve">Inductor RF Chip Multi-Layer 4.3nH 0.3nH 100MHz 8Q-Factor Air 300mA 210mOhm DCR 0402 Paper T/R</t>
  </si>
  <si>
    <t xml:space="preserve">Multilayer Ceramic Capacitors MLCC - SMD/SMT 0402 2.2pF 50Volts C0G +/-0.05pF</t>
  </si>
  <si>
    <t xml:space="preserve">MURATA - GRM188R61H105KAALD - CAP, MLCC, X5R, 1UF, 50V, 0603</t>
  </si>
  <si>
    <t xml:space="preserve">MURATA - GRM188R71C104KA01J - CAP, MLCC, X7R, 0.1UF, 16V, 0603</t>
  </si>
  <si>
    <t xml:space="preserve">MURATA - GRM1885C1H200JA01D - CAPACITOR, MLCC, C0G, 20PF, 50V, 0603</t>
  </si>
  <si>
    <t xml:space="preserve">MULTICOMP         MCWR06X27R0FTL            Surface Mount Chip Resistor, Thick Film, MCWR Series, 27 ohm, 100 mW,  1%, 50 V</t>
  </si>
  <si>
    <t xml:space="preserve">MULTICOMP - MC0063W060311M - RES, THICK FILM, 1M, 1%, 0.063W, 0603</t>
  </si>
  <si>
    <t xml:space="preserve">MULTICOMP - MCMR06X103 JTL - RES, CERAMIC, 10K, 5%, 0.1W, 0603</t>
  </si>
  <si>
    <t xml:space="preserve">MULTICOMP - MCMR06X471 JTL - RES, CERAMIC, 470R, 5%, 0.1W, 0603</t>
  </si>
  <si>
    <t xml:space="preserve">MULTICOMP - MCMR06X4701FTL - RES, CERAMIC, 4K7, 1%, 0.1W, 0603</t>
  </si>
  <si>
    <t xml:space="preserve">MULTICOMP - MCWR06X2200FTL - RES, THICK FILM, 220R, 1%, 0.1W, 0603</t>
  </si>
  <si>
    <t xml:space="preserve">RESISTOR, 0402, 0R, ANTI SULFURATION</t>
  </si>
  <si>
    <t xml:space="preserve">1.25mm (.049") Pitch PicoBlade Header, Surface Mount, Right Angle, Lead-free, 14 Circuits</t>
  </si>
  <si>
    <t xml:space="preserve">MICROCHIP   24AA02E48T-I/OT   EEPROM, EUI-48 Node Identity, 2 Kbit, 2 BLK (128K x 8bit), 400 kHz, I2C, SOT-23, 5 Pins</t>
  </si>
  <si>
    <t xml:space="preserve">SWITCH TACTILE SPST-NO 0.05A 32V</t>
  </si>
  <si>
    <t xml:space="preserve">BROADCOM LIMITED - HSMS-C190 - LED, RED, 10MCD, 626NM</t>
  </si>
  <si>
    <t xml:space="preserve">BOURNS - CR0603-J/-000ELF - RES, THICK FILM, 0R, 5%, 0.1W, 0603</t>
  </si>
  <si>
    <t xml:space="preserve">Antenna SMD -4dBi Gain 870MHz/928MHz Automotive 7-Pin SMD T/R</t>
  </si>
  <si>
    <t xml:space="preserve">16MHz ±20ppm Crystal 10pF 150 Ohm -40°C ~ 85°C  Surface Mount 4-SMD, No Lead (DFN, LCC)</t>
  </si>
  <si>
    <t xml:space="preserve">32.768KHz 4pF Max. ESR 81 Kohms</t>
  </si>
  <si>
    <t xml:space="preserve">Footprint</t>
  </si>
  <si>
    <t xml:space="preserve">CAP0805</t>
  </si>
  <si>
    <t xml:space="preserve">CAP0603</t>
  </si>
  <si>
    <t xml:space="preserve">SOT95P280X145-5N</t>
  </si>
  <si>
    <t xml:space="preserve">QFN40P300X300X105_HS-25N</t>
  </si>
  <si>
    <t xml:space="preserve">TSQFP50P900X900X160-48N</t>
  </si>
  <si>
    <t xml:space="preserve">SOT95P280X145-6N</t>
  </si>
  <si>
    <t xml:space="preserve">IND0805</t>
  </si>
  <si>
    <t xml:space="preserve">IND0402</t>
  </si>
  <si>
    <t xml:space="preserve">CAP0402</t>
  </si>
  <si>
    <t xml:space="preserve">RES0603</t>
  </si>
  <si>
    <t xml:space="preserve">RES0402</t>
  </si>
  <si>
    <t xml:space="preserve">SW</t>
  </si>
  <si>
    <t xml:space="preserve">LED0603</t>
  </si>
  <si>
    <t xml:space="preserve">LORA_PCB_ANTENNA</t>
  </si>
  <si>
    <t xml:space="preserve">CRY2.5X2</t>
  </si>
  <si>
    <t xml:space="preserve">CRY2X1.2</t>
  </si>
  <si>
    <t xml:space="preserve">microUSB-CHINA</t>
  </si>
  <si>
    <t xml:space="preserve">E22-900M22S</t>
  </si>
  <si>
    <t xml:space="preserve">Designator</t>
  </si>
  <si>
    <t xml:space="preserve">C19</t>
  </si>
  <si>
    <t xml:space="preserve">C16</t>
  </si>
  <si>
    <t xml:space="preserve">U5</t>
  </si>
  <si>
    <t xml:space="preserve">U6</t>
  </si>
  <si>
    <t xml:space="preserve">C22</t>
  </si>
  <si>
    <t xml:space="preserve">U1</t>
  </si>
  <si>
    <t xml:space="preserve">U4</t>
  </si>
  <si>
    <t xml:space="preserve">FB1, FB2</t>
  </si>
  <si>
    <t xml:space="preserve">L3</t>
  </si>
  <si>
    <t xml:space="preserve">C1</t>
  </si>
  <si>
    <t xml:space="preserve">C3, C4, C5, C20</t>
  </si>
  <si>
    <t xml:space="preserve">C2, C6, C7, C8, C9, C10, C13, C17, C18, C21, C23</t>
  </si>
  <si>
    <t xml:space="preserve">C11, C12, C14, C15</t>
  </si>
  <si>
    <t xml:space="preserve">R24, R25</t>
  </si>
  <si>
    <t xml:space="preserve">R19</t>
  </si>
  <si>
    <t xml:space="preserve">R8, R11, R22</t>
  </si>
  <si>
    <t xml:space="preserve">R4, R5</t>
  </si>
  <si>
    <t xml:space="preserve">R6, R7</t>
  </si>
  <si>
    <t xml:space="preserve">R9</t>
  </si>
  <si>
    <t xml:space="preserve">R23</t>
  </si>
  <si>
    <t xml:space="preserve">CON1</t>
  </si>
  <si>
    <t xml:space="preserve">U3</t>
  </si>
  <si>
    <t xml:space="preserve">S1</t>
  </si>
  <si>
    <t xml:space="preserve">D1, D2</t>
  </si>
  <si>
    <t xml:space="preserve">R1, R2, R3, R10, R12, R17, R18, R20, R21</t>
  </si>
  <si>
    <t xml:space="preserve">A1</t>
  </si>
  <si>
    <t xml:space="preserve">Y1</t>
  </si>
  <si>
    <t xml:space="preserve">X1</t>
  </si>
  <si>
    <t xml:space="preserve">CON2</t>
  </si>
  <si>
    <t xml:space="preserve">U2</t>
  </si>
  <si>
    <t xml:space="preserve">Quantity</t>
  </si>
  <si>
    <t xml:space="preserve">Supplier 1</t>
  </si>
  <si>
    <t xml:space="preserve">Farnell</t>
  </si>
  <si>
    <t xml:space="preserve">Digi-Key</t>
  </si>
  <si>
    <t xml:space="preserve">RSComponents</t>
  </si>
  <si>
    <t xml:space="preserve">Mouser</t>
  </si>
  <si>
    <t xml:space="preserve">Supplier Part Number 1</t>
  </si>
  <si>
    <t xml:space="preserve">1458904</t>
  </si>
  <si>
    <t xml:space="preserve">2496902</t>
  </si>
  <si>
    <t xml:space="preserve">296-35542-1-ND</t>
  </si>
  <si>
    <t xml:space="preserve">883-7942P</t>
  </si>
  <si>
    <t xml:space="preserve">2760492</t>
  </si>
  <si>
    <t xml:space="preserve">511-STM32L072CZT6</t>
  </si>
  <si>
    <t xml:space="preserve">1269406</t>
  </si>
  <si>
    <t xml:space="preserve">1515661</t>
  </si>
  <si>
    <t xml:space="preserve">490-6563-1-ND</t>
  </si>
  <si>
    <t xml:space="preserve">2781431</t>
  </si>
  <si>
    <t xml:space="preserve">1845736</t>
  </si>
  <si>
    <t xml:space="preserve">2688519</t>
  </si>
  <si>
    <t xml:space="preserve">2456108</t>
  </si>
  <si>
    <t xml:space="preserve">2447316</t>
  </si>
  <si>
    <t xml:space="preserve">9330410</t>
  </si>
  <si>
    <t xml:space="preserve">2073356</t>
  </si>
  <si>
    <t xml:space="preserve">2073513</t>
  </si>
  <si>
    <t xml:space="preserve">2073509</t>
  </si>
  <si>
    <t xml:space="preserve">2447298</t>
  </si>
  <si>
    <t xml:space="preserve">2072513</t>
  </si>
  <si>
    <t xml:space="preserve">1125364</t>
  </si>
  <si>
    <t xml:space="preserve">1688855</t>
  </si>
  <si>
    <t xml:space="preserve">2845727</t>
  </si>
  <si>
    <t xml:space="preserve">2497356</t>
  </si>
  <si>
    <t xml:space="preserve">2008343</t>
  </si>
  <si>
    <t xml:space="preserve">237-SR42I010-R</t>
  </si>
  <si>
    <t xml:space="preserve">2467762</t>
  </si>
  <si>
    <t xml:space="preserve">2467860</t>
  </si>
  <si>
    <t xml:space="preserve">Supplier Order Qty 1</t>
  </si>
  <si>
    <t xml:space="preserve">Supplier Stock 1</t>
  </si>
  <si>
    <t xml:space="preserve">Supplier Unit Price 1</t>
  </si>
  <si>
    <t xml:space="preserve">Supplier Subtotal 1</t>
  </si>
  <si>
    <t xml:space="preserve">Supplier Currency 1</t>
  </si>
  <si>
    <t xml:space="preserve">C:\Users\vojislav\OneDrive\IRNAS-Common\_NEW-IRNAS-COMMON\opencollar-io\Electronics\gps-tag-lora-addon-hardware\gps-tag-lora-addon\gps-tag-lora-addon.PrjPcb</t>
  </si>
  <si>
    <t xml:space="preserve">BOM for Variant [standalone] of Project [gps-tag-lora-addon.PrjPcb] (PCB Document : gps-tag-lora-addon.PcbDoc)</t>
  </si>
  <si>
    <t xml:space="preserve">61</t>
  </si>
  <si>
    <t xml:space="preserve">04/04/2019 1:00 PM</t>
  </si>
  <si>
    <t xml:space="preserve">BOM</t>
  </si>
  <si>
    <t xml:space="preserve">BOM_PartType</t>
  </si>
  <si>
    <t xml:space="preserve">Bill of Materials</t>
  </si>
</sst>
</file>

<file path=xl/styles.xml><?xml version="1.0" encoding="utf-8"?>
<styleSheet xmlns="http://schemas.openxmlformats.org/spreadsheetml/2006/main">
  <numFmts count="2">
    <numFmt numFmtId="164" formatCode="[$-C09]dd\-mmm\-yy;@"/>
    <numFmt numFmtId="165" formatCode="[$-409]h:mm:ss\ AM/PM;@"/>
  </numFmts>
  <fonts count="22">
    <font>
      <sz val="10"/>
      <name val="Arial"/>
    </font>
    <font>
      <sz val="10"/>
      <name val="Arial"/>
      <family val="2"/>
    </font>
    <font>
      <u val="single"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xfId="0" applyAlignment="0"/>
    <xf numFmtId="0" fontId="2" fillId="0" borderId="0" xfId="0" applyAlignment="0">
      <alignment vertical="top"/>
      <protection locked="0"/>
    </xf>
  </cellStyleXfs>
  <cellXfs count="107">
    <xf numFmtId="0" fontId="0" fillId="0" borderId="0" xfId="0" applyAlignment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Border="1" applyFill="1" applyAlignment="1">
      <alignment vertical="top" wrapText="1"/>
    </xf>
    <xf numFmtId="0" fontId="14" fillId="3" borderId="0" xfId="0" applyFont="1" applyBorder="1" applyFill="1" applyAlignment="1">
      <alignment horizontal="left" vertical="center"/>
    </xf>
    <xf numFmtId="0" fontId="1" fillId="0" borderId="2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horizontal="left" vertical="top"/>
      <protection locked="0"/>
    </xf>
    <xf numFmtId="0" fontId="1" fillId="0" borderId="0" xfId="0" applyNumberFormat="1" applyFont="1" applyBorder="1" applyFill="1" applyAlignment="1" applyProtection="1">
      <alignment vertical="top"/>
      <protection locked="0"/>
    </xf>
    <xf numFmtId="0" fontId="1" fillId="0" borderId="3" xfId="0" applyNumberFormat="1" applyFont="1" applyBorder="1" applyFill="1" applyAlignment="1" applyProtection="1">
      <alignment horizontal="left" vertical="top"/>
      <protection locked="0"/>
    </xf>
    <xf numFmtId="0" fontId="1" fillId="0" borderId="4" xfId="0" applyNumberFormat="1" applyFont="1" applyBorder="1" applyFill="1" applyAlignment="1" applyProtection="1">
      <alignment horizontal="left" vertical="top"/>
      <protection locked="0"/>
    </xf>
    <xf numFmtId="0" fontId="8" fillId="2" borderId="5" xfId="0" applyFont="1" applyBorder="1" applyFill="1" applyAlignment="1">
      <alignment vertical="top" wrapText="1"/>
    </xf>
    <xf numFmtId="0" fontId="1" fillId="0" borderId="6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horizontal="left" vertical="top"/>
      <protection locked="0"/>
    </xf>
    <xf numFmtId="0" fontId="1" fillId="0" borderId="7" xfId="0" applyNumberFormat="1" applyFont="1" applyBorder="1" applyFill="1" applyAlignment="1" applyProtection="1">
      <alignment vertical="top"/>
      <protection locked="0"/>
    </xf>
    <xf numFmtId="0" fontId="7" fillId="4" borderId="7" xfId="0" applyFont="1" applyBorder="1" applyFill="1" applyAlignment="1">
      <alignment vertical="center"/>
    </xf>
    <xf numFmtId="0" fontId="9" fillId="5" borderId="0" xfId="0" applyFont="1" applyBorder="1" applyFill="1" applyAlignment="1"/>
    <xf numFmtId="0" fontId="10" fillId="5" borderId="0" xfId="0" applyFont="1" applyBorder="1" applyFill="1" applyAlignment="1">
      <alignment horizontal="left"/>
    </xf>
    <xf numFmtId="0" fontId="9" fillId="5" borderId="0" xfId="0" applyFont="1" applyBorder="1" applyFill="1" applyAlignment="1">
      <alignment horizontal="left"/>
    </xf>
    <xf numFmtId="0" fontId="10" fillId="5" borderId="0" xfId="0" applyFont="1" applyBorder="1" applyFill="1" applyAlignment="1"/>
    <xf numFmtId="0" fontId="9" fillId="5" borderId="8" xfId="0" applyFont="1" applyBorder="1" applyFill="1" applyAlignment="1">
      <alignment horizontal="left"/>
    </xf>
    <xf numFmtId="0" fontId="10" fillId="5" borderId="8" xfId="0" applyFont="1" applyBorder="1" applyFill="1" applyAlignment="1"/>
    <xf numFmtId="0" fontId="9" fillId="5" borderId="9" xfId="0" applyFont="1" applyBorder="1" applyFill="1" applyAlignment="1">
      <alignment horizontal="left"/>
    </xf>
    <xf numFmtId="0" fontId="10" fillId="5" borderId="9" xfId="0" applyFont="1" applyBorder="1" applyFill="1" applyAlignment="1"/>
    <xf numFmtId="0" fontId="9" fillId="5" borderId="9" xfId="0" applyFont="1" applyBorder="1" applyFill="1" applyAlignment="1"/>
    <xf numFmtId="0" fontId="11" fillId="5" borderId="0" xfId="0" applyFont="1" applyBorder="1" applyFill="1" applyAlignment="1"/>
    <xf numFmtId="0" fontId="10" fillId="5" borderId="2" xfId="0" applyFont="1" applyBorder="1" applyFill="1" applyAlignment="1">
      <alignment horizontal="left"/>
    </xf>
    <xf numFmtId="164" fontId="10" fillId="5" borderId="9" xfId="0" applyNumberFormat="1" applyFont="1" applyBorder="1" applyFill="1" applyAlignment="1">
      <alignment horizontal="left"/>
    </xf>
    <xf numFmtId="165" fontId="10" fillId="5" borderId="9" xfId="0" applyNumberFormat="1" applyFont="1" applyBorder="1" applyFill="1" applyAlignment="1">
      <alignment horizontal="left"/>
    </xf>
    <xf numFmtId="0" fontId="12" fillId="5" borderId="10" xfId="0" applyFont="1" applyBorder="1" applyFill="1" applyAlignment="1">
      <alignment vertical="center"/>
    </xf>
    <xf numFmtId="0" fontId="12" fillId="5" borderId="11" xfId="0" applyFont="1" applyBorder="1" applyFill="1" applyAlignment="1">
      <alignment vertical="center"/>
    </xf>
    <xf numFmtId="0" fontId="13" fillId="3" borderId="0" xfId="0" applyFont="1" applyBorder="1" applyFill="1" applyAlignment="1">
      <alignment horizontal="left" vertical="center"/>
    </xf>
    <xf numFmtId="0" fontId="13" fillId="6" borderId="0" xfId="0" applyFont="1" applyBorder="1" applyFill="1" applyAlignment="1">
      <alignment horizontal="left" vertical="center"/>
    </xf>
    <xf numFmtId="0" fontId="14" fillId="6" borderId="12" xfId="0" applyFont="1" applyBorder="1" applyFill="1" applyAlignment="1">
      <alignment horizontal="left" vertical="center"/>
    </xf>
    <xf numFmtId="0" fontId="14" fillId="6" borderId="0" xfId="0" applyFont="1" applyBorder="1" applyFill="1" applyAlignment="1">
      <alignment horizontal="left" vertical="center"/>
    </xf>
    <xf numFmtId="0" fontId="1" fillId="0" borderId="13" xfId="0" applyNumberFormat="1" applyFont="1" applyBorder="1" applyFill="1" applyAlignment="1" applyProtection="1">
      <alignment vertical="top"/>
      <protection locked="0"/>
    </xf>
    <xf numFmtId="0" fontId="8" fillId="2" borderId="14" xfId="0" applyFont="1" applyBorder="1" applyFill="1" applyAlignment="1">
      <alignment vertical="top" wrapText="1"/>
    </xf>
    <xf numFmtId="0" fontId="8" fillId="2" borderId="15" xfId="0" applyFont="1" applyBorder="1" applyFill="1" applyAlignment="1">
      <alignment vertical="top" wrapText="1"/>
    </xf>
    <xf numFmtId="0" fontId="8" fillId="2" borderId="16" xfId="0" applyFont="1" applyBorder="1" applyFill="1" applyAlignment="1">
      <alignment vertical="top" wrapText="1"/>
    </xf>
    <xf numFmtId="0" fontId="8" fillId="6" borderId="17" xfId="0" applyFont="1" applyBorder="1" applyFill="1" applyAlignment="1">
      <alignment vertical="top" wrapText="1"/>
    </xf>
    <xf numFmtId="0" fontId="8" fillId="2" borderId="18" xfId="0" applyFont="1" applyBorder="1" applyFill="1" applyAlignment="1">
      <alignment vertical="top" wrapText="1"/>
    </xf>
    <xf numFmtId="0" fontId="8" fillId="6" borderId="19" xfId="0" applyFont="1" applyBorder="1" applyFill="1" applyAlignment="1">
      <alignment vertical="top" wrapText="1"/>
    </xf>
    <xf numFmtId="0" fontId="1" fillId="0" borderId="20" xfId="0" applyNumberFormat="1" applyFont="1" applyBorder="1" applyFill="1" applyAlignment="1" applyProtection="1">
      <alignment horizontal="left" vertical="top"/>
      <protection locked="0"/>
    </xf>
    <xf numFmtId="0" fontId="1" fillId="0" borderId="8" xfId="0" applyNumberFormat="1" applyFont="1" applyBorder="1" applyFill="1" applyAlignment="1" applyProtection="1">
      <alignment horizontal="left" vertical="top"/>
      <protection locked="0"/>
    </xf>
    <xf numFmtId="0" fontId="5" fillId="4" borderId="21" xfId="0" applyFont="1" applyBorder="1" applyFill="1" applyAlignment="1">
      <alignment horizontal="center" vertical="center" wrapText="1"/>
    </xf>
    <xf numFmtId="0" fontId="5" fillId="4" borderId="22" xfId="0" applyFont="1" applyBorder="1" applyFill="1" applyAlignment="1">
      <alignment horizontal="center" vertical="center" wrapText="1"/>
    </xf>
    <xf numFmtId="0" fontId="5" fillId="4" borderId="23" xfId="0" applyFont="1" applyBorder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Border="1" applyFill="1" applyAlignment="1">
      <alignment horizontal="center" vertical="center" wrapText="1"/>
    </xf>
    <xf numFmtId="0" fontId="8" fillId="2" borderId="25" xfId="0" applyFont="1" applyBorder="1" applyFill="1" applyAlignment="1">
      <alignment horizontal="right" vertical="top" wrapText="1"/>
    </xf>
    <xf numFmtId="0" fontId="8" fillId="6" borderId="26" xfId="0" applyFont="1" applyBorder="1" applyFill="1" applyAlignment="1">
      <alignment vertical="top" wrapText="1"/>
    </xf>
    <xf numFmtId="0" fontId="8" fillId="2" borderId="27" xfId="0" applyFont="1" applyBorder="1" applyFill="1" applyAlignment="1">
      <alignment vertical="top" wrapText="1"/>
    </xf>
    <xf numFmtId="0" fontId="15" fillId="5" borderId="27" xfId="0" applyFont="1" applyBorder="1" applyFill="1" applyAlignment="1">
      <alignment vertical="top" wrapText="1"/>
    </xf>
    <xf numFmtId="0" fontId="5" fillId="4" borderId="28" xfId="0" applyFont="1" applyBorder="1" applyFill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Border="1" applyFill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Border="1" applyFill="1" applyAlignment="1" applyProtection="1">
      <alignment vertical="top"/>
      <protection locked="0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Border="1" applyFill="1" applyAlignment="1"/>
    <xf numFmtId="0" fontId="6" fillId="4" borderId="12" xfId="0" applyFont="1" applyBorder="1" applyFill="1" applyAlignment="1"/>
    <xf numFmtId="0" fontId="6" fillId="4" borderId="31" xfId="0" applyFont="1" applyBorder="1" applyFill="1" applyAlignment="1"/>
    <xf numFmtId="0" fontId="6" fillId="4" borderId="32" xfId="0" applyFont="1" applyBorder="1" applyFill="1" applyAlignment="1"/>
    <xf numFmtId="0" fontId="0" fillId="0" borderId="0" xfId="0" applyBorder="1" applyAlignment="1">
      <alignment horizontal="left" vertical="top"/>
    </xf>
    <xf numFmtId="0" fontId="6" fillId="4" borderId="32" xfId="0" applyFont="1" applyBorder="1" applyFill="1" applyAlignment="1">
      <alignment wrapText="1"/>
    </xf>
    <xf numFmtId="0" fontId="6" fillId="4" borderId="33" xfId="0" applyFont="1" applyBorder="1" applyFill="1" applyAlignment="1"/>
    <xf numFmtId="0" fontId="0" fillId="0" borderId="7" xfId="0" applyBorder="1" applyAlignment="1">
      <alignment vertical="top"/>
    </xf>
    <xf numFmtId="0" fontId="2" fillId="5" borderId="0" xfId="1" applyBorder="1" applyFill="1" applyAlignment="1" applyProtection="1"/>
    <xf numFmtId="0" fontId="20" fillId="5" borderId="0" xfId="0" applyFont="1" applyBorder="1" applyFill="1" applyAlignment="1"/>
    <xf numFmtId="0" fontId="17" fillId="0" borderId="0" xfId="0" applyFont="1" applyBorder="1" applyAlignment="1">
      <alignment vertical="top"/>
    </xf>
    <xf numFmtId="0" fontId="6" fillId="4" borderId="34" xfId="0" applyFont="1" applyBorder="1" applyFill="1" applyAlignment="1">
      <alignment horizontal="left"/>
    </xf>
    <xf numFmtId="0" fontId="7" fillId="4" borderId="35" xfId="0" applyFont="1" applyBorder="1" applyFill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Border="1" applyFill="1" applyAlignment="1">
      <alignment horizontal="left" vertical="top" wrapText="1"/>
    </xf>
    <xf numFmtId="0" fontId="8" fillId="6" borderId="38" xfId="0" applyFont="1" applyBorder="1" applyFill="1" applyAlignment="1">
      <alignment horizontal="left" vertical="top" wrapText="1"/>
    </xf>
    <xf numFmtId="0" fontId="8" fillId="2" borderId="39" xfId="0" applyFont="1" applyBorder="1" applyFill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Border="1" applyFill="1" applyAlignment="1">
      <alignment horizontal="center"/>
    </xf>
    <xf numFmtId="0" fontId="7" fillId="4" borderId="7" xfId="0" applyFont="1" applyBorder="1" applyFill="1" applyAlignment="1">
      <alignment horizontal="center" vertical="center"/>
    </xf>
    <xf numFmtId="0" fontId="9" fillId="5" borderId="0" xfId="0" applyFont="1" applyBorder="1" applyFill="1" applyAlignment="1">
      <alignment horizontal="center"/>
    </xf>
    <xf numFmtId="0" fontId="10" fillId="5" borderId="0" xfId="0" applyFont="1" applyBorder="1" applyFill="1" applyAlignment="1">
      <alignment horizontal="center"/>
    </xf>
    <xf numFmtId="0" fontId="11" fillId="5" borderId="0" xfId="0" applyFont="1" applyBorder="1" applyFill="1" applyAlignment="1">
      <alignment horizontal="center"/>
    </xf>
    <xf numFmtId="0" fontId="8" fillId="2" borderId="16" xfId="0" applyFont="1" applyBorder="1" applyFill="1" applyAlignment="1">
      <alignment horizontal="center" vertical="top" wrapText="1"/>
    </xf>
    <xf numFmtId="0" fontId="8" fillId="6" borderId="19" xfId="0" applyFont="1" applyBorder="1" applyFill="1" applyAlignment="1">
      <alignment horizontal="center" vertical="top" wrapText="1"/>
    </xf>
    <xf numFmtId="0" fontId="8" fillId="2" borderId="1" xfId="0" applyFont="1" applyBorder="1" applyFill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Border="1" applyFill="1" applyAlignment="1" applyProtection="1">
      <alignment horizontal="center" vertical="top"/>
      <protection locked="0"/>
    </xf>
    <xf numFmtId="0" fontId="1" fillId="0" borderId="0" xfId="0" applyNumberFormat="1" applyFont="1" applyBorder="1" applyFill="1" applyAlignment="1" applyProtection="1">
      <alignment horizontal="center" vertical="top"/>
      <protection locked="0"/>
    </xf>
    <xf numFmtId="0" fontId="1" fillId="0" borderId="7" xfId="0" applyNumberFormat="1" applyFont="1" applyBorder="1" applyFill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Border="1" applyFill="1" applyAlignment="1" applyProtection="1">
      <alignment horizontal="left" vertical="top"/>
      <protection locked="0"/>
    </xf>
    <xf numFmtId="0" fontId="21" fillId="0" borderId="0" xfId="0" applyNumberFormat="1" applyFont="1" applyBorder="1" applyFill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Border="1" applyFill="1" applyAlignment="1">
      <alignment horizontal="right" vertical="top" wrapText="1"/>
    </xf>
    <xf numFmtId="2" fontId="8" fillId="6" borderId="26" xfId="0" applyNumberFormat="1" applyFont="1" applyBorder="1" applyFill="1" applyAlignment="1">
      <alignment vertical="top" wrapText="1"/>
    </xf>
    <xf numFmtId="2" fontId="8" fillId="2" borderId="27" xfId="0" applyNumberFormat="1" applyFont="1" applyBorder="1" applyFill="1" applyAlignment="1">
      <alignment vertical="top" wrapText="1"/>
    </xf>
    <xf numFmtId="0" fontId="16" fillId="0" borderId="0" xfId="0" applyNumberFormat="1" applyFont="1" applyBorder="1" applyFill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 patternType="none">
          <bgColor rgb="FFFF0000"/>
        </patternFill>
      </fill>
    </dxf>
    <dxf>
      <fill>
        <patternFill patternType="none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 preferRelativeResize="0"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://www.irnas.eu/" /><Relationship Id="rId2" Type="http://schemas.openxmlformats.org/officeDocument/2006/relationships/printerSettings" Target="../printerSettings/printerSettings1.bin" /><Relationship Id="rId3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1"/>
  <sheetViews>
    <sheetView showGridLines="0" tabSelected="1" zoomScale="55" zoomScaleNormal="55" workbookViewId="0">
      <selection activeCell="I30" sqref="I30"/>
    </sheetView>
  </sheetViews>
  <sheetFormatPr defaultColWidth="9.109375" defaultRowHeight="13.2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  <c r="P1"/>
      <c r="Q1"/>
    </row>
    <row r="2" spans="1:15" ht="37.5" customHeight="1" thickBot="1">
      <c r="A2" s="68"/>
      <c r="B2" s="29"/>
      <c r="C2" s="29" t="s">
        <v>34</v>
      </c>
      <c r="D2" s="69"/>
      <c r="E2" s="30"/>
      <c r="F2" s="15" t="s">
        <v>59</v>
      </c>
      <c r="G2" s="15"/>
      <c r="H2" s="15"/>
      <c r="I2" s="85"/>
      <c r="J2" s="15"/>
      <c r="K2" s="15"/>
      <c r="L2" s="15"/>
      <c r="M2" s="15"/>
      <c r="N2" s="15"/>
      <c r="O2" s="77"/>
      <c r="P2"/>
      <c r="Q2"/>
    </row>
    <row r="3" spans="1:15" ht="23.25" customHeight="1">
      <c r="A3" s="68"/>
      <c r="B3" s="16"/>
      <c r="C3" s="16" t="s">
        <v>28</v>
      </c>
      <c r="D3" s="18" t="s">
        <v>60</v>
      </c>
      <c r="E3" s="16"/>
      <c r="F3" s="48"/>
      <c r="G3" s="16" t="s">
        <v>50</v>
      </c>
      <c r="H3" s="48"/>
      <c r="I3" s="86"/>
      <c r="J3" s="16"/>
      <c r="K3" s="19"/>
      <c r="L3" s="48"/>
      <c r="M3" s="55"/>
      <c r="N3" s="48"/>
      <c r="O3" s="78"/>
      <c r="P3"/>
      <c r="Q3"/>
    </row>
    <row r="4" spans="1:15" ht="17.25" customHeight="1">
      <c r="A4" s="68"/>
      <c r="B4" s="16"/>
      <c r="C4" s="16" t="s">
        <v>29</v>
      </c>
      <c r="D4" s="20" t="s">
        <v>60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  <c r="P4"/>
      <c r="Q4"/>
    </row>
    <row r="5" spans="1:15" ht="17.25" customHeight="1">
      <c r="A5" s="68"/>
      <c r="B5" s="16"/>
      <c r="C5" s="16" t="s">
        <v>30</v>
      </c>
      <c r="D5" s="22" t="s">
        <v>61</v>
      </c>
      <c r="E5" s="23"/>
      <c r="F5" s="48"/>
      <c r="G5" s="55"/>
      <c r="H5" s="19"/>
      <c r="I5" s="87"/>
      <c r="J5" s="19"/>
      <c r="K5" s="74" t="s">
        <v>56</v>
      </c>
      <c r="L5" s="48"/>
      <c r="M5" s="48"/>
      <c r="N5" s="48"/>
      <c r="O5" s="78"/>
      <c r="P5"/>
      <c r="Q5"/>
    </row>
    <row r="6" spans="1:1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  <c r="P6"/>
      <c r="Q6"/>
    </row>
    <row r="7" spans="1:15" ht="15.75" customHeight="1">
      <c r="A7" s="68"/>
      <c r="B7" s="25"/>
      <c r="C7" s="25" t="s">
        <v>33</v>
      </c>
      <c r="D7" s="26" t="s">
        <v>62</v>
      </c>
      <c r="E7" s="26" t="s">
        <v>63</v>
      </c>
      <c r="F7" s="48"/>
      <c r="G7" s="55"/>
      <c r="H7" s="25"/>
      <c r="I7" s="88"/>
      <c r="J7" s="25"/>
      <c r="K7" s="73" t="s">
        <v>57</v>
      </c>
      <c r="L7" s="48"/>
      <c r="M7" s="48"/>
      <c r="N7" s="48"/>
      <c r="O7" s="78"/>
      <c r="P7"/>
      <c r="Q7"/>
    </row>
    <row r="8" spans="1:15" ht="15.75" customHeight="1">
      <c r="A8" s="68"/>
      <c r="B8" s="23"/>
      <c r="C8" s="23" t="s">
        <v>31</v>
      </c>
      <c r="D8" s="27">
        <f ca="1">TODAY()</f>
        <v>43559</v>
      </c>
      <c r="E8" s="28">
        <f ca="1">NOW()</f>
        <v>43559.5418766737</v>
      </c>
      <c r="F8" s="48"/>
      <c r="G8" s="25"/>
      <c r="H8" s="25"/>
      <c r="I8" s="88"/>
      <c r="J8" s="25"/>
      <c r="K8" s="19"/>
      <c r="L8" s="48"/>
      <c r="M8" s="48"/>
      <c r="N8" s="48"/>
      <c r="O8" s="78"/>
      <c r="P8"/>
      <c r="Q8"/>
    </row>
    <row r="9" spans="1:15" s="47" customFormat="1" ht="40.5" customHeight="1">
      <c r="A9" s="70"/>
      <c r="B9" s="44" t="s">
        <v>38</v>
      </c>
      <c r="C9" s="45" t="s">
        <v>66</v>
      </c>
      <c r="D9" s="45" t="s">
        <v>95</v>
      </c>
      <c r="E9" s="45" t="s">
        <v>111</v>
      </c>
      <c r="F9" s="45" t="s">
        <v>140</v>
      </c>
      <c r="G9" s="45" t="s">
        <v>159</v>
      </c>
      <c r="H9" s="45" t="s">
        <v>190</v>
      </c>
      <c r="I9" s="45" t="s">
        <v>191</v>
      </c>
      <c r="J9" s="45" t="s">
        <v>196</v>
      </c>
      <c r="K9" s="49" t="s">
        <v>225</v>
      </c>
      <c r="L9" s="54" t="s">
        <v>226</v>
      </c>
      <c r="M9" s="46" t="s">
        <v>227</v>
      </c>
      <c r="N9" s="46" t="s">
        <v>228</v>
      </c>
      <c r="O9" s="46" t="s">
        <v>229</v>
      </c>
      <c r="P9"/>
      <c r="Q9"/>
      <c r="R9"/>
    </row>
    <row r="10" spans="1:15" s="2" customFormat="1" ht="13.5" customHeight="1">
      <c r="A10" s="68"/>
      <c r="B10" s="37">
        <f>ROW(B10) - ROW($B$9)</f>
        <v>1</v>
      </c>
      <c r="C10" s="36" t="s">
        <v>67</v>
      </c>
      <c r="D10" s="36" t="s">
        <v>96</v>
      </c>
      <c r="E10" s="38" t="s">
        <v>112</v>
      </c>
      <c r="F10" s="38" t="s">
        <v>141</v>
      </c>
      <c r="G10" s="38" t="s">
        <v>160</v>
      </c>
      <c r="H10" s="38">
        <v>1</v>
      </c>
      <c r="I10" s="89" t="s">
        <v>192</v>
      </c>
      <c r="J10" s="38" t="s">
        <v>197</v>
      </c>
      <c r="K10" s="50">
        <v>10</v>
      </c>
      <c r="L10" s="50">
        <v>41834</v>
      </c>
      <c r="M10" s="100">
        <v>0.37318</v>
      </c>
      <c r="N10" s="100">
        <v>3.73</v>
      </c>
      <c r="O10" s="79" t="s">
        <v>65</v>
      </c>
      <c r="P10"/>
      <c r="Q10"/>
    </row>
    <row r="11" spans="1:15" s="2" customFormat="1" ht="13.5" customHeight="1">
      <c r="A11" s="68"/>
      <c r="B11" s="39">
        <f>ROW(B11) - ROW($B$9)</f>
        <v>2</v>
      </c>
      <c r="C11" s="41" t="s">
        <v>68</v>
      </c>
      <c r="D11" s="41" t="s">
        <v>97</v>
      </c>
      <c r="E11" s="41" t="s">
        <v>113</v>
      </c>
      <c r="F11" s="41" t="s">
        <v>142</v>
      </c>
      <c r="G11" s="41" t="s">
        <v>161</v>
      </c>
      <c r="H11" s="41">
        <v>1</v>
      </c>
      <c r="I11" s="90" t="s">
        <v>192</v>
      </c>
      <c r="J11" s="41" t="s">
        <v>198</v>
      </c>
      <c r="K11" s="51">
        <v>10</v>
      </c>
      <c r="L11" s="51">
        <v>11708</v>
      </c>
      <c r="M11" s="101">
        <v>0.07545</v>
      </c>
      <c r="N11" s="101">
        <v>0.75455</v>
      </c>
      <c r="O11" s="80" t="s">
        <v>65</v>
      </c>
      <c r="P11"/>
      <c r="Q11"/>
    </row>
    <row r="12">
      <c r="A12" s="68"/>
      <c r="B12" s="37">
        <f>ROW(B12)-ROW($B$9)</f>
        <v>3</v>
      </c>
      <c r="C12" s="36" t="s">
        <v>69</v>
      </c>
      <c r="D12" s="36" t="s">
        <v>98</v>
      </c>
      <c r="E12" s="38" t="s">
        <v>114</v>
      </c>
      <c r="F12" s="38" t="s">
        <v>143</v>
      </c>
      <c r="G12" s="38" t="s">
        <v>162</v>
      </c>
      <c r="H12" s="38">
        <v>1</v>
      </c>
      <c r="I12" s="89" t="s">
        <v>193</v>
      </c>
      <c r="J12" s="38" t="s">
        <v>199</v>
      </c>
      <c r="K12" s="50">
        <v>10</v>
      </c>
      <c r="L12" s="50">
        <v>873</v>
      </c>
      <c r="M12" s="100">
        <v>0.76206</v>
      </c>
      <c r="N12" s="100">
        <v>7.62</v>
      </c>
      <c r="O12" s="79" t="s">
        <v>65</v>
      </c>
      <c r="P12"/>
      <c r="Q12"/>
    </row>
    <row r="13">
      <c r="A13" s="68"/>
      <c r="B13" s="39">
        <f>ROW(B13)-ROW($B$9)</f>
        <v>4</v>
      </c>
      <c r="C13" s="41" t="s">
        <v>70</v>
      </c>
      <c r="D13" s="41" t="s">
        <v>99</v>
      </c>
      <c r="E13" s="41" t="s">
        <v>115</v>
      </c>
      <c r="F13" s="41" t="s">
        <v>144</v>
      </c>
      <c r="G13" s="41" t="s">
        <v>163</v>
      </c>
      <c r="H13" s="41">
        <v>1</v>
      </c>
      <c r="I13" s="90" t="s">
        <v>194</v>
      </c>
      <c r="J13" s="41" t="s">
        <v>200</v>
      </c>
      <c r="K13" s="51"/>
      <c r="L13" s="51">
        <v>0</v>
      </c>
      <c r="M13" s="101"/>
      <c r="N13" s="101"/>
      <c r="O13" s="80"/>
      <c r="P13"/>
      <c r="Q13"/>
    </row>
    <row r="14">
      <c r="A14" s="68"/>
      <c r="B14" s="37">
        <f>ROW(B14)-ROW($B$9)</f>
        <v>5</v>
      </c>
      <c r="C14" s="36" t="s">
        <v>71</v>
      </c>
      <c r="D14" s="36" t="s">
        <v>100</v>
      </c>
      <c r="E14" s="38" t="s">
        <v>116</v>
      </c>
      <c r="F14" s="38" t="s">
        <v>142</v>
      </c>
      <c r="G14" s="38" t="s">
        <v>164</v>
      </c>
      <c r="H14" s="38">
        <v>1</v>
      </c>
      <c r="I14" s="89" t="s">
        <v>192</v>
      </c>
      <c r="J14" s="38" t="s">
        <v>201</v>
      </c>
      <c r="K14" s="50"/>
      <c r="L14" s="50">
        <v>0</v>
      </c>
      <c r="M14" s="100"/>
      <c r="N14" s="100"/>
      <c r="O14" s="79"/>
      <c r="P14"/>
      <c r="Q14"/>
    </row>
    <row r="15">
      <c r="A15" s="68"/>
      <c r="B15" s="39">
        <f>ROW(B15)-ROW($B$9)</f>
        <v>6</v>
      </c>
      <c r="C15" s="41" t="s">
        <v>72</v>
      </c>
      <c r="D15" s="41" t="s">
        <v>101</v>
      </c>
      <c r="E15" s="41" t="s">
        <v>117</v>
      </c>
      <c r="F15" s="41" t="s">
        <v>145</v>
      </c>
      <c r="G15" s="41" t="s">
        <v>165</v>
      </c>
      <c r="H15" s="41">
        <v>1</v>
      </c>
      <c r="I15" s="90" t="s">
        <v>195</v>
      </c>
      <c r="J15" s="41" t="s">
        <v>202</v>
      </c>
      <c r="K15" s="51">
        <v>10</v>
      </c>
      <c r="L15" s="51">
        <v>1017</v>
      </c>
      <c r="M15" s="101">
        <v>3.13</v>
      </c>
      <c r="N15" s="101">
        <v>31.3</v>
      </c>
      <c r="O15" s="80" t="s">
        <v>65</v>
      </c>
      <c r="P15"/>
      <c r="Q15"/>
    </row>
    <row r="16">
      <c r="A16" s="68"/>
      <c r="B16" s="37">
        <f>ROW(B16)-ROW($B$9)</f>
        <v>7</v>
      </c>
      <c r="C16" s="36" t="s">
        <v>73</v>
      </c>
      <c r="D16" s="36" t="s">
        <v>101</v>
      </c>
      <c r="E16" s="38" t="s">
        <v>118</v>
      </c>
      <c r="F16" s="38" t="s">
        <v>146</v>
      </c>
      <c r="G16" s="38" t="s">
        <v>166</v>
      </c>
      <c r="H16" s="38">
        <v>1</v>
      </c>
      <c r="I16" s="89" t="s">
        <v>192</v>
      </c>
      <c r="J16" s="38" t="s">
        <v>203</v>
      </c>
      <c r="K16" s="50">
        <v>10</v>
      </c>
      <c r="L16" s="50">
        <v>34596</v>
      </c>
      <c r="M16" s="100">
        <v>0.38254</v>
      </c>
      <c r="N16" s="100">
        <v>3.83</v>
      </c>
      <c r="O16" s="79" t="s">
        <v>65</v>
      </c>
      <c r="P16"/>
      <c r="Q16"/>
    </row>
    <row r="17">
      <c r="A17" s="68"/>
      <c r="B17" s="39">
        <f>ROW(B17)-ROW($B$9)</f>
        <v>8</v>
      </c>
      <c r="C17" s="41" t="s">
        <v>74</v>
      </c>
      <c r="D17" s="41" t="s">
        <v>102</v>
      </c>
      <c r="E17" s="41" t="s">
        <v>119</v>
      </c>
      <c r="F17" s="41" t="s">
        <v>147</v>
      </c>
      <c r="G17" s="41" t="s">
        <v>167</v>
      </c>
      <c r="H17" s="41">
        <v>2</v>
      </c>
      <c r="I17" s="90" t="s">
        <v>192</v>
      </c>
      <c r="J17" s="41" t="s">
        <v>204</v>
      </c>
      <c r="K17" s="51">
        <v>20</v>
      </c>
      <c r="L17" s="51">
        <v>96225</v>
      </c>
      <c r="M17" s="101">
        <v>0.06025</v>
      </c>
      <c r="N17" s="101">
        <v>1.2</v>
      </c>
      <c r="O17" s="80" t="s">
        <v>65</v>
      </c>
      <c r="P17"/>
      <c r="Q17"/>
    </row>
    <row r="18">
      <c r="A18" s="68"/>
      <c r="B18" s="37">
        <f>ROW(B18)-ROW($B$9)</f>
        <v>9</v>
      </c>
      <c r="C18" s="36" t="s">
        <v>75</v>
      </c>
      <c r="D18" s="36" t="s">
        <v>102</v>
      </c>
      <c r="E18" s="38" t="s">
        <v>120</v>
      </c>
      <c r="F18" s="38" t="s">
        <v>148</v>
      </c>
      <c r="G18" s="38" t="s">
        <v>168</v>
      </c>
      <c r="H18" s="38">
        <v>1</v>
      </c>
      <c r="I18" s="89" t="s">
        <v>193</v>
      </c>
      <c r="J18" s="38" t="s">
        <v>205</v>
      </c>
      <c r="K18" s="50">
        <v>10</v>
      </c>
      <c r="L18" s="50">
        <v>3502</v>
      </c>
      <c r="M18" s="100">
        <v>0.05424</v>
      </c>
      <c r="N18" s="100">
        <v>0.54242</v>
      </c>
      <c r="O18" s="79" t="s">
        <v>65</v>
      </c>
      <c r="P18"/>
      <c r="Q18"/>
    </row>
    <row r="19">
      <c r="A19" s="68"/>
      <c r="B19" s="39">
        <f>ROW(B19)-ROW($B$9)</f>
        <v>10</v>
      </c>
      <c r="C19" s="41" t="s">
        <v>76</v>
      </c>
      <c r="D19" s="41" t="s">
        <v>102</v>
      </c>
      <c r="E19" s="41" t="s">
        <v>121</v>
      </c>
      <c r="F19" s="41" t="s">
        <v>149</v>
      </c>
      <c r="G19" s="41" t="s">
        <v>169</v>
      </c>
      <c r="H19" s="41">
        <v>1</v>
      </c>
      <c r="I19" s="90" t="s">
        <v>192</v>
      </c>
      <c r="J19" s="41" t="s">
        <v>206</v>
      </c>
      <c r="K19" s="51">
        <v>10</v>
      </c>
      <c r="L19" s="51">
        <v>0</v>
      </c>
      <c r="M19" s="101">
        <v>0.23046</v>
      </c>
      <c r="N19" s="101">
        <v>2.3</v>
      </c>
      <c r="O19" s="80" t="s">
        <v>65</v>
      </c>
      <c r="P19"/>
      <c r="Q19"/>
    </row>
    <row r="20">
      <c r="A20" s="68"/>
      <c r="B20" s="37">
        <f>ROW(B20)-ROW($B$9)</f>
        <v>11</v>
      </c>
      <c r="C20" s="36" t="s">
        <v>77</v>
      </c>
      <c r="D20" s="36" t="s">
        <v>102</v>
      </c>
      <c r="E20" s="38" t="s">
        <v>122</v>
      </c>
      <c r="F20" s="38" t="s">
        <v>142</v>
      </c>
      <c r="G20" s="38" t="s">
        <v>170</v>
      </c>
      <c r="H20" s="38">
        <v>4</v>
      </c>
      <c r="I20" s="89" t="s">
        <v>192</v>
      </c>
      <c r="J20" s="38" t="s">
        <v>207</v>
      </c>
      <c r="K20" s="50">
        <v>40</v>
      </c>
      <c r="L20" s="50">
        <v>0</v>
      </c>
      <c r="M20" s="100">
        <v>0.41061</v>
      </c>
      <c r="N20" s="100">
        <v>16.42</v>
      </c>
      <c r="O20" s="79" t="s">
        <v>65</v>
      </c>
      <c r="P20"/>
      <c r="Q20"/>
    </row>
    <row r="21">
      <c r="A21" s="68"/>
      <c r="B21" s="39">
        <f>ROW(B21)-ROW($B$9)</f>
        <v>12</v>
      </c>
      <c r="C21" s="41" t="s">
        <v>78</v>
      </c>
      <c r="D21" s="41" t="s">
        <v>102</v>
      </c>
      <c r="E21" s="41" t="s">
        <v>123</v>
      </c>
      <c r="F21" s="41" t="s">
        <v>142</v>
      </c>
      <c r="G21" s="41" t="s">
        <v>171</v>
      </c>
      <c r="H21" s="41">
        <v>11</v>
      </c>
      <c r="I21" s="90" t="s">
        <v>192</v>
      </c>
      <c r="J21" s="41" t="s">
        <v>208</v>
      </c>
      <c r="K21" s="51"/>
      <c r="L21" s="51">
        <v>0</v>
      </c>
      <c r="M21" s="101"/>
      <c r="N21" s="101"/>
      <c r="O21" s="80"/>
      <c r="P21"/>
      <c r="Q21"/>
    </row>
    <row r="22">
      <c r="A22" s="68"/>
      <c r="B22" s="37">
        <f>ROW(B22)-ROW($B$9)</f>
        <v>13</v>
      </c>
      <c r="C22" s="36" t="s">
        <v>79</v>
      </c>
      <c r="D22" s="36" t="s">
        <v>102</v>
      </c>
      <c r="E22" s="38" t="s">
        <v>124</v>
      </c>
      <c r="F22" s="38" t="s">
        <v>142</v>
      </c>
      <c r="G22" s="38" t="s">
        <v>172</v>
      </c>
      <c r="H22" s="38">
        <v>4</v>
      </c>
      <c r="I22" s="89" t="s">
        <v>192</v>
      </c>
      <c r="J22" s="38" t="s">
        <v>209</v>
      </c>
      <c r="K22" s="50">
        <v>40</v>
      </c>
      <c r="L22" s="50">
        <v>0</v>
      </c>
      <c r="M22" s="100">
        <v>0.09101</v>
      </c>
      <c r="N22" s="100">
        <v>3.64</v>
      </c>
      <c r="O22" s="79" t="s">
        <v>65</v>
      </c>
      <c r="P22"/>
      <c r="Q22"/>
    </row>
    <row r="23">
      <c r="A23" s="68"/>
      <c r="B23" s="39">
        <f>ROW(B23)-ROW($B$9)</f>
        <v>14</v>
      </c>
      <c r="C23" s="41" t="s">
        <v>80</v>
      </c>
      <c r="D23" s="41" t="s">
        <v>103</v>
      </c>
      <c r="E23" s="41" t="s">
        <v>125</v>
      </c>
      <c r="F23" s="41" t="s">
        <v>150</v>
      </c>
      <c r="G23" s="41" t="s">
        <v>173</v>
      </c>
      <c r="H23" s="41">
        <v>2</v>
      </c>
      <c r="I23" s="90" t="s">
        <v>192</v>
      </c>
      <c r="J23" s="41" t="s">
        <v>210</v>
      </c>
      <c r="K23" s="51">
        <v>20</v>
      </c>
      <c r="L23" s="51">
        <v>74640</v>
      </c>
      <c r="M23" s="101">
        <v>0.00597</v>
      </c>
      <c r="N23" s="101">
        <v>0.11932</v>
      </c>
      <c r="O23" s="80" t="s">
        <v>65</v>
      </c>
      <c r="P23"/>
      <c r="Q23"/>
    </row>
    <row r="24">
      <c r="A24" s="68"/>
      <c r="B24" s="37">
        <f>ROW(B24)-ROW($B$9)</f>
        <v>15</v>
      </c>
      <c r="C24" s="36" t="s">
        <v>81</v>
      </c>
      <c r="D24" s="36" t="s">
        <v>103</v>
      </c>
      <c r="E24" s="38" t="s">
        <v>126</v>
      </c>
      <c r="F24" s="38" t="s">
        <v>150</v>
      </c>
      <c r="G24" s="38" t="s">
        <v>174</v>
      </c>
      <c r="H24" s="38">
        <v>1</v>
      </c>
      <c r="I24" s="89" t="s">
        <v>192</v>
      </c>
      <c r="J24" s="38" t="s">
        <v>211</v>
      </c>
      <c r="K24" s="50">
        <v>10</v>
      </c>
      <c r="L24" s="50">
        <v>0</v>
      </c>
      <c r="M24" s="100">
        <v>0.08037</v>
      </c>
      <c r="N24" s="100">
        <v>0.80368</v>
      </c>
      <c r="O24" s="79" t="s">
        <v>65</v>
      </c>
      <c r="P24"/>
      <c r="Q24"/>
    </row>
    <row r="25">
      <c r="A25" s="68"/>
      <c r="B25" s="39">
        <f>ROW(B25)-ROW($B$9)</f>
        <v>16</v>
      </c>
      <c r="C25" s="41" t="s">
        <v>82</v>
      </c>
      <c r="D25" s="41" t="s">
        <v>103</v>
      </c>
      <c r="E25" s="41" t="s">
        <v>127</v>
      </c>
      <c r="F25" s="41" t="s">
        <v>150</v>
      </c>
      <c r="G25" s="41" t="s">
        <v>175</v>
      </c>
      <c r="H25" s="41">
        <v>3</v>
      </c>
      <c r="I25" s="90" t="s">
        <v>192</v>
      </c>
      <c r="J25" s="41" t="s">
        <v>212</v>
      </c>
      <c r="K25" s="51"/>
      <c r="L25" s="51">
        <v>0</v>
      </c>
      <c r="M25" s="101"/>
      <c r="N25" s="101"/>
      <c r="O25" s="80"/>
      <c r="P25"/>
      <c r="Q25"/>
    </row>
    <row r="26">
      <c r="A26" s="68"/>
      <c r="B26" s="37">
        <f>ROW(B26)-ROW($B$9)</f>
        <v>17</v>
      </c>
      <c r="C26" s="36" t="s">
        <v>83</v>
      </c>
      <c r="D26" s="36" t="s">
        <v>103</v>
      </c>
      <c r="E26" s="38" t="s">
        <v>128</v>
      </c>
      <c r="F26" s="38" t="s">
        <v>150</v>
      </c>
      <c r="G26" s="38" t="s">
        <v>176</v>
      </c>
      <c r="H26" s="38">
        <v>2</v>
      </c>
      <c r="I26" s="89" t="s">
        <v>192</v>
      </c>
      <c r="J26" s="38" t="s">
        <v>213</v>
      </c>
      <c r="K26" s="50">
        <v>20</v>
      </c>
      <c r="L26" s="50">
        <v>3705</v>
      </c>
      <c r="M26" s="100">
        <v>0.00585</v>
      </c>
      <c r="N26" s="100">
        <v>0.11698</v>
      </c>
      <c r="O26" s="79" t="s">
        <v>65</v>
      </c>
      <c r="P26"/>
      <c r="Q26"/>
    </row>
    <row r="27">
      <c r="A27" s="68"/>
      <c r="B27" s="39">
        <f>ROW(B27)-ROW($B$9)</f>
        <v>18</v>
      </c>
      <c r="C27" s="41" t="s">
        <v>84</v>
      </c>
      <c r="D27" s="41" t="s">
        <v>103</v>
      </c>
      <c r="E27" s="41" t="s">
        <v>129</v>
      </c>
      <c r="F27" s="41" t="s">
        <v>150</v>
      </c>
      <c r="G27" s="41" t="s">
        <v>177</v>
      </c>
      <c r="H27" s="41">
        <v>2</v>
      </c>
      <c r="I27" s="90" t="s">
        <v>192</v>
      </c>
      <c r="J27" s="41" t="s">
        <v>214</v>
      </c>
      <c r="K27" s="51">
        <v>20</v>
      </c>
      <c r="L27" s="51">
        <v>21438</v>
      </c>
      <c r="M27" s="101">
        <v>0.011</v>
      </c>
      <c r="N27" s="101">
        <v>0.21993</v>
      </c>
      <c r="O27" s="80" t="s">
        <v>65</v>
      </c>
      <c r="P27"/>
      <c r="Q27"/>
    </row>
    <row r="28">
      <c r="A28" s="68"/>
      <c r="B28" s="37">
        <f>ROW(B28)-ROW($B$9)</f>
        <v>19</v>
      </c>
      <c r="C28" s="36" t="s">
        <v>85</v>
      </c>
      <c r="D28" s="36" t="s">
        <v>103</v>
      </c>
      <c r="E28" s="38" t="s">
        <v>130</v>
      </c>
      <c r="F28" s="38" t="s">
        <v>150</v>
      </c>
      <c r="G28" s="38" t="s">
        <v>178</v>
      </c>
      <c r="H28" s="38">
        <v>1</v>
      </c>
      <c r="I28" s="89" t="s">
        <v>192</v>
      </c>
      <c r="J28" s="38" t="s">
        <v>215</v>
      </c>
      <c r="K28" s="50">
        <v>10</v>
      </c>
      <c r="L28" s="50">
        <v>114827</v>
      </c>
      <c r="M28" s="100">
        <v>0.00573</v>
      </c>
      <c r="N28" s="100">
        <v>0.05732</v>
      </c>
      <c r="O28" s="79" t="s">
        <v>65</v>
      </c>
      <c r="P28"/>
      <c r="Q28"/>
    </row>
    <row r="29">
      <c r="A29" s="68"/>
      <c r="B29" s="39">
        <f>ROW(B29)-ROW($B$9)</f>
        <v>20</v>
      </c>
      <c r="C29" s="41" t="s">
        <v>86</v>
      </c>
      <c r="D29" s="41" t="s">
        <v>103</v>
      </c>
      <c r="E29" s="41" t="s">
        <v>131</v>
      </c>
      <c r="F29" s="41" t="s">
        <v>151</v>
      </c>
      <c r="G29" s="41" t="s">
        <v>179</v>
      </c>
      <c r="H29" s="41">
        <v>1</v>
      </c>
      <c r="I29" s="90" t="s">
        <v>192</v>
      </c>
      <c r="J29" s="41" t="s">
        <v>216</v>
      </c>
      <c r="K29" s="51">
        <v>10</v>
      </c>
      <c r="L29" s="51">
        <v>222051</v>
      </c>
      <c r="M29" s="101">
        <v>0.00725</v>
      </c>
      <c r="N29" s="101">
        <v>0.07253</v>
      </c>
      <c r="O29" s="80" t="s">
        <v>65</v>
      </c>
      <c r="P29"/>
      <c r="Q29"/>
    </row>
    <row r="30">
      <c r="A30" s="68"/>
      <c r="B30" s="37">
        <f>ROW(B30)-ROW($B$9)</f>
        <v>21</v>
      </c>
      <c r="C30" s="36" t="s">
        <v>87</v>
      </c>
      <c r="D30" s="36" t="s">
        <v>104</v>
      </c>
      <c r="E30" s="38" t="s">
        <v>132</v>
      </c>
      <c r="F30" s="38" t="s">
        <v>87</v>
      </c>
      <c r="G30" s="38" t="s">
        <v>180</v>
      </c>
      <c r="H30" s="38">
        <v>1</v>
      </c>
      <c r="I30" s="89" t="s">
        <v>192</v>
      </c>
      <c r="J30" s="38" t="s">
        <v>217</v>
      </c>
      <c r="K30" s="50">
        <v>10</v>
      </c>
      <c r="L30" s="50">
        <v>2483</v>
      </c>
      <c r="M30" s="100">
        <v>2.04</v>
      </c>
      <c r="N30" s="100">
        <v>20.36</v>
      </c>
      <c r="O30" s="79" t="s">
        <v>65</v>
      </c>
      <c r="P30"/>
      <c r="Q30"/>
    </row>
    <row r="31">
      <c r="A31" s="68"/>
      <c r="B31" s="39">
        <f>ROW(B31)-ROW($B$9)</f>
        <v>22</v>
      </c>
      <c r="C31" s="41" t="s">
        <v>88</v>
      </c>
      <c r="D31" s="41" t="s">
        <v>105</v>
      </c>
      <c r="E31" s="41" t="s">
        <v>133</v>
      </c>
      <c r="F31" s="41" t="s">
        <v>143</v>
      </c>
      <c r="G31" s="41" t="s">
        <v>181</v>
      </c>
      <c r="H31" s="41">
        <v>1</v>
      </c>
      <c r="I31" s="90" t="s">
        <v>192</v>
      </c>
      <c r="J31" s="41" t="s">
        <v>218</v>
      </c>
      <c r="K31" s="51">
        <v>10</v>
      </c>
      <c r="L31" s="51">
        <v>10048</v>
      </c>
      <c r="M31" s="101">
        <v>0.20004</v>
      </c>
      <c r="N31" s="101">
        <v>2</v>
      </c>
      <c r="O31" s="80" t="s">
        <v>65</v>
      </c>
      <c r="P31"/>
      <c r="Q31"/>
    </row>
    <row r="32">
      <c r="A32" s="68"/>
      <c r="B32" s="37">
        <f>ROW(B32)-ROW($B$9)</f>
        <v>23</v>
      </c>
      <c r="C32" s="36" t="s">
        <v>89</v>
      </c>
      <c r="D32" s="36" t="s">
        <v>106</v>
      </c>
      <c r="E32" s="38" t="s">
        <v>134</v>
      </c>
      <c r="F32" s="38" t="s">
        <v>152</v>
      </c>
      <c r="G32" s="38" t="s">
        <v>182</v>
      </c>
      <c r="H32" s="38">
        <v>1</v>
      </c>
      <c r="I32" s="89" t="s">
        <v>192</v>
      </c>
      <c r="J32" s="38" t="s">
        <v>219</v>
      </c>
      <c r="K32" s="50">
        <v>10</v>
      </c>
      <c r="L32" s="50">
        <v>2438</v>
      </c>
      <c r="M32" s="100">
        <v>0.34042</v>
      </c>
      <c r="N32" s="100">
        <v>3.4</v>
      </c>
      <c r="O32" s="79" t="s">
        <v>65</v>
      </c>
      <c r="P32"/>
      <c r="Q32"/>
    </row>
    <row r="33">
      <c r="A33" s="68"/>
      <c r="B33" s="39">
        <f>ROW(B33)-ROW($B$9)</f>
        <v>24</v>
      </c>
      <c r="C33" s="41" t="s">
        <v>90</v>
      </c>
      <c r="D33" s="41" t="s">
        <v>107</v>
      </c>
      <c r="E33" s="41" t="s">
        <v>135</v>
      </c>
      <c r="F33" s="41" t="s">
        <v>153</v>
      </c>
      <c r="G33" s="41" t="s">
        <v>183</v>
      </c>
      <c r="H33" s="41">
        <v>2</v>
      </c>
      <c r="I33" s="90" t="s">
        <v>192</v>
      </c>
      <c r="J33" s="41" t="s">
        <v>220</v>
      </c>
      <c r="K33" s="51">
        <v>20</v>
      </c>
      <c r="L33" s="51">
        <v>0</v>
      </c>
      <c r="M33" s="101">
        <v>0.14506</v>
      </c>
      <c r="N33" s="101">
        <v>2.9</v>
      </c>
      <c r="O33" s="80" t="s">
        <v>65</v>
      </c>
      <c r="P33"/>
      <c r="Q33"/>
    </row>
    <row r="34">
      <c r="A34" s="68"/>
      <c r="B34" s="37">
        <f>ROW(B34)-ROW($B$9)</f>
        <v>25</v>
      </c>
      <c r="C34" s="36" t="s">
        <v>91</v>
      </c>
      <c r="D34" s="36" t="s">
        <v>108</v>
      </c>
      <c r="E34" s="38" t="s">
        <v>136</v>
      </c>
      <c r="F34" s="38" t="s">
        <v>150</v>
      </c>
      <c r="G34" s="38" t="s">
        <v>184</v>
      </c>
      <c r="H34" s="38">
        <v>9</v>
      </c>
      <c r="I34" s="89" t="s">
        <v>192</v>
      </c>
      <c r="J34" s="38" t="s">
        <v>221</v>
      </c>
      <c r="K34" s="50">
        <v>90</v>
      </c>
      <c r="L34" s="50">
        <v>36437</v>
      </c>
      <c r="M34" s="100">
        <v>0.01392</v>
      </c>
      <c r="N34" s="100">
        <v>1.25</v>
      </c>
      <c r="O34" s="79" t="s">
        <v>65</v>
      </c>
      <c r="P34"/>
      <c r="Q34"/>
    </row>
    <row r="35">
      <c r="A35" s="68"/>
      <c r="B35" s="39">
        <f>ROW(B35)-ROW($B$9)</f>
        <v>26</v>
      </c>
      <c r="C35" s="41" t="s">
        <v>92</v>
      </c>
      <c r="D35" s="41" t="s">
        <v>109</v>
      </c>
      <c r="E35" s="41" t="s">
        <v>137</v>
      </c>
      <c r="F35" s="41" t="s">
        <v>154</v>
      </c>
      <c r="G35" s="41" t="s">
        <v>185</v>
      </c>
      <c r="H35" s="41">
        <v>1</v>
      </c>
      <c r="I35" s="90" t="s">
        <v>195</v>
      </c>
      <c r="J35" s="41" t="s">
        <v>222</v>
      </c>
      <c r="K35" s="51">
        <v>10</v>
      </c>
      <c r="L35" s="51">
        <v>2899</v>
      </c>
      <c r="M35" s="101">
        <v>1.69</v>
      </c>
      <c r="N35" s="101">
        <v>16.9</v>
      </c>
      <c r="O35" s="80" t="s">
        <v>65</v>
      </c>
      <c r="P35"/>
      <c r="Q35"/>
    </row>
    <row r="36">
      <c r="A36" s="68"/>
      <c r="B36" s="37">
        <f>ROW(B36)-ROW($B$9)</f>
        <v>27</v>
      </c>
      <c r="C36" s="36" t="s">
        <v>93</v>
      </c>
      <c r="D36" s="36" t="s">
        <v>110</v>
      </c>
      <c r="E36" s="38" t="s">
        <v>138</v>
      </c>
      <c r="F36" s="38" t="s">
        <v>155</v>
      </c>
      <c r="G36" s="38" t="s">
        <v>186</v>
      </c>
      <c r="H36" s="38">
        <v>1</v>
      </c>
      <c r="I36" s="89" t="s">
        <v>192</v>
      </c>
      <c r="J36" s="38" t="s">
        <v>223</v>
      </c>
      <c r="K36" s="50">
        <v>10</v>
      </c>
      <c r="L36" s="50">
        <v>1307</v>
      </c>
      <c r="M36" s="100">
        <v>1.17</v>
      </c>
      <c r="N36" s="100">
        <v>11.67</v>
      </c>
      <c r="O36" s="79" t="s">
        <v>65</v>
      </c>
      <c r="P36"/>
      <c r="Q36"/>
    </row>
    <row r="37">
      <c r="A37" s="68"/>
      <c r="B37" s="39">
        <f>ROW(B37)-ROW($B$9)</f>
        <v>28</v>
      </c>
      <c r="C37" s="41" t="s">
        <v>94</v>
      </c>
      <c r="D37" s="41" t="s">
        <v>110</v>
      </c>
      <c r="E37" s="41" t="s">
        <v>139</v>
      </c>
      <c r="F37" s="41" t="s">
        <v>156</v>
      </c>
      <c r="G37" s="41" t="s">
        <v>187</v>
      </c>
      <c r="H37" s="41">
        <v>1</v>
      </c>
      <c r="I37" s="90" t="s">
        <v>192</v>
      </c>
      <c r="J37" s="41" t="s">
        <v>224</v>
      </c>
      <c r="K37" s="51">
        <v>10</v>
      </c>
      <c r="L37" s="51">
        <v>5308</v>
      </c>
      <c r="M37" s="101">
        <v>0.76624</v>
      </c>
      <c r="N37" s="101">
        <v>7.66</v>
      </c>
      <c r="O37" s="80" t="s">
        <v>65</v>
      </c>
      <c r="P37"/>
      <c r="Q37"/>
    </row>
    <row r="38">
      <c r="A38" s="68"/>
      <c r="B38" s="37">
        <f>ROW(B38)-ROW($B$9)</f>
        <v>29</v>
      </c>
      <c r="C38" s="36"/>
      <c r="D38" s="36"/>
      <c r="E38" s="38"/>
      <c r="F38" s="38" t="s">
        <v>157</v>
      </c>
      <c r="G38" s="38" t="s">
        <v>188</v>
      </c>
      <c r="H38" s="38">
        <v>1</v>
      </c>
      <c r="I38" s="89"/>
      <c r="J38" s="38"/>
      <c r="K38" s="50"/>
      <c r="L38" s="50"/>
      <c r="M38" s="100"/>
      <c r="N38" s="100"/>
      <c r="O38" s="79"/>
      <c r="P38"/>
      <c r="Q38"/>
    </row>
    <row r="39" spans="1:15" s="2" customFormat="1">
      <c r="A39" s="68"/>
      <c r="B39" s="39">
        <f>ROW(B39)-ROW($B$9)</f>
        <v>30</v>
      </c>
      <c r="C39" s="41"/>
      <c r="D39" s="41"/>
      <c r="E39" s="41"/>
      <c r="F39" s="41" t="s">
        <v>158</v>
      </c>
      <c r="G39" s="41" t="s">
        <v>189</v>
      </c>
      <c r="H39" s="41">
        <v>1</v>
      </c>
      <c r="I39" s="90"/>
      <c r="J39" s="41"/>
      <c r="K39" s="51"/>
      <c r="L39" s="51"/>
      <c r="M39" s="101"/>
      <c r="N39" s="101"/>
      <c r="O39" s="80"/>
      <c r="P39"/>
      <c r="Q39"/>
    </row>
    <row r="40" spans="1:15">
      <c r="A40" s="68"/>
      <c r="B40" s="64"/>
      <c r="C40" s="63"/>
      <c r="D40" s="43"/>
      <c r="E40" s="42"/>
      <c r="F40" s="60"/>
      <c r="G40" s="48"/>
      <c r="H40" s="59">
        <f>SUM(H10:H39)</f>
        <v>61</v>
      </c>
      <c r="I40" s="92"/>
      <c r="J40" s="53"/>
      <c r="K40" s="59">
        <f>SUM(K10:K39)</f>
        <v>430</v>
      </c>
      <c r="L40" s="58"/>
      <c r="M40" s="58"/>
      <c r="N40" s="58">
        <f>SUM(N10:N39)</f>
        <v>138.86673</v>
      </c>
      <c r="O40" s="82"/>
      <c r="P40"/>
      <c r="Q40"/>
    </row>
    <row r="41" spans="1:15" thickBot="1">
      <c r="A41" s="68"/>
      <c r="B41" s="103" t="s">
        <v>36</v>
      </c>
      <c r="C41" s="103"/>
      <c r="D41" s="7"/>
      <c r="E41" s="9"/>
      <c r="F41" s="62" t="s">
        <v>37</v>
      </c>
      <c r="G41" s="6"/>
      <c r="H41" s="6"/>
      <c r="I41" s="93"/>
      <c r="J41" s="48"/>
      <c r="K41" s="48"/>
      <c r="L41" s="48"/>
      <c r="M41" s="48"/>
      <c r="N41" s="48"/>
      <c r="O41" s="78"/>
      <c r="P41"/>
      <c r="Q41"/>
    </row>
    <row r="42" spans="1:15" thickBot="1">
      <c r="A42" s="68"/>
      <c r="B42" s="8"/>
      <c r="C42" s="8"/>
      <c r="D42" s="8"/>
      <c r="E42" s="10"/>
      <c r="F42" s="97" t="s">
        <v>53</v>
      </c>
      <c r="G42" s="7"/>
      <c r="H42" s="98" t="s">
        <v>64</v>
      </c>
      <c r="I42" s="97"/>
      <c r="J42" s="57" t="s">
        <v>48</v>
      </c>
      <c r="K42" s="48"/>
      <c r="L42" s="104">
        <f>N40</f>
        <v>138.86673</v>
      </c>
      <c r="M42" s="105"/>
      <c r="N42" s="56" t="s">
        <v>65</v>
      </c>
      <c r="O42" s="78"/>
      <c r="P42"/>
      <c r="Q42"/>
    </row>
    <row r="43" spans="1:15">
      <c r="A43" s="68"/>
      <c r="B43" s="8"/>
      <c r="C43" s="8"/>
      <c r="D43" s="8"/>
      <c r="E43" s="10"/>
      <c r="F43" s="7"/>
      <c r="G43" s="7"/>
      <c r="H43" s="7"/>
      <c r="I43" s="94"/>
      <c r="J43" s="61" t="s">
        <v>52</v>
      </c>
      <c r="K43" s="8"/>
      <c r="L43" s="106">
        <f>L42/H42</f>
        <v>13.886673</v>
      </c>
      <c r="M43" s="106"/>
      <c r="N43" s="99" t="s">
        <v>65</v>
      </c>
      <c r="O43" s="78"/>
      <c r="P43"/>
      <c r="Q43"/>
    </row>
    <row r="44" spans="1:15" thickBot="1">
      <c r="A44" s="71"/>
      <c r="B44" s="35"/>
      <c r="C44" s="14"/>
      <c r="D44" s="14"/>
      <c r="E44" s="12"/>
      <c r="F44" s="13"/>
      <c r="G44" s="13"/>
      <c r="H44" s="13"/>
      <c r="I44" s="95"/>
      <c r="J44" s="13"/>
      <c r="K44" s="14"/>
      <c r="L44" s="72"/>
      <c r="M44" s="72"/>
      <c r="N44" s="72"/>
      <c r="O44" s="83"/>
      <c r="P44"/>
      <c r="Q44"/>
    </row>
    <row r="46" spans="1:15">
      <c r="C46" s="1"/>
      <c r="D46" s="1"/>
      <c r="E46" s="1"/>
      <c r="F46"/>
      <c r="G46"/>
    </row>
    <row r="47" spans="1:15">
      <c r="C47" s="1"/>
      <c r="D47" s="1"/>
      <c r="E47" s="1"/>
      <c r="F47"/>
      <c r="G47"/>
    </row>
    <row r="48" spans="1:15">
      <c r="C48" s="1"/>
      <c r="D48" s="1"/>
      <c r="E48" s="1"/>
      <c r="F48"/>
      <c r="G48"/>
    </row>
  </sheetData>
  <mergeCells>
    <mergeCell ref="B41:C41"/>
    <mergeCell ref="L42:M42"/>
    <mergeCell ref="L43:M43"/>
  </mergeCells>
  <phoneticPr fontId="0" type="noConversion"/>
  <conditionalFormatting sqref="L10:L39">
    <cfRule type="cellIs" dxfId="1" priority="3" aboveAverage="1" operator="lessThan">
      <formula>1</formula>
    </cfRule>
  </conditionalFormatting>
  <conditionalFormatting sqref="N10:N39">
    <cfRule type="containsBlanks" dxfId="0" priority="2" aboveAverage="1">
      <formula>LEN(TRIM(N10))=0</formula>
    </cfRule>
  </conditionalFormatting>
  <hyperlinks>
    <hyperlink ref="K7" r:id="rId1"/>
  </hyperlinks>
  <pageMargins left="0.47244094488189" right="0.354330708661417" top="0.590551181102362" bottom="0.984251968503937" header="0.511811023622047" footer="0.511811023622047"/>
  <pageSetup paperSize="9" scale="57" fitToHeight="0" orientation="landscape" horizontalDpi="200" verticalDpi="200" r:id="rId2"/>
  <headerFooter alignWithMargins="0">
    <oddHeader><![CDATA[&LCreated by FEDEVEL&CMotherboard, Processor and Microcontroller Board Design&Rhttp://www.fedevel.com]]></oddHeader>
    <oddFooter><![CDATA[&C&D&R&P/&N]]>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4"/>
  <sheetViews>
    <sheetView workbookViewId="0">
      <selection activeCell="B7" sqref="B7"/>
    </sheetView>
  </sheetViews>
  <sheetFormatPr defaultRowHeight="13.2"/>
  <cols>
    <col min="1" max="1" width="28" bestFit="1" customWidth="1"/>
    <col min="2" max="2" width="110.5546875" customWidth="1"/>
  </cols>
  <sheetData>
    <row r="1" spans="1:2">
      <c r="A1" s="32" t="s">
        <v>0</v>
      </c>
      <c r="B1" s="33" t="s">
        <v>230</v>
      </c>
      <c r="C1"/>
      <c r="D1"/>
    </row>
    <row r="2" spans="1:2">
      <c r="A2" s="31" t="s">
        <v>2</v>
      </c>
      <c r="B2" s="5" t="s">
        <v>60</v>
      </c>
      <c r="C2"/>
      <c r="D2"/>
    </row>
    <row r="3" spans="1:2">
      <c r="A3" s="32" t="s">
        <v>4</v>
      </c>
      <c r="B3" s="34" t="s">
        <v>61</v>
      </c>
      <c r="C3"/>
      <c r="D3"/>
    </row>
    <row r="4" spans="1:2">
      <c r="A4" s="31" t="s">
        <v>6</v>
      </c>
      <c r="B4" s="5" t="s">
        <v>60</v>
      </c>
      <c r="C4"/>
      <c r="D4"/>
    </row>
    <row r="5" spans="1:2">
      <c r="A5" s="32" t="s">
        <v>8</v>
      </c>
      <c r="B5" s="34" t="s">
        <v>230</v>
      </c>
      <c r="C5"/>
      <c r="D5"/>
    </row>
    <row r="6" spans="1:2">
      <c r="A6" s="31" t="s">
        <v>10</v>
      </c>
      <c r="B6" s="5" t="s">
        <v>231</v>
      </c>
      <c r="C6"/>
      <c r="D6"/>
    </row>
    <row r="7" spans="1:2">
      <c r="A7" s="32" t="s">
        <v>12</v>
      </c>
      <c r="B7" s="34" t="s">
        <v>232</v>
      </c>
      <c r="C7"/>
      <c r="D7"/>
    </row>
    <row r="8" spans="1:2">
      <c r="A8" s="31" t="s">
        <v>14</v>
      </c>
      <c r="B8" s="5" t="s">
        <v>63</v>
      </c>
      <c r="C8"/>
      <c r="D8"/>
    </row>
    <row r="9" spans="1:2">
      <c r="A9" s="32" t="s">
        <v>16</v>
      </c>
      <c r="B9" s="34" t="s">
        <v>62</v>
      </c>
      <c r="C9"/>
      <c r="D9"/>
    </row>
    <row r="10" spans="1:2">
      <c r="A10" s="31" t="s">
        <v>18</v>
      </c>
      <c r="B10" s="5" t="s">
        <v>233</v>
      </c>
      <c r="C10"/>
      <c r="D10"/>
    </row>
    <row r="11" spans="1:2">
      <c r="A11" s="32" t="s">
        <v>20</v>
      </c>
      <c r="B11" s="34" t="s">
        <v>234</v>
      </c>
      <c r="C11"/>
      <c r="D11"/>
    </row>
    <row r="12" spans="1:2">
      <c r="A12" s="31" t="s">
        <v>22</v>
      </c>
      <c r="B12" s="5" t="s">
        <v>235</v>
      </c>
      <c r="C12"/>
      <c r="D12"/>
    </row>
    <row r="13" spans="1:2">
      <c r="A13" s="32" t="s">
        <v>24</v>
      </c>
      <c r="B13" s="34" t="s">
        <v>234</v>
      </c>
      <c r="C13"/>
      <c r="D13"/>
    </row>
    <row r="14" spans="1:2">
      <c r="A14" s="31" t="s">
        <v>26</v>
      </c>
      <c r="B14" s="5" t="s">
        <v>236</v>
      </c>
      <c r="C14"/>
      <c r="D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Company>Altium Limited</Compan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LinksUpToDate>false</LinksUpToDate>
  <SharedDoc>false</SharedDoc>
  <HyperlinksChanged>false</HyperlinksChanged>
  <Application>Microsoft Excel</Application>
  <AppVersion>14.0300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2002-11-05T15:28:02Z</dcterms:created>
  <dc:creator>Windows User</dc:creator>
  <cp:lastModifiedBy>Windows User</cp:lastModifiedBy>
  <cp:lastPrinted>2012-02-04T13:58:31Z</cp:lastPrinted>
  <dcterms:modified xsi:type="dcterms:W3CDTF">2017-10-03T08:37:13Z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