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Pira-Smart-RS485-Addon\04_OUTPUT_FILES\Pira_Smart_R485_Add-On_V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0" i="3" l="1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1" i="3" l="1"/>
  <c r="L33" i="3" s="1"/>
  <c r="L34" i="3" s="1"/>
  <c r="H31" i="3"/>
  <c r="K31" i="3"/>
  <c r="D8" i="3"/>
  <c r="E8" i="3"/>
  <c r="B10" i="3"/>
  <c r="B11" i="3"/>
</calcChain>
</file>

<file path=xl/sharedStrings.xml><?xml version="1.0" encoding="utf-8"?>
<sst xmlns="http://schemas.openxmlformats.org/spreadsheetml/2006/main" count="143" uniqueCount="112">
  <si>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</si>
  <si>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</si>
  <si>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</si>
  <si>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</si>
  <si>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</si>
  <si>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</si>
  <si>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</si>
  <si>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</si>
  <si>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</si>
  <si>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</si>
  <si>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</si>
  <si>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</si>
  <si>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</si>
  <si>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</si>
  <si>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</si>
  <si>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</si>
  <si>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</si>
  <si>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</si>
  <si>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</si>
  <si>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</si>
  <si>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</si>
  <si>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</si>
  <si>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</si>
  <si>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</si>
  <si>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</si>
  <si>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</si>
  <si>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</si>
  <si>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</si>
  <si>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</si>
  <si>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Pira_Smart_R485_Add-On</t>
  </si>
  <si>
    <t>Pira_Smart_RS485_Addon.PrjPCB</t>
  </si>
  <si>
    <t>BASIC</t>
  </si>
  <si>
    <t>25. 04. 2019</t>
  </si>
  <si>
    <t>&lt;none&gt;</t>
  </si>
  <si>
    <t>Manufacturer Part Number 1</t>
  </si>
  <si>
    <t>Manufacturer 1</t>
  </si>
  <si>
    <t>Description</t>
  </si>
  <si>
    <t>Serie 3051 - 3.50mm Horizontal PCB Header with Plastic Latch WR-TBL, 4 pin</t>
  </si>
  <si>
    <t>KEMET - C0603X103K5RECAUTO - CAP, MLCC, AEC-Q200, X7R, 0.01UF, 50V</t>
  </si>
  <si>
    <t>MURATA - GRM188R61H105KAALD - CAP, MLCC, X5R, 1UF, 50V, 0603</t>
  </si>
  <si>
    <t>MURATA - GRM188R71C104KA01J - CAP, MLCC, X7R, 0.1UF, 16V, 0603</t>
  </si>
  <si>
    <t>MULTICOMP - MC0805X226M6R3CT - CAP, MLCC, X5R, 22UF, 0805</t>
  </si>
  <si>
    <t>TDK - CGA4J1X5R1C106K125AC - CAP, MLCC, X5R, 10UF, 16V, 0805</t>
  </si>
  <si>
    <t>MURATA - FDSD0420-H-1R5M=P3 - INDUCTOR, SHIELDED, 1.5UH, 5.1A, 20%</t>
  </si>
  <si>
    <t>FIDUCAL MARKER</t>
  </si>
  <si>
    <t>Header, 20-Pin, Dual row</t>
  </si>
  <si>
    <t>4 Positions Header, Shrouded Connector 0.098" (2.50mm) Through Hole Tin</t>
  </si>
  <si>
    <t>IMU ACCEL/GYRO/MAG I2C/SPI 24QFN</t>
  </si>
  <si>
    <t>BOURNS - CR0603-J/-000ELF - RES, THICK FILM, 0R, 5%, 0.1W, 0603</t>
  </si>
  <si>
    <t>MULTICOMP - MCMR06X103 JTL - RES, CERAMIC, 10K, 5%, 0.1W, 0603</t>
  </si>
  <si>
    <t>MULTICOMP - MCMR06X104 JTL - RES, CERAMIC, 1M02, 1%, 0.1W, 0603, MULTICOMP - MCMR06X104 JTL - RES, CERAMIC, 100K, 5%, 0.1W, 0603, MULTICOMP - MCMR06X104 JTL - RES, CERAMIC, 100K, 1%, 0.1W, 0603</t>
  </si>
  <si>
    <t>RES SMD 120 OHM 1% 1/4W 0603</t>
  </si>
  <si>
    <t>VISHAY - RCA060310R0FKEA - RES, AUTO, THICK FILM, 10R, 1%, 0603</t>
  </si>
  <si>
    <t>Analog Multiplexer/Demultiplexer, 4:1, 2 Circuits, 100ohm, 2V to 5.5V Supply, SOIC-16</t>
  </si>
  <si>
    <t>N-Channel Vds = 100V, Id = 170 mA</t>
  </si>
  <si>
    <t>TVS Diode, CDSOT23 Series, Bidirectional, 12 V, 26 V, SOT-23, 3 Pins</t>
  </si>
  <si>
    <t>TEXAS INSTRUMENTS - TPS63070RNMT - DC/DC CONV, BUCK-BOOST, 2.4MHZ, VQFN-15</t>
  </si>
  <si>
    <t>Footprint</t>
  </si>
  <si>
    <t>CAP0603</t>
  </si>
  <si>
    <t>CAP0805</t>
  </si>
  <si>
    <t>FDSD0402</t>
  </si>
  <si>
    <t>FIDUCAL</t>
  </si>
  <si>
    <t>HDR2X20</t>
  </si>
  <si>
    <t>JST-xH</t>
  </si>
  <si>
    <t>QFN40P300X300X105_HS-25N</t>
  </si>
  <si>
    <t>RES0603</t>
  </si>
  <si>
    <t>SOIC-8 REFLOW</t>
  </si>
  <si>
    <t>SOIC-16</t>
  </si>
  <si>
    <t>SOT23-3AL</t>
  </si>
  <si>
    <t>VQFN TPS</t>
  </si>
  <si>
    <t>Designator</t>
  </si>
  <si>
    <t>P1, P2</t>
  </si>
  <si>
    <t>C9</t>
  </si>
  <si>
    <t>C12</t>
  </si>
  <si>
    <t>C6, C7, C8, C10, C11</t>
  </si>
  <si>
    <t>C3, C4</t>
  </si>
  <si>
    <t>C1, C2, C5</t>
  </si>
  <si>
    <t>L1</t>
  </si>
  <si>
    <t>FM1, FM2</t>
  </si>
  <si>
    <t>CON1</t>
  </si>
  <si>
    <t>CON2</t>
  </si>
  <si>
    <t>U3</t>
  </si>
  <si>
    <t>R10, R21, R22</t>
  </si>
  <si>
    <t>R5, R11, R12, R17, R18, R19, R20</t>
  </si>
  <si>
    <t>R1, R2, R3, R4</t>
  </si>
  <si>
    <t>R8</t>
  </si>
  <si>
    <t>R6, R9</t>
  </si>
  <si>
    <t>U2</t>
  </si>
  <si>
    <t>U4</t>
  </si>
  <si>
    <t>T1, T4, T5</t>
  </si>
  <si>
    <t>D1</t>
  </si>
  <si>
    <t>U1</t>
  </si>
  <si>
    <t>Quantity</t>
  </si>
  <si>
    <t>Supplier 1</t>
  </si>
  <si>
    <t>Farnell</t>
  </si>
  <si>
    <t>RSComponents</t>
  </si>
  <si>
    <t>Mouser</t>
  </si>
  <si>
    <t>Supplier Part Number 1</t>
  </si>
  <si>
    <t>2210948RL</t>
  </si>
  <si>
    <t>883-7942P</t>
  </si>
  <si>
    <t>595-TPS63070RNMR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</si>
  <si>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</si>
  <si>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</si>
  <si>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</si>
  <si>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</si>
  <si>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</si>
  <si>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D:\OneDrive\IRNAS-Common\_NEW-IRNAS-COMMON\Pira-Smart-RS485-Addon\Pira_Smart_RS485_Addon.PrjPCB</t>
  </si>
  <si>
    <t>Bill of Materials for Variant [BASIC] of Project [Pira_Smart_RS485_Addon.PrjPCB] (No PCB Document Selected)</t>
  </si>
  <si>
    <t>25. 04. 2019 15:00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</si>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</sst>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20" fontId="10" fillId="5" borderId="1" xfId="0" applyNumberFormat="1" applyFont="1" applyFill="1" applyBorder="1" applyAlignment="1">
      <alignment horizontal="left"/>
    </xf>
    <xf numFmtId="20" fontId="14" fillId="3" borderId="0" xfId="0" applyNumberFormat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9"/>
  <sheetViews>
    <sheetView showGridLines="0" tabSelected="1" zoomScale="55" zoomScaleNormal="55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0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</row>
    <row r="2" spans="1:15" ht="37.5" customHeight="1" thickBot="1" x14ac:dyDescent="0.3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</row>
    <row r="3" spans="1:15" ht="23.25" customHeight="1" x14ac:dyDescent="0.25">
      <c r="A3" s="64"/>
      <c r="B3" s="14"/>
      <c r="C3" s="14" t="s">
        <v>14</v>
      </c>
      <c r="D3" s="16" t="s">
        <v>30</v>
      </c>
      <c r="E3" s="14"/>
      <c r="F3" s="45"/>
      <c r="G3" s="14" t="s">
        <v>24</v>
      </c>
      <c r="H3" s="45"/>
      <c r="I3" s="81"/>
      <c r="J3" s="14"/>
      <c r="K3" s="17"/>
      <c r="L3" s="45"/>
      <c r="M3" s="51"/>
      <c r="N3" s="45"/>
      <c r="O3" s="74"/>
    </row>
    <row r="4" spans="1:15" ht="17.25" customHeight="1" x14ac:dyDescent="0.25">
      <c r="A4" s="64"/>
      <c r="B4" s="14"/>
      <c r="C4" s="14" t="s">
        <v>15</v>
      </c>
      <c r="D4" s="18" t="s">
        <v>30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</row>
    <row r="5" spans="1:15" ht="17.25" customHeight="1" x14ac:dyDescent="0.4">
      <c r="A5" s="64"/>
      <c r="B5" s="14"/>
      <c r="C5" s="14" t="s">
        <v>16</v>
      </c>
      <c r="D5" s="20" t="s">
        <v>31</v>
      </c>
      <c r="E5" s="21"/>
      <c r="F5" s="45"/>
      <c r="G5" s="51"/>
      <c r="H5" s="17"/>
      <c r="I5" s="82"/>
      <c r="J5" s="17"/>
      <c r="K5" s="70" t="s">
        <v>27</v>
      </c>
      <c r="L5" s="45"/>
      <c r="M5" s="45"/>
      <c r="N5" s="45"/>
      <c r="O5" s="74"/>
    </row>
    <row r="6" spans="1:15" x14ac:dyDescent="0.25">
      <c r="A6" s="64"/>
      <c r="B6" s="22"/>
      <c r="C6" s="22"/>
      <c r="D6" s="22"/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</row>
    <row r="7" spans="1:15" ht="15.75" customHeight="1" x14ac:dyDescent="0.25">
      <c r="A7" s="64"/>
      <c r="B7" s="23"/>
      <c r="C7" s="23" t="s">
        <v>18</v>
      </c>
      <c r="D7" s="24" t="s">
        <v>32</v>
      </c>
      <c r="E7" s="100">
        <v>0.625</v>
      </c>
      <c r="F7" s="45"/>
      <c r="G7" s="51"/>
      <c r="H7" s="23"/>
      <c r="I7" s="83"/>
      <c r="J7" s="23"/>
      <c r="K7" s="69" t="s">
        <v>28</v>
      </c>
      <c r="L7" s="45"/>
      <c r="M7" s="45"/>
      <c r="N7" s="45"/>
      <c r="O7" s="74"/>
    </row>
    <row r="8" spans="1:15" ht="15.75" customHeight="1" x14ac:dyDescent="0.25">
      <c r="A8" s="64"/>
      <c r="B8" s="21"/>
      <c r="C8" s="21" t="s">
        <v>17</v>
      </c>
      <c r="D8" s="25">
        <f ca="1">TODAY()</f>
        <v>43580</v>
      </c>
      <c r="E8" s="26">
        <f ca="1">NOW()</f>
        <v>43580.625331597221</v>
      </c>
      <c r="F8" s="45"/>
      <c r="G8" s="23"/>
      <c r="H8" s="23"/>
      <c r="I8" s="83"/>
      <c r="J8" s="23"/>
      <c r="K8" s="17"/>
      <c r="L8" s="45"/>
      <c r="M8" s="45"/>
      <c r="N8" s="45"/>
      <c r="O8" s="74"/>
    </row>
    <row r="9" spans="1:15" s="44" customFormat="1" ht="40.5" customHeight="1" x14ac:dyDescent="0.25">
      <c r="A9" s="66"/>
      <c r="B9" s="41" t="s">
        <v>22</v>
      </c>
      <c r="C9" s="42" t="s">
        <v>34</v>
      </c>
      <c r="D9" s="42" t="s">
        <v>35</v>
      </c>
      <c r="E9" s="42" t="s">
        <v>36</v>
      </c>
      <c r="F9" s="42" t="s">
        <v>57</v>
      </c>
      <c r="G9" s="42" t="s">
        <v>70</v>
      </c>
      <c r="H9" s="42" t="s">
        <v>92</v>
      </c>
      <c r="I9" s="42" t="s">
        <v>93</v>
      </c>
      <c r="J9" s="42" t="s">
        <v>97</v>
      </c>
      <c r="K9" s="46" t="s">
        <v>101</v>
      </c>
      <c r="L9" s="50" t="s">
        <v>102</v>
      </c>
      <c r="M9" s="43" t="s">
        <v>103</v>
      </c>
      <c r="N9" s="43" t="s">
        <v>104</v>
      </c>
      <c r="O9" s="43" t="s">
        <v>105</v>
      </c>
    </row>
    <row r="10" spans="1:15" s="2" customFormat="1" ht="13.5" customHeight="1" x14ac:dyDescent="0.25">
      <c r="A10" s="64"/>
      <c r="B10" s="35">
        <f>ROW(B10) - ROW($B$9)</f>
        <v>1</v>
      </c>
      <c r="C10" s="34"/>
      <c r="D10" s="34"/>
      <c r="E10" s="36" t="s">
        <v>37</v>
      </c>
      <c r="F10" s="36">
        <v>691305140004</v>
      </c>
      <c r="G10" s="36" t="s">
        <v>71</v>
      </c>
      <c r="H10" s="36">
        <v>2</v>
      </c>
      <c r="I10" s="84"/>
      <c r="J10" s="36"/>
      <c r="K10" s="47"/>
      <c r="L10" s="47"/>
      <c r="M10" s="94"/>
      <c r="N10" s="94"/>
      <c r="O10" s="75"/>
    </row>
    <row r="11" spans="1:15" s="2" customFormat="1" ht="13.5" customHeight="1" x14ac:dyDescent="0.25">
      <c r="A11" s="64"/>
      <c r="B11" s="37">
        <f>ROW(B11) - ROW($B$9)</f>
        <v>2</v>
      </c>
      <c r="C11" s="38"/>
      <c r="D11" s="38"/>
      <c r="E11" s="38" t="s">
        <v>38</v>
      </c>
      <c r="F11" s="38" t="s">
        <v>58</v>
      </c>
      <c r="G11" s="38" t="s">
        <v>72</v>
      </c>
      <c r="H11" s="38">
        <v>1</v>
      </c>
      <c r="I11" s="85" t="s">
        <v>94</v>
      </c>
      <c r="J11" s="38">
        <v>2760492</v>
      </c>
      <c r="K11" s="48"/>
      <c r="L11" s="48"/>
      <c r="M11" s="95"/>
      <c r="N11" s="95"/>
      <c r="O11" s="76"/>
    </row>
    <row r="12" spans="1:15" s="2" customFormat="1" ht="13.5" customHeight="1" x14ac:dyDescent="0.25">
      <c r="A12" s="64"/>
      <c r="B12" s="35">
        <f>ROW(B12) - ROW($B$9)</f>
        <v>3</v>
      </c>
      <c r="C12" s="34"/>
      <c r="D12" s="34"/>
      <c r="E12" s="36" t="s">
        <v>39</v>
      </c>
      <c r="F12" s="36" t="s">
        <v>58</v>
      </c>
      <c r="G12" s="36" t="s">
        <v>73</v>
      </c>
      <c r="H12" s="36">
        <v>1</v>
      </c>
      <c r="I12" s="84" t="s">
        <v>94</v>
      </c>
      <c r="J12" s="36">
        <v>1845736</v>
      </c>
      <c r="K12" s="47"/>
      <c r="L12" s="47"/>
      <c r="M12" s="94"/>
      <c r="N12" s="94"/>
      <c r="O12" s="75"/>
    </row>
    <row r="13" spans="1:15" s="2" customFormat="1" ht="13.5" customHeight="1" x14ac:dyDescent="0.25">
      <c r="A13" s="64"/>
      <c r="B13" s="37">
        <f>ROW(B13) - ROW($B$9)</f>
        <v>4</v>
      </c>
      <c r="C13" s="38"/>
      <c r="D13" s="38"/>
      <c r="E13" s="38" t="s">
        <v>40</v>
      </c>
      <c r="F13" s="38" t="s">
        <v>58</v>
      </c>
      <c r="G13" s="38" t="s">
        <v>74</v>
      </c>
      <c r="H13" s="38">
        <v>5</v>
      </c>
      <c r="I13" s="85" t="s">
        <v>94</v>
      </c>
      <c r="J13" s="38">
        <v>2688519</v>
      </c>
      <c r="K13" s="48"/>
      <c r="L13" s="48"/>
      <c r="M13" s="95"/>
      <c r="N13" s="95"/>
      <c r="O13" s="76"/>
    </row>
    <row r="14" spans="1:15" s="2" customFormat="1" ht="13.5" customHeight="1" x14ac:dyDescent="0.25">
      <c r="A14" s="64"/>
      <c r="B14" s="35">
        <f>ROW(B14) - ROW($B$9)</f>
        <v>5</v>
      </c>
      <c r="C14" s="34"/>
      <c r="D14" s="34"/>
      <c r="E14" s="36" t="s">
        <v>41</v>
      </c>
      <c r="F14" s="36" t="s">
        <v>59</v>
      </c>
      <c r="G14" s="36" t="s">
        <v>75</v>
      </c>
      <c r="H14" s="36">
        <v>2</v>
      </c>
      <c r="I14" s="84" t="s">
        <v>94</v>
      </c>
      <c r="J14" s="36">
        <v>1759415</v>
      </c>
      <c r="K14" s="47"/>
      <c r="L14" s="47"/>
      <c r="M14" s="94"/>
      <c r="N14" s="94"/>
      <c r="O14" s="75"/>
    </row>
    <row r="15" spans="1:15" s="2" customFormat="1" ht="13.5" customHeight="1" x14ac:dyDescent="0.25">
      <c r="A15" s="64"/>
      <c r="B15" s="37">
        <f>ROW(B15) - ROW($B$9)</f>
        <v>6</v>
      </c>
      <c r="C15" s="38"/>
      <c r="D15" s="38"/>
      <c r="E15" s="38" t="s">
        <v>42</v>
      </c>
      <c r="F15" s="38" t="s">
        <v>59</v>
      </c>
      <c r="G15" s="38" t="s">
        <v>76</v>
      </c>
      <c r="H15" s="38">
        <v>3</v>
      </c>
      <c r="I15" s="85" t="s">
        <v>94</v>
      </c>
      <c r="J15" s="38" t="s">
        <v>98</v>
      </c>
      <c r="K15" s="48"/>
      <c r="L15" s="48"/>
      <c r="M15" s="95"/>
      <c r="N15" s="95"/>
      <c r="O15" s="76"/>
    </row>
    <row r="16" spans="1:15" s="2" customFormat="1" ht="13.5" customHeight="1" x14ac:dyDescent="0.25">
      <c r="A16" s="64"/>
      <c r="B16" s="35">
        <f>ROW(B16) - ROW($B$9)</f>
        <v>7</v>
      </c>
      <c r="C16" s="34"/>
      <c r="D16" s="34"/>
      <c r="E16" s="36" t="s">
        <v>43</v>
      </c>
      <c r="F16" s="36" t="s">
        <v>60</v>
      </c>
      <c r="G16" s="36" t="s">
        <v>77</v>
      </c>
      <c r="H16" s="36">
        <v>1</v>
      </c>
      <c r="I16" s="84" t="s">
        <v>94</v>
      </c>
      <c r="J16" s="36">
        <v>2530091</v>
      </c>
      <c r="K16" s="47"/>
      <c r="L16" s="47"/>
      <c r="M16" s="94"/>
      <c r="N16" s="94"/>
      <c r="O16" s="75"/>
    </row>
    <row r="17" spans="1:15" s="2" customFormat="1" ht="13.5" customHeight="1" x14ac:dyDescent="0.25">
      <c r="A17" s="64"/>
      <c r="B17" s="37">
        <f>ROW(B17) - ROW($B$9)</f>
        <v>8</v>
      </c>
      <c r="C17" s="38"/>
      <c r="D17" s="38"/>
      <c r="E17" s="38" t="s">
        <v>44</v>
      </c>
      <c r="F17" s="38" t="s">
        <v>61</v>
      </c>
      <c r="G17" s="38" t="s">
        <v>78</v>
      </c>
      <c r="H17" s="38">
        <v>2</v>
      </c>
      <c r="I17" s="85"/>
      <c r="J17" s="38"/>
      <c r="K17" s="48"/>
      <c r="L17" s="48"/>
      <c r="M17" s="95"/>
      <c r="N17" s="95"/>
      <c r="O17" s="76"/>
    </row>
    <row r="18" spans="1:15" s="2" customFormat="1" ht="13.5" customHeight="1" x14ac:dyDescent="0.25">
      <c r="A18" s="64"/>
      <c r="B18" s="35">
        <f>ROW(B18) - ROW($B$9)</f>
        <v>9</v>
      </c>
      <c r="C18" s="34"/>
      <c r="D18" s="34"/>
      <c r="E18" s="36" t="s">
        <v>45</v>
      </c>
      <c r="F18" s="36" t="s">
        <v>62</v>
      </c>
      <c r="G18" s="36" t="s">
        <v>79</v>
      </c>
      <c r="H18" s="36">
        <v>1</v>
      </c>
      <c r="I18" s="84"/>
      <c r="J18" s="36"/>
      <c r="K18" s="47"/>
      <c r="L18" s="47"/>
      <c r="M18" s="94"/>
      <c r="N18" s="94"/>
      <c r="O18" s="75"/>
    </row>
    <row r="19" spans="1:15" s="2" customFormat="1" ht="13.5" customHeight="1" x14ac:dyDescent="0.25">
      <c r="A19" s="64"/>
      <c r="B19" s="37">
        <f>ROW(B19) - ROW($B$9)</f>
        <v>10</v>
      </c>
      <c r="C19" s="38"/>
      <c r="D19" s="38"/>
      <c r="E19" s="38" t="s">
        <v>46</v>
      </c>
      <c r="F19" s="38" t="s">
        <v>63</v>
      </c>
      <c r="G19" s="38" t="s">
        <v>80</v>
      </c>
      <c r="H19" s="38">
        <v>1</v>
      </c>
      <c r="I19" s="85" t="s">
        <v>94</v>
      </c>
      <c r="J19" s="38">
        <v>1516278</v>
      </c>
      <c r="K19" s="48"/>
      <c r="L19" s="48"/>
      <c r="M19" s="95"/>
      <c r="N19" s="95"/>
      <c r="O19" s="76"/>
    </row>
    <row r="20" spans="1:15" s="2" customFormat="1" ht="13.5" customHeight="1" x14ac:dyDescent="0.25">
      <c r="A20" s="64"/>
      <c r="B20" s="35">
        <f>ROW(B20) - ROW($B$9)</f>
        <v>11</v>
      </c>
      <c r="C20" s="34"/>
      <c r="D20" s="34"/>
      <c r="E20" s="36" t="s">
        <v>47</v>
      </c>
      <c r="F20" s="36" t="s">
        <v>64</v>
      </c>
      <c r="G20" s="36" t="s">
        <v>81</v>
      </c>
      <c r="H20" s="36">
        <v>1</v>
      </c>
      <c r="I20" s="84" t="s">
        <v>95</v>
      </c>
      <c r="J20" s="36" t="s">
        <v>99</v>
      </c>
      <c r="K20" s="47"/>
      <c r="L20" s="47"/>
      <c r="M20" s="94"/>
      <c r="N20" s="94"/>
      <c r="O20" s="75"/>
    </row>
    <row r="21" spans="1:15" s="2" customFormat="1" ht="13.5" customHeight="1" x14ac:dyDescent="0.25">
      <c r="A21" s="64"/>
      <c r="B21" s="37">
        <f>ROW(B21) - ROW($B$9)</f>
        <v>12</v>
      </c>
      <c r="C21" s="38"/>
      <c r="D21" s="38"/>
      <c r="E21" s="38" t="s">
        <v>48</v>
      </c>
      <c r="F21" s="38" t="s">
        <v>65</v>
      </c>
      <c r="G21" s="38" t="s">
        <v>82</v>
      </c>
      <c r="H21" s="38">
        <v>3</v>
      </c>
      <c r="I21" s="85" t="s">
        <v>94</v>
      </c>
      <c r="J21" s="38">
        <v>2008343</v>
      </c>
      <c r="K21" s="48"/>
      <c r="L21" s="48"/>
      <c r="M21" s="95"/>
      <c r="N21" s="95"/>
      <c r="O21" s="76"/>
    </row>
    <row r="22" spans="1:15" s="2" customFormat="1" ht="13.5" customHeight="1" x14ac:dyDescent="0.25">
      <c r="A22" s="64"/>
      <c r="B22" s="35">
        <f>ROW(B22) - ROW($B$9)</f>
        <v>13</v>
      </c>
      <c r="C22" s="34"/>
      <c r="D22" s="34"/>
      <c r="E22" s="36" t="s">
        <v>49</v>
      </c>
      <c r="F22" s="36" t="s">
        <v>65</v>
      </c>
      <c r="G22" s="36" t="s">
        <v>83</v>
      </c>
      <c r="H22" s="36">
        <v>7</v>
      </c>
      <c r="I22" s="84" t="s">
        <v>94</v>
      </c>
      <c r="J22" s="36">
        <v>2073356</v>
      </c>
      <c r="K22" s="47"/>
      <c r="L22" s="47"/>
      <c r="M22" s="94"/>
      <c r="N22" s="94"/>
      <c r="O22" s="75"/>
    </row>
    <row r="23" spans="1:15" s="2" customFormat="1" ht="13.5" customHeight="1" x14ac:dyDescent="0.25">
      <c r="A23" s="64"/>
      <c r="B23" s="37">
        <f>ROW(B23) - ROW($B$9)</f>
        <v>14</v>
      </c>
      <c r="C23" s="38"/>
      <c r="D23" s="38"/>
      <c r="E23" s="38" t="s">
        <v>50</v>
      </c>
      <c r="F23" s="38" t="s">
        <v>65</v>
      </c>
      <c r="G23" s="38" t="s">
        <v>84</v>
      </c>
      <c r="H23" s="38">
        <v>4</v>
      </c>
      <c r="I23" s="85" t="s">
        <v>94</v>
      </c>
      <c r="J23" s="38">
        <v>2073357</v>
      </c>
      <c r="K23" s="48"/>
      <c r="L23" s="48"/>
      <c r="M23" s="95"/>
      <c r="N23" s="95"/>
      <c r="O23" s="76"/>
    </row>
    <row r="24" spans="1:15" s="2" customFormat="1" ht="13.5" customHeight="1" x14ac:dyDescent="0.25">
      <c r="A24" s="64"/>
      <c r="B24" s="35">
        <f>ROW(B24) - ROW($B$9)</f>
        <v>15</v>
      </c>
      <c r="C24" s="34"/>
      <c r="D24" s="34"/>
      <c r="E24" s="36" t="s">
        <v>51</v>
      </c>
      <c r="F24" s="36" t="s">
        <v>65</v>
      </c>
      <c r="G24" s="36" t="s">
        <v>85</v>
      </c>
      <c r="H24" s="36">
        <v>1</v>
      </c>
      <c r="I24" s="84" t="s">
        <v>94</v>
      </c>
      <c r="J24" s="36">
        <v>1738892</v>
      </c>
      <c r="K24" s="47"/>
      <c r="L24" s="47"/>
      <c r="M24" s="94"/>
      <c r="N24" s="94"/>
      <c r="O24" s="75"/>
    </row>
    <row r="25" spans="1:15" s="2" customFormat="1" ht="13.5" customHeight="1" x14ac:dyDescent="0.25">
      <c r="A25" s="64"/>
      <c r="B25" s="37">
        <f>ROW(B25) - ROW($B$9)</f>
        <v>16</v>
      </c>
      <c r="C25" s="38"/>
      <c r="D25" s="38"/>
      <c r="E25" s="38" t="s">
        <v>52</v>
      </c>
      <c r="F25" s="38" t="s">
        <v>65</v>
      </c>
      <c r="G25" s="38" t="s">
        <v>86</v>
      </c>
      <c r="H25" s="38">
        <v>2</v>
      </c>
      <c r="I25" s="85" t="s">
        <v>94</v>
      </c>
      <c r="J25" s="38">
        <v>2616585</v>
      </c>
      <c r="K25" s="48"/>
      <c r="L25" s="48"/>
      <c r="M25" s="95"/>
      <c r="N25" s="95"/>
      <c r="O25" s="76"/>
    </row>
    <row r="26" spans="1:15" s="2" customFormat="1" ht="13.5" customHeight="1" x14ac:dyDescent="0.25">
      <c r="A26" s="64"/>
      <c r="B26" s="35">
        <f>ROW(B26) - ROW($B$9)</f>
        <v>17</v>
      </c>
      <c r="C26" s="34"/>
      <c r="D26" s="34"/>
      <c r="E26" s="36"/>
      <c r="F26" s="36" t="s">
        <v>66</v>
      </c>
      <c r="G26" s="36" t="s">
        <v>87</v>
      </c>
      <c r="H26" s="36">
        <v>1</v>
      </c>
      <c r="I26" s="84" t="s">
        <v>94</v>
      </c>
      <c r="J26" s="36">
        <v>2335547</v>
      </c>
      <c r="K26" s="47"/>
      <c r="L26" s="47"/>
      <c r="M26" s="94"/>
      <c r="N26" s="94"/>
      <c r="O26" s="75"/>
    </row>
    <row r="27" spans="1:15" s="2" customFormat="1" ht="13.5" customHeight="1" x14ac:dyDescent="0.25">
      <c r="A27" s="64"/>
      <c r="B27" s="37">
        <f>ROW(B27) - ROW($B$9)</f>
        <v>18</v>
      </c>
      <c r="C27" s="38"/>
      <c r="D27" s="38"/>
      <c r="E27" s="38" t="s">
        <v>53</v>
      </c>
      <c r="F27" s="38" t="s">
        <v>67</v>
      </c>
      <c r="G27" s="38" t="s">
        <v>88</v>
      </c>
      <c r="H27" s="38">
        <v>1</v>
      </c>
      <c r="I27" s="85" t="s">
        <v>94</v>
      </c>
      <c r="J27" s="38">
        <v>2854627</v>
      </c>
      <c r="K27" s="48"/>
      <c r="L27" s="48"/>
      <c r="M27" s="95"/>
      <c r="N27" s="95"/>
      <c r="O27" s="76"/>
    </row>
    <row r="28" spans="1:15" s="2" customFormat="1" ht="13.5" customHeight="1" x14ac:dyDescent="0.25">
      <c r="A28" s="64"/>
      <c r="B28" s="35">
        <f>ROW(B28) - ROW($B$9)</f>
        <v>19</v>
      </c>
      <c r="C28" s="34"/>
      <c r="D28" s="34"/>
      <c r="E28" s="36" t="s">
        <v>54</v>
      </c>
      <c r="F28" s="36" t="s">
        <v>68</v>
      </c>
      <c r="G28" s="36" t="s">
        <v>89</v>
      </c>
      <c r="H28" s="36">
        <v>3</v>
      </c>
      <c r="I28" s="84" t="s">
        <v>94</v>
      </c>
      <c r="J28" s="36">
        <v>9845321</v>
      </c>
      <c r="K28" s="47"/>
      <c r="L28" s="47"/>
      <c r="M28" s="94"/>
      <c r="N28" s="94"/>
      <c r="O28" s="75"/>
    </row>
    <row r="29" spans="1:15" s="2" customFormat="1" ht="13.5" customHeight="1" x14ac:dyDescent="0.25">
      <c r="A29" s="64"/>
      <c r="B29" s="37">
        <f>ROW(B29) - ROW($B$9)</f>
        <v>20</v>
      </c>
      <c r="C29" s="38"/>
      <c r="D29" s="38"/>
      <c r="E29" s="38" t="s">
        <v>55</v>
      </c>
      <c r="F29" s="38" t="s">
        <v>68</v>
      </c>
      <c r="G29" s="38" t="s">
        <v>90</v>
      </c>
      <c r="H29" s="38">
        <v>1</v>
      </c>
      <c r="I29" s="85" t="s">
        <v>94</v>
      </c>
      <c r="J29" s="38">
        <v>1776392</v>
      </c>
      <c r="K29" s="48"/>
      <c r="L29" s="48"/>
      <c r="M29" s="95"/>
      <c r="N29" s="95"/>
      <c r="O29" s="76"/>
    </row>
    <row r="30" spans="1:15" s="2" customFormat="1" ht="13.5" customHeight="1" x14ac:dyDescent="0.25">
      <c r="A30" s="64"/>
      <c r="B30" s="35">
        <f>ROW(B30) - ROW($B$9)</f>
        <v>21</v>
      </c>
      <c r="C30" s="34"/>
      <c r="D30" s="34"/>
      <c r="E30" s="36" t="s">
        <v>56</v>
      </c>
      <c r="F30" s="36" t="s">
        <v>69</v>
      </c>
      <c r="G30" s="36" t="s">
        <v>91</v>
      </c>
      <c r="H30" s="36">
        <v>1</v>
      </c>
      <c r="I30" s="84" t="s">
        <v>96</v>
      </c>
      <c r="J30" s="36" t="s">
        <v>100</v>
      </c>
      <c r="K30" s="47"/>
      <c r="L30" s="47"/>
      <c r="M30" s="94"/>
      <c r="N30" s="94"/>
      <c r="O30" s="75"/>
    </row>
    <row r="31" spans="1:15" x14ac:dyDescent="0.25">
      <c r="A31" s="64"/>
      <c r="B31" s="60"/>
      <c r="C31" s="59"/>
      <c r="D31" s="40"/>
      <c r="E31" s="39"/>
      <c r="F31" s="56"/>
      <c r="G31" s="45"/>
      <c r="H31" s="55">
        <f>SUM(H10:H30)</f>
        <v>44</v>
      </c>
      <c r="I31" s="86"/>
      <c r="J31" s="49"/>
      <c r="K31" s="55">
        <f>SUM(K10:K30)</f>
        <v>0</v>
      </c>
      <c r="L31" s="54"/>
      <c r="M31" s="54"/>
      <c r="N31" s="54">
        <f>SUM(N10:N30)</f>
        <v>0</v>
      </c>
      <c r="O31" s="77"/>
    </row>
    <row r="32" spans="1:15" ht="13.8" thickBot="1" x14ac:dyDescent="0.3">
      <c r="A32" s="64"/>
      <c r="B32" s="96" t="s">
        <v>20</v>
      </c>
      <c r="C32" s="96"/>
      <c r="D32" s="6"/>
      <c r="E32" s="8"/>
      <c r="F32" s="58" t="s">
        <v>21</v>
      </c>
      <c r="G32" s="5"/>
      <c r="H32" s="5"/>
      <c r="I32" s="87"/>
      <c r="J32" s="45"/>
      <c r="K32" s="45"/>
      <c r="L32" s="45"/>
      <c r="M32" s="45"/>
      <c r="N32" s="45"/>
      <c r="O32" s="74"/>
    </row>
    <row r="33" spans="1:15" ht="25.2" thickBot="1" x14ac:dyDescent="0.3">
      <c r="A33" s="64"/>
      <c r="B33" s="7"/>
      <c r="C33" s="7"/>
      <c r="D33" s="7"/>
      <c r="E33" s="9"/>
      <c r="F33" s="91" t="s">
        <v>26</v>
      </c>
      <c r="G33" s="6"/>
      <c r="H33" s="92">
        <v>20</v>
      </c>
      <c r="I33" s="91"/>
      <c r="J33" s="53" t="s">
        <v>23</v>
      </c>
      <c r="K33" s="45"/>
      <c r="L33" s="97">
        <f>N31</f>
        <v>0</v>
      </c>
      <c r="M33" s="98"/>
      <c r="N33" s="52" t="s">
        <v>33</v>
      </c>
      <c r="O33" s="74"/>
    </row>
    <row r="34" spans="1:15" x14ac:dyDescent="0.25">
      <c r="A34" s="64"/>
      <c r="B34" s="7"/>
      <c r="C34" s="7"/>
      <c r="D34" s="7"/>
      <c r="E34" s="9"/>
      <c r="F34" s="6"/>
      <c r="G34" s="6"/>
      <c r="H34" s="6"/>
      <c r="I34" s="88"/>
      <c r="J34" s="57" t="s">
        <v>25</v>
      </c>
      <c r="K34" s="7"/>
      <c r="L34" s="99">
        <f>L33/H33</f>
        <v>0</v>
      </c>
      <c r="M34" s="99"/>
      <c r="N34" s="93" t="s">
        <v>33</v>
      </c>
      <c r="O34" s="74"/>
    </row>
    <row r="35" spans="1:15" ht="13.8" thickBot="1" x14ac:dyDescent="0.3">
      <c r="A35" s="67"/>
      <c r="B35" s="33"/>
      <c r="C35" s="12"/>
      <c r="D35" s="12"/>
      <c r="E35" s="10"/>
      <c r="F35" s="11"/>
      <c r="G35" s="11"/>
      <c r="H35" s="11"/>
      <c r="I35" s="89"/>
      <c r="J35" s="11"/>
      <c r="K35" s="12"/>
      <c r="L35" s="68"/>
      <c r="M35" s="68"/>
      <c r="N35" s="68"/>
      <c r="O35" s="78"/>
    </row>
    <row r="37" spans="1:15" x14ac:dyDescent="0.25">
      <c r="C37" s="1"/>
      <c r="D37" s="1"/>
      <c r="E37" s="1"/>
    </row>
    <row r="38" spans="1:15" x14ac:dyDescent="0.25">
      <c r="C38" s="1"/>
      <c r="D38" s="1"/>
      <c r="E38" s="1"/>
    </row>
    <row r="39" spans="1:15" x14ac:dyDescent="0.25">
      <c r="C39" s="1"/>
      <c r="D39" s="1"/>
      <c r="E39" s="1"/>
    </row>
  </sheetData>
  <mergeCells count="3">
    <mergeCell ref="B32:C32"/>
    <mergeCell ref="L33:M33"/>
    <mergeCell ref="L34:M34"/>
  </mergeCells>
  <phoneticPr fontId="0" type="noConversion"/>
  <conditionalFormatting sqref="L10:L11">
    <cfRule type="cellIs" dxfId="21" priority="23" operator="lessThan">
      <formula>1</formula>
    </cfRule>
  </conditionalFormatting>
  <conditionalFormatting sqref="N10:N11">
    <cfRule type="containsBlanks" dxfId="20" priority="22">
      <formula>LEN(TRIM(N10))=0</formula>
    </cfRule>
  </conditionalFormatting>
  <conditionalFormatting sqref="L12:L13">
    <cfRule type="cellIs" dxfId="19" priority="20" operator="lessThan">
      <formula>1</formula>
    </cfRule>
  </conditionalFormatting>
  <conditionalFormatting sqref="N12:N13">
    <cfRule type="containsBlanks" dxfId="18" priority="19">
      <formula>LEN(TRIM(N12))=0</formula>
    </cfRule>
  </conditionalFormatting>
  <conditionalFormatting sqref="L14:L15">
    <cfRule type="cellIs" dxfId="17" priority="18" operator="lessThan">
      <formula>1</formula>
    </cfRule>
  </conditionalFormatting>
  <conditionalFormatting sqref="N14:N15">
    <cfRule type="containsBlanks" dxfId="16" priority="17">
      <formula>LEN(TRIM(N14))=0</formula>
    </cfRule>
  </conditionalFormatting>
  <conditionalFormatting sqref="L16:L17">
    <cfRule type="cellIs" dxfId="15" priority="16" operator="lessThan">
      <formula>1</formula>
    </cfRule>
  </conditionalFormatting>
  <conditionalFormatting sqref="N16:N17">
    <cfRule type="containsBlanks" dxfId="14" priority="15">
      <formula>LEN(TRIM(N16))=0</formula>
    </cfRule>
  </conditionalFormatting>
  <conditionalFormatting sqref="L18:L19">
    <cfRule type="cellIs" dxfId="13" priority="14" operator="lessThan">
      <formula>1</formula>
    </cfRule>
  </conditionalFormatting>
  <conditionalFormatting sqref="N18:N19">
    <cfRule type="containsBlanks" dxfId="12" priority="13">
      <formula>LEN(TRIM(N18))=0</formula>
    </cfRule>
  </conditionalFormatting>
  <conditionalFormatting sqref="L20:L21">
    <cfRule type="cellIs" dxfId="11" priority="12" operator="lessThan">
      <formula>1</formula>
    </cfRule>
  </conditionalFormatting>
  <conditionalFormatting sqref="N20:N21">
    <cfRule type="containsBlanks" dxfId="10" priority="11">
      <formula>LEN(TRIM(N20))=0</formula>
    </cfRule>
  </conditionalFormatting>
  <conditionalFormatting sqref="L22:L23">
    <cfRule type="cellIs" dxfId="9" priority="10" operator="lessThan">
      <formula>1</formula>
    </cfRule>
  </conditionalFormatting>
  <conditionalFormatting sqref="N22:N23">
    <cfRule type="containsBlanks" dxfId="8" priority="9">
      <formula>LEN(TRIM(N22))=0</formula>
    </cfRule>
  </conditionalFormatting>
  <conditionalFormatting sqref="L24:L25">
    <cfRule type="cellIs" dxfId="7" priority="8" operator="lessThan">
      <formula>1</formula>
    </cfRule>
  </conditionalFormatting>
  <conditionalFormatting sqref="N24:N25">
    <cfRule type="containsBlanks" dxfId="6" priority="7">
      <formula>LEN(TRIM(N24))=0</formula>
    </cfRule>
  </conditionalFormatting>
  <conditionalFormatting sqref="L26:L27">
    <cfRule type="cellIs" dxfId="5" priority="6" operator="lessThan">
      <formula>1</formula>
    </cfRule>
  </conditionalFormatting>
  <conditionalFormatting sqref="N26:N27">
    <cfRule type="containsBlanks" dxfId="4" priority="5">
      <formula>LEN(TRIM(N26))=0</formula>
    </cfRule>
  </conditionalFormatting>
  <conditionalFormatting sqref="L28:L29">
    <cfRule type="cellIs" dxfId="3" priority="4" operator="lessThan">
      <formula>1</formula>
    </cfRule>
  </conditionalFormatting>
  <conditionalFormatting sqref="N28:N29">
    <cfRule type="containsBlanks" dxfId="2" priority="3">
      <formula>LEN(TRIM(N28))=0</formula>
    </cfRule>
  </conditionalFormatting>
  <conditionalFormatting sqref="L30">
    <cfRule type="cellIs" dxfId="1" priority="2" operator="lessThan">
      <formula>1</formula>
    </cfRule>
  </conditionalFormatting>
  <conditionalFormatting sqref="N30">
    <cfRule type="containsBlanks" dxfId="0" priority="1">
      <formula>LEN(TRIM(N30))=0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0" t="s">
        <v>0</v>
      </c>
      <c r="B1" s="31" t="s">
        <v>106</v>
      </c>
    </row>
    <row r="2" spans="1:2" x14ac:dyDescent="0.25">
      <c r="A2" s="29" t="s">
        <v>1</v>
      </c>
      <c r="B2" s="4" t="s">
        <v>30</v>
      </c>
    </row>
    <row r="3" spans="1:2" x14ac:dyDescent="0.25">
      <c r="A3" s="30" t="s">
        <v>2</v>
      </c>
      <c r="B3" s="32" t="s">
        <v>31</v>
      </c>
    </row>
    <row r="4" spans="1:2" x14ac:dyDescent="0.25">
      <c r="A4" s="29" t="s">
        <v>3</v>
      </c>
      <c r="B4" s="4" t="s">
        <v>30</v>
      </c>
    </row>
    <row r="5" spans="1:2" x14ac:dyDescent="0.25">
      <c r="A5" s="30" t="s">
        <v>4</v>
      </c>
      <c r="B5" s="32" t="s">
        <v>106</v>
      </c>
    </row>
    <row r="6" spans="1:2" x14ac:dyDescent="0.25">
      <c r="A6" s="29" t="s">
        <v>5</v>
      </c>
      <c r="B6" s="4" t="s">
        <v>107</v>
      </c>
    </row>
    <row r="7" spans="1:2" x14ac:dyDescent="0.25">
      <c r="A7" s="30" t="s">
        <v>6</v>
      </c>
      <c r="B7" s="32">
        <v>44</v>
      </c>
    </row>
    <row r="8" spans="1:2" x14ac:dyDescent="0.25">
      <c r="A8" s="29" t="s">
        <v>7</v>
      </c>
      <c r="B8" s="101">
        <v>0.625</v>
      </c>
    </row>
    <row r="9" spans="1:2" x14ac:dyDescent="0.25">
      <c r="A9" s="30" t="s">
        <v>8</v>
      </c>
      <c r="B9" s="32" t="s">
        <v>32</v>
      </c>
    </row>
    <row r="10" spans="1:2" x14ac:dyDescent="0.25">
      <c r="A10" s="29" t="s">
        <v>9</v>
      </c>
      <c r="B10" s="4" t="s">
        <v>108</v>
      </c>
    </row>
    <row r="11" spans="1:2" x14ac:dyDescent="0.25">
      <c r="A11" s="30" t="s">
        <v>10</v>
      </c>
      <c r="B11" s="32" t="s">
        <v>109</v>
      </c>
    </row>
    <row r="12" spans="1:2" x14ac:dyDescent="0.25">
      <c r="A12" s="29" t="s">
        <v>11</v>
      </c>
      <c r="B12" s="4" t="s">
        <v>110</v>
      </c>
    </row>
    <row r="13" spans="1:2" x14ac:dyDescent="0.25">
      <c r="A13" s="30" t="s">
        <v>12</v>
      </c>
      <c r="B13" s="32" t="s">
        <v>111</v>
      </c>
    </row>
    <row r="14" spans="1:2" x14ac:dyDescent="0.25">
      <c r="A14" s="29" t="s">
        <v>13</v>
      </c>
      <c r="B14" s="4" t="s">
        <v>109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2019-04-25T13:00:28Z</dcterms:modified>
</cp:coreProperties>
</file>