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ynology Drive\IRNAS-Projects\KORUZA\KORUZA-Electronics\koruza-compute-module-board\OUTPUT_FILES\Koruza_V1.3_BOM\"/>
    </mc:Choice>
  </mc:AlternateContent>
  <bookViews>
    <workbookView xWindow="2610" yWindow="105" windowWidth="18990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P14" i="3" l="1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40" i="3"/>
  <c r="P41" i="3"/>
  <c r="P44" i="3"/>
  <c r="P46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1" i="3"/>
  <c r="P72" i="3"/>
  <c r="P73" i="3"/>
  <c r="P75" i="3"/>
  <c r="P76" i="3"/>
  <c r="P78" i="3"/>
  <c r="P10" i="3"/>
  <c r="B78" i="3" l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79" i="3" l="1"/>
  <c r="L81" i="3" s="1"/>
  <c r="L82" i="3" s="1"/>
  <c r="H79" i="3"/>
  <c r="K79" i="3"/>
  <c r="D8" i="3"/>
  <c r="E8" i="3"/>
  <c r="B10" i="3"/>
  <c r="B11" i="3"/>
</calcChain>
</file>

<file path=xl/sharedStrings.xml><?xml version="1.0" encoding="utf-8"?>
<sst xmlns="http://schemas.openxmlformats.org/spreadsheetml/2006/main" count="467" uniqueCount="304">
  <si>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</si>
  <si>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</si>
  <si>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</si>
  <si>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</si>
  <si>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</si>
  <si>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</si>
  <si>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</si>
  <si>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</si>
  <si>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</si>
  <si>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</si>
  <si>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</si>
  <si>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</si>
  <si>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</si>
  <si>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</si>
  <si>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</si>
  <si>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</si>
  <si>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</si>
  <si>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</si>
  <si>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</si>
  <si>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</si>
  <si>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</si>
  <si>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</si>
  <si>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</si>
  <si>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</si>
  <si>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</si>
  <si>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</si>
  <si>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</si>
  <si>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</si>
  <si>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</si>
  <si>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Koruza</t>
  </si>
  <si>
    <t>koruza-compute-module-board.PrjPcb</t>
  </si>
  <si>
    <t>None</t>
  </si>
  <si>
    <t>13. 04. 2021</t>
  </si>
  <si>
    <t>08:57</t>
  </si>
  <si>
    <t>20</t>
  </si>
  <si>
    <t>&lt;none&gt;</t>
  </si>
  <si>
    <t>Manufacturer Part Number</t>
  </si>
  <si>
    <t>RPI COMPUTE MODULE</t>
  </si>
  <si>
    <t>1-1734248-5</t>
  </si>
  <si>
    <t>0826-1L1T-57-F</t>
  </si>
  <si>
    <t>1776275-2</t>
  </si>
  <si>
    <t>1473005-4</t>
  </si>
  <si>
    <t>BLM18EG221SN1D</t>
  </si>
  <si>
    <t>GRM188R61C105KA12D</t>
  </si>
  <si>
    <t>GRM188R61C106MA73D</t>
  </si>
  <si>
    <t>GRM188R61C475KAAJD</t>
  </si>
  <si>
    <t>GRM188R61H105KAALD</t>
  </si>
  <si>
    <t>GRM188R71C104KA01J</t>
  </si>
  <si>
    <t>GRM1885C1H200JA01D</t>
  </si>
  <si>
    <t>GRM1885C1H330JA01D</t>
  </si>
  <si>
    <t>GRM21BR61A476ME15L</t>
  </si>
  <si>
    <t>GRM21BR71C105KA01L</t>
  </si>
  <si>
    <t>CGA4J1X5R1C106K125AC</t>
  </si>
  <si>
    <t>MPZ1608D101B</t>
  </si>
  <si>
    <t>C1206C221KGRACTU</t>
  </si>
  <si>
    <t>GRM31CR61H106KA12L</t>
  </si>
  <si>
    <t>SPM15-050-Q12P-C</t>
  </si>
  <si>
    <t>MRA4007T3G</t>
  </si>
  <si>
    <t>DMG1012T-7</t>
  </si>
  <si>
    <t>68001-402HLF</t>
  </si>
  <si>
    <t>QPC02SXGN-RC</t>
  </si>
  <si>
    <t>HSMS-C190</t>
  </si>
  <si>
    <t>188275-6</t>
  </si>
  <si>
    <t>FSUSB42MUX</t>
  </si>
  <si>
    <t>2007194-1</t>
  </si>
  <si>
    <t>LAN9514-JZX</t>
  </si>
  <si>
    <t>CR0603-J/-000ELF</t>
  </si>
  <si>
    <t>MC0063W060311M</t>
  </si>
  <si>
    <t>MC0063W0603112K4</t>
  </si>
  <si>
    <t>MC0063W0603112K</t>
  </si>
  <si>
    <t>MCMR06X102 JTL</t>
  </si>
  <si>
    <t>MCMR06X103 JTL</t>
  </si>
  <si>
    <t>MCMR06X104 JTL</t>
  </si>
  <si>
    <t>MCMR06X471 JTL</t>
  </si>
  <si>
    <t>MCMR06X4701FTL</t>
  </si>
  <si>
    <t>MCMR06X4702FTL</t>
  </si>
  <si>
    <t>CRCW06031K80FKEA</t>
  </si>
  <si>
    <t>CRCW060349R9FKEA</t>
  </si>
  <si>
    <t>RCA060310R0FKEA</t>
  </si>
  <si>
    <t>MCMR12X000 PTL</t>
  </si>
  <si>
    <t>TL2BR10FTE</t>
  </si>
  <si>
    <t>AP2553FDC-7</t>
  </si>
  <si>
    <t>PC817X2NIP0F</t>
  </si>
  <si>
    <t>INA219AIDCNR</t>
  </si>
  <si>
    <t>USBLC6-2SC6</t>
  </si>
  <si>
    <t>SRV05-4ATCT</t>
  </si>
  <si>
    <t>CPH3455-TL-W</t>
  </si>
  <si>
    <t>REG1117</t>
  </si>
  <si>
    <t>PAM2306AYPKE</t>
  </si>
  <si>
    <t>ABM8-25.000MHZ-B2-T</t>
  </si>
  <si>
    <t>Manufacturer</t>
  </si>
  <si>
    <t>RASPBERRY-PI</t>
  </si>
  <si>
    <t>TE Connectivity / AMP</t>
  </si>
  <si>
    <t>Bel Fuse</t>
  </si>
  <si>
    <t>TE CONNECTIVITY</t>
  </si>
  <si>
    <t>AMP - TE CONNECTIVITY</t>
  </si>
  <si>
    <t>MURATA</t>
  </si>
  <si>
    <t>TDK</t>
  </si>
  <si>
    <t>WURTH ELEKTRONIK</t>
  </si>
  <si>
    <t>KEMET</t>
  </si>
  <si>
    <t>MURATA POWER SOLUTIONS</t>
  </si>
  <si>
    <t>ON SEMICONDUCTOR</t>
  </si>
  <si>
    <t>Diodes Incorporated</t>
  </si>
  <si>
    <t>Amphenol FCI</t>
  </si>
  <si>
    <t>NXP</t>
  </si>
  <si>
    <t>Sullins Connector Solutions</t>
  </si>
  <si>
    <t>BROADCOM LIMITED</t>
  </si>
  <si>
    <t>Molex, LLC</t>
  </si>
  <si>
    <t>FAIRCHILD SEMICONDUCTOR</t>
  </si>
  <si>
    <t>MICROCHIP</t>
  </si>
  <si>
    <t>BOURNS</t>
  </si>
  <si>
    <t>MULTICOMP</t>
  </si>
  <si>
    <t>VISHAY</t>
  </si>
  <si>
    <t>SHARP</t>
  </si>
  <si>
    <t>TEXAS INSTRUMENTS</t>
  </si>
  <si>
    <t>STMICROELECTRONICS</t>
  </si>
  <si>
    <t>Semtech Corporation</t>
  </si>
  <si>
    <t>ABRACON</t>
  </si>
  <si>
    <t>Description</t>
  </si>
  <si>
    <t>RASPBERRY-PI - RPI COMPUTE MODULE - COMPUTE MODULE, RASPBERRY PI DEV BOARD</t>
  </si>
  <si>
    <t>Raspberry Pi camera connector</t>
  </si>
  <si>
    <t>1 Port RJ45 Magjack Connector Through Hole 10/100 Base-T, AutoMDIX, Power over Ethernet (PoE)</t>
  </si>
  <si>
    <t>TE CONNECTIVITY - 1776275-2 - TERMINAL BLOCK, WIRE TO BRD, 2POS, 18AWG</t>
  </si>
  <si>
    <t>Pin Header, Top Entry, Wire-to-Board, 1 mm, 1 Rows, 4 Contacts, Surface Mount, SR Series</t>
  </si>
  <si>
    <t>DDR2 SODIMM connector for Raspberry Pi compute module 1/3/3-Lite</t>
  </si>
  <si>
    <t>MURATA - BLM18EG221SN1D - FERRITE BEAD, 0.05OHM, 2A, 0603</t>
  </si>
  <si>
    <t>MURATA - GRM188R61C105KA12D - CAP, MLCC, X5R, 1UF, 16V, 0603</t>
  </si>
  <si>
    <t>MURATA - GRM188R61C106MA73D - CAP, MLCC, X5R, 10UF, 16V, 0603</t>
  </si>
  <si>
    <t>MURATA - GRM188R61C475KAAJD - CAP, MLCC, X5R, 4.7UF, 16V, 0603</t>
  </si>
  <si>
    <t>MURATA - GRM188R61H105KAALD - CAP, MLCC, X5R, 1UF, 50V, 0603</t>
  </si>
  <si>
    <t>MURATA - GRM188R71C104KA01J - CAP, MLCC, X7R, 0.1UF, 16V, 0603</t>
  </si>
  <si>
    <t>MURATA - GRM1885C1H200JA01D - CAPACITOR, MLCC, C0G, 20PF, 50V, 0603</t>
  </si>
  <si>
    <t>MURATA - GRM1885C1H330JA01D - CAP, MLCC, C0G/NP0, 33PF, 50V, 0603</t>
  </si>
  <si>
    <t>MURATA - GRM21BR61A476ME15L - CAP, MLCC, X5R, 47UF, 10V, 0805</t>
  </si>
  <si>
    <t>MURATA - GRM21BR71C105KA01L - CAP, MLCC, X7R, 1UF, 16V, 0805</t>
  </si>
  <si>
    <t>TDK - CGA4J1X5R1C106K125AC - CAP, MLCC, X5R, 10UF, 16V, 0805</t>
  </si>
  <si>
    <t>TDK - MPZ1608D101B - FERRITE BEAD, 0.15OHM, 1A, 0603</t>
  </si>
  <si>
    <t>WURTH ELEKTRONIK - 74479773210 - INDUCTOR, MULTILAYER, 1UH, SMD</t>
  </si>
  <si>
    <t>KEMET - C1206C221KGRACTU - CAP, MLCC, X7R, 220PF, 2KV, 1206</t>
  </si>
  <si>
    <t>MURATA - GRM31CR61H106KA12L - CAP, MLCC, X5R, 10UF, 50V, 1206</t>
  </si>
  <si>
    <t>Isolated Board Mount DC/DC Converter, Medical, Fixed, 1 Output, 9 V, 36 V, 15 W, 5 V</t>
  </si>
  <si>
    <t>ON SEMICONDUCTOR - MRA4007T3G - DIODE, STANDARD, 1A, 1KV, SMA</t>
  </si>
  <si>
    <t>MOSFET MOSFET N-CHANNEL SOT-523</t>
  </si>
  <si>
    <t>Headers &amp; Wire Housings 2P VERT HDR</t>
  </si>
  <si>
    <t>Translating Switch, Bidirectional, 4 Inputs, 2.3V to 5.5V Supply, 25mA Out, 0.3ns Delay, HVQFN-16</t>
  </si>
  <si>
    <t>CONN JUMPER SHORTING .100" GOLD</t>
  </si>
  <si>
    <t>BROADCOM LIMITED - HSMS-C190 - LED, RED, 10MCD, 626NM</t>
  </si>
  <si>
    <t>CONN MICRO SD CARD PUSH-PULL R/A</t>
  </si>
  <si>
    <t>AMP - TE CONNECTIVITY - 188275-6 - CONNECTOR, RCPT, 6POS, 2ROW, 1.27MM</t>
  </si>
  <si>
    <t>FAIRCHILD SEMICONDUCTOR - FSUSB42MUX - USB SWITCH, DUAL, DPDT, MSOP-10</t>
  </si>
  <si>
    <t>TE CONNECTIVITY - 2007194-1 - CAGE, 1X1, SFP+, PCI APPLICATIONS</t>
  </si>
  <si>
    <t>MICROCHIP - LAN9514-JZX - IC, USB2 - ENET CNTRL 4-PORT HUB, 64VQFN</t>
  </si>
  <si>
    <t>BOURNS - CR0603-J/-000ELF - RES, THICK FILM, 0R, 5%, 0.1W, 0603</t>
  </si>
  <si>
    <t>MULTICOMP - MC0063W060311M - RES, THICK FILM, 1M, 1%, 0.063W, 0603</t>
  </si>
  <si>
    <t>MULTICOMP - MC0063W0603112K4 - RES, THICK FILM, 12K4, 1%, 0.063W, 0603</t>
  </si>
  <si>
    <t>MULTICOMP - MC0063W0603112K - RES, THICK FILM, 12K, 1%, 0.063W, 0603</t>
  </si>
  <si>
    <t>MULTICOMP - MCMR06X102 JTL - RES, CERAMIC, 1K, 5%, 0.1W, 0603</t>
  </si>
  <si>
    <t>MULTICOMP - MCMR06X103 JTL - RES, CERAMIC, 10K, 5%, 0.1W, 0603</t>
  </si>
  <si>
    <t>MULTICOMP - MCMR06X104 JTL - RES, CERAMIC, 100K, 5%, 0.1W, 0603</t>
  </si>
  <si>
    <t>MULTICOMP - MCMR06X471 JTL - RES, CERAMIC, 470R, 5%, 0.1W, 0603</t>
  </si>
  <si>
    <t>MULTICOMP - MCMR06X4701FTL - RES, CERAMIC, 4K7, 1%, 0.1W, 0603</t>
  </si>
  <si>
    <t>MULTICOMP - MCMR06X4702FTL - RES, CERAMIC, 47K, 1%, 0.1W, 0603</t>
  </si>
  <si>
    <t>VISHAY - CRCW06031K80FKEA - RES, THICK FILM, 1K8, 1%, 0.1W, 0603</t>
  </si>
  <si>
    <t>VISHAY - CRCW060349R9FKEA - RES, THICK FILM, 49R9, 1%, 0.1W, 0603</t>
  </si>
  <si>
    <t>VISHAY - RCA060310R0FKEA - RES, AUTO, THICK FILM, 10R, 1%, 0603</t>
  </si>
  <si>
    <t>MULTICOMP - MCMR12X000 PTL - RES, CERAMIC, 0R, 0.05OHM, 0.25W, 1206</t>
  </si>
  <si>
    <t>TE CONNECTIVITY - TL2BR10FTE - RESISTOR, METAL , R10, 0.25W, 1%, 1206</t>
  </si>
  <si>
    <t>IC PD SW CURR LIMIT 6DFN</t>
  </si>
  <si>
    <t>SHARP - PC817X2NIP0F - OPTOCOUPLER, PHOTOTRANSISTOR, 5KV</t>
  </si>
  <si>
    <t>TEXAS INSTRUMENTS - INA219AIDCNR - CURRENT / POWER MONITOR, 120DB, 8SOT23</t>
  </si>
  <si>
    <t>STMICROELECTRONICS - USBLC6-2SC6 - ESD PROTECTION, 3.5PF, 17V, SOT23</t>
  </si>
  <si>
    <t>TVS DIODE 5VWM 17.5VC SOT23-6</t>
  </si>
  <si>
    <t>ON SEMICONDUCTOR - CPH3455-TL-W - MOSFET, N-CH, 35V, 3A, CPH-3</t>
  </si>
  <si>
    <t>TEXAS INSTRUMENTS - REG1117 - V REG LDO ADJ +1.5/13.7V, SMD, 1117</t>
  </si>
  <si>
    <t>Voltage Regulators - Switching Regulators Dual PWM Step-Down 40uA 1A 1.5MHz</t>
  </si>
  <si>
    <t>ABRACON - ABM8-25.000MHZ-B2-T - CRYSTAL, 25M, 18PF CL, 3.2X2.5MM SMT</t>
  </si>
  <si>
    <t>Footprint</t>
  </si>
  <si>
    <t>Block Terminal 3.5mm</t>
  </si>
  <si>
    <t>BM04B-SRSS</t>
  </si>
  <si>
    <t>BTB-SM0-6-2V200</t>
  </si>
  <si>
    <t>CAP0603</t>
  </si>
  <si>
    <t>CAP0805</t>
  </si>
  <si>
    <t>CAP1206</t>
  </si>
  <si>
    <t>DCDC_M2</t>
  </si>
  <si>
    <t>DIOM4326X24N_1</t>
  </si>
  <si>
    <t>Hdr1x2_2.54mm</t>
  </si>
  <si>
    <t>HVQFN16</t>
  </si>
  <si>
    <t>INDP4040X18N</t>
  </si>
  <si>
    <t>JUMPER</t>
  </si>
  <si>
    <t>LED0603</t>
  </si>
  <si>
    <t>MICRO SD CARD SOCKET</t>
  </si>
  <si>
    <t>MICROMATCH2X3</t>
  </si>
  <si>
    <t>MO-187</t>
  </si>
  <si>
    <t>PCB_SFP_CAGE_FOOTPRINT</t>
  </si>
  <si>
    <t>QFN64</t>
  </si>
  <si>
    <t>RES0603</t>
  </si>
  <si>
    <t>RES1206</t>
  </si>
  <si>
    <t>SON65P200X63_HS-7N</t>
  </si>
  <si>
    <t>SOP127P600-8N</t>
  </si>
  <si>
    <t>SOT23-8PIN</t>
  </si>
  <si>
    <t>SOT23127P600-8N</t>
  </si>
  <si>
    <t>SOT23127P600-8N - 1</t>
  </si>
  <si>
    <t>TI-DCY4_N</t>
  </si>
  <si>
    <t>WDFN12L</t>
  </si>
  <si>
    <t>XTAL_small</t>
  </si>
  <si>
    <t>Designator</t>
  </si>
  <si>
    <t>CM1</t>
  </si>
  <si>
    <t>CON2</t>
  </si>
  <si>
    <t>T1</t>
  </si>
  <si>
    <t>CON4</t>
  </si>
  <si>
    <t>P5, P6</t>
  </si>
  <si>
    <t>CON1</t>
  </si>
  <si>
    <t>L4, L5</t>
  </si>
  <si>
    <t>C9, C10, C43</t>
  </si>
  <si>
    <t>C11, C12, C54, C55, C56, C57</t>
  </si>
  <si>
    <t>C13, C14, C47</t>
  </si>
  <si>
    <t>C50</t>
  </si>
  <si>
    <t>C7, C16, C17, C26, C27, C28, C29, C30, C31, C32, C33, C34, C35, C36, C37, C38, C39, C40, C44, C45, C46, C48, C49, C52, C53, C58, C59, C60, C61, C64, C65, C68, C69, C72, C73</t>
  </si>
  <si>
    <t>C51</t>
  </si>
  <si>
    <t>C22, C23, C24, C25</t>
  </si>
  <si>
    <t>C41, C42</t>
  </si>
  <si>
    <t>C62, C66, C70, C74</t>
  </si>
  <si>
    <t>C1, C3, C8</t>
  </si>
  <si>
    <t>C18</t>
  </si>
  <si>
    <t>C2, C4, C5, C6, C20</t>
  </si>
  <si>
    <t>FB1</t>
  </si>
  <si>
    <t>L6, L7, L8, L9</t>
  </si>
  <si>
    <t>C21</t>
  </si>
  <si>
    <t>C15, C63, C67, C71</t>
  </si>
  <si>
    <t>C19</t>
  </si>
  <si>
    <t>U4</t>
  </si>
  <si>
    <t>D5, D6</t>
  </si>
  <si>
    <t>Q1, Q2, Q3, Q4, Q5</t>
  </si>
  <si>
    <t>CON8</t>
  </si>
  <si>
    <t>U17</t>
  </si>
  <si>
    <t>L1, L2</t>
  </si>
  <si>
    <t>LINK1</t>
  </si>
  <si>
    <t>D1, D2, D3, D4</t>
  </si>
  <si>
    <t>CON5</t>
  </si>
  <si>
    <t>CON3</t>
  </si>
  <si>
    <t>U6</t>
  </si>
  <si>
    <t>CAGE1</t>
  </si>
  <si>
    <t>U5</t>
  </si>
  <si>
    <t>R2, R11, R15, R63</t>
  </si>
  <si>
    <t>R16, R17, R18, R19, R22, R25, R26, R50, R51, R52, R53</t>
  </si>
  <si>
    <t>R46</t>
  </si>
  <si>
    <t>R39</t>
  </si>
  <si>
    <t>R37</t>
  </si>
  <si>
    <t>R40</t>
  </si>
  <si>
    <t>R35, R36</t>
  </si>
  <si>
    <t>R47, R48, R49, R54, R55, R56, R57, R66, R67</t>
  </si>
  <si>
    <t>R34, R38, R41, R72, R73, R74, R75</t>
  </si>
  <si>
    <t>R3, R5, R6, R10, R64</t>
  </si>
  <si>
    <t>R65</t>
  </si>
  <si>
    <t>R7, R8, R20, R44, R45</t>
  </si>
  <si>
    <t>R23, R24, R68, R69, R70, R71</t>
  </si>
  <si>
    <t>R1, R4, R12, R62</t>
  </si>
  <si>
    <t>R9, R42, R43</t>
  </si>
  <si>
    <t>R13, R14, R58, R59, R60, R61</t>
  </si>
  <si>
    <t>R29, R30, R31, R32</t>
  </si>
  <si>
    <t>R33</t>
  </si>
  <si>
    <t>R27, R28</t>
  </si>
  <si>
    <t>R21</t>
  </si>
  <si>
    <t>U8, U10, U12, U14</t>
  </si>
  <si>
    <t>U16</t>
  </si>
  <si>
    <t>U7</t>
  </si>
  <si>
    <t>U9, U11, U13, U15</t>
  </si>
  <si>
    <t>U3</t>
  </si>
  <si>
    <t>Q6</t>
  </si>
  <si>
    <t>U2</t>
  </si>
  <si>
    <t>U1</t>
  </si>
  <si>
    <t>Y1</t>
  </si>
  <si>
    <t>Quantity</t>
  </si>
  <si>
    <t>Supplier 1</t>
  </si>
  <si>
    <t>Farnell</t>
  </si>
  <si>
    <t>Mouser</t>
  </si>
  <si>
    <t>Digi-Key</t>
  </si>
  <si>
    <t>Supplier Part Number 1</t>
  </si>
  <si>
    <t>571-1-1734248-5</t>
  </si>
  <si>
    <t>530-0826-1L1T-57-F</t>
  </si>
  <si>
    <t>621-DMG1012T-7</t>
  </si>
  <si>
    <t>S9337-ND</t>
  </si>
  <si>
    <t>WM6357CT-ND</t>
  </si>
  <si>
    <t>AP2553FDC-7DICT-ND</t>
  </si>
  <si>
    <t>SRV05-4ATCTCT-ND</t>
  </si>
  <si>
    <t>621-PAM2306AYPKE</t>
  </si>
  <si>
    <t>Supplier Order Qty 1</t>
  </si>
  <si>
    <t>Supplier Stock 1</t>
  </si>
  <si>
    <t>Supplier Unit Price 1</t>
  </si>
  <si>
    <t>Supplier Subtotal 1</t>
  </si>
  <si>
    <t>Supplier Currency 1</t>
  </si>
  <si>
    <t>D:\Synology Drive\IRNAS-Projects\KORUZA\KORUZA-Electronics\koruza-compute-module-board.PrjPcb</t>
  </si>
  <si>
    <t>BOM for Project [koruza-compute-module-board.PrjPcb] (No PCB Document Selected)</t>
  </si>
  <si>
    <t>204</t>
  </si>
  <si>
    <t>13. 04. 2021 08:57</t>
  </si>
  <si>
    <t>BOM</t>
  </si>
  <si>
    <t>BOM_PartType</t>
  </si>
  <si>
    <t>Bill of Materials</t>
  </si>
  <si>
    <t>KLZ2012AHR1R0WTD25</t>
  </si>
  <si>
    <t>JST</t>
  </si>
  <si>
    <t>PCA9546ABS,118</t>
  </si>
  <si>
    <t>SRN4018-4R7M.</t>
  </si>
  <si>
    <t>Bourns</t>
  </si>
  <si>
    <t>INDUCTOR, SEMI-SHIELDED, 4.7uH, 1.9A, 20%,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</si>
</sst>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9" fillId="5" borderId="7" xfId="0" applyFont="1" applyFill="1" applyBorder="1" applyAlignment="1">
      <alignment horizontal="left"/>
    </xf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27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28" xfId="0" applyFont="1" applyFill="1" applyBorder="1" applyAlignment="1">
      <alignment horizontal="left"/>
    </xf>
    <xf numFmtId="0" fontId="6" fillId="4" borderId="29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top"/>
    </xf>
    <xf numFmtId="0" fontId="10" fillId="5" borderId="7" xfId="0" applyFont="1" applyFill="1" applyBorder="1" applyAlignment="1">
      <alignment horizontal="left"/>
    </xf>
    <xf numFmtId="0" fontId="20" fillId="5" borderId="0" xfId="0" applyFont="1" applyFill="1" applyBorder="1" applyAlignment="1">
      <alignment horizontal="left"/>
    </xf>
    <xf numFmtId="0" fontId="11" fillId="5" borderId="0" xfId="0" applyFont="1" applyFill="1" applyBorder="1" applyAlignment="1">
      <alignment horizontal="left"/>
    </xf>
    <xf numFmtId="0" fontId="2" fillId="5" borderId="0" xfId="1" applyFill="1" applyBorder="1" applyAlignment="1" applyProtection="1">
      <alignment horizontal="left"/>
    </xf>
    <xf numFmtId="0" fontId="6" fillId="4" borderId="29" xfId="0" applyFont="1" applyFill="1" applyBorder="1" applyAlignment="1">
      <alignment horizontal="left" wrapText="1"/>
    </xf>
    <xf numFmtId="0" fontId="5" fillId="4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 wrapText="1"/>
    </xf>
    <xf numFmtId="0" fontId="5" fillId="4" borderId="21" xfId="0" applyFont="1" applyFill="1" applyBorder="1" applyAlignment="1">
      <alignment horizontal="left" vertical="center" wrapText="1"/>
    </xf>
    <xf numFmtId="0" fontId="5" fillId="4" borderId="25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8" fillId="2" borderId="13" xfId="0" applyFont="1" applyFill="1" applyBorder="1" applyAlignment="1">
      <alignment horizontal="left" vertical="top" wrapText="1"/>
    </xf>
    <xf numFmtId="0" fontId="8" fillId="2" borderId="12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22" xfId="0" applyFont="1" applyFill="1" applyBorder="1" applyAlignment="1">
      <alignment horizontal="left" vertical="top" wrapText="1"/>
    </xf>
    <xf numFmtId="2" fontId="8" fillId="2" borderId="22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8" fillId="6" borderId="15" xfId="0" applyFont="1" applyFill="1" applyBorder="1" applyAlignment="1">
      <alignment horizontal="left" vertical="top" wrapText="1"/>
    </xf>
    <xf numFmtId="0" fontId="8" fillId="6" borderId="16" xfId="0" applyFont="1" applyFill="1" applyBorder="1" applyAlignment="1">
      <alignment horizontal="left" vertical="top" wrapText="1"/>
    </xf>
    <xf numFmtId="0" fontId="8" fillId="6" borderId="23" xfId="0" applyFont="1" applyFill="1" applyBorder="1" applyAlignment="1">
      <alignment horizontal="left" vertical="top" wrapText="1"/>
    </xf>
    <xf numFmtId="2" fontId="8" fillId="6" borderId="23" xfId="0" applyNumberFormat="1" applyFont="1" applyFill="1" applyBorder="1" applyAlignment="1">
      <alignment horizontal="left" vertical="top" wrapText="1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15" fillId="5" borderId="26" xfId="0" applyFont="1" applyFill="1" applyBorder="1" applyAlignment="1">
      <alignment horizontal="left" vertical="top" wrapText="1"/>
    </xf>
    <xf numFmtId="0" fontId="15" fillId="5" borderId="24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30" xfId="0" applyFont="1" applyFill="1" applyBorder="1" applyAlignment="1">
      <alignment horizontal="left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0" fillId="0" borderId="5" xfId="0" applyBorder="1" applyAlignment="1">
      <alignment horizontal="left" vertical="top"/>
    </xf>
    <xf numFmtId="0" fontId="7" fillId="4" borderId="5" xfId="0" quotePrefix="1" applyFont="1" applyFill="1" applyBorder="1" applyAlignment="1">
      <alignment horizontal="left"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left" vertical="top"/>
      <protection locked="0"/>
    </xf>
    <xf numFmtId="0" fontId="19" fillId="0" borderId="0" xfId="0" quotePrefix="1" applyFont="1" applyBorder="1" applyAlignment="1">
      <alignment horizontal="left"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top" wrapText="1"/>
    </xf>
    <xf numFmtId="0" fontId="8" fillId="7" borderId="16" xfId="0" applyFont="1" applyFill="1" applyBorder="1" applyAlignment="1">
      <alignment horizontal="left" vertical="top" wrapText="1"/>
    </xf>
    <xf numFmtId="0" fontId="8" fillId="7" borderId="23" xfId="0" applyFont="1" applyFill="1" applyBorder="1" applyAlignment="1">
      <alignment horizontal="left" vertical="top" wrapText="1"/>
    </xf>
    <xf numFmtId="2" fontId="8" fillId="7" borderId="23" xfId="0" applyNumberFormat="1" applyFont="1" applyFill="1" applyBorder="1" applyAlignment="1">
      <alignment horizontal="left" vertical="top" wrapText="1"/>
    </xf>
    <xf numFmtId="0" fontId="8" fillId="7" borderId="35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8" fillId="8" borderId="14" xfId="0" applyFont="1" applyFill="1" applyBorder="1" applyAlignment="1">
      <alignment horizontal="left"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</cellXfs>
  <cellStyles count="2">
    <cellStyle name="Hiperpovezava" xfId="1" builtinId="8"/>
    <cellStyle name="Navadno" xfId="0" builtinId="0"/>
  </cellStyles>
  <dxfs count="7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3"/>
  <sheetViews>
    <sheetView showGridLines="0" tabSelected="1" topLeftCell="A43" zoomScaleNormal="100" workbookViewId="0">
      <selection activeCell="H43" sqref="H43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1" customWidth="1"/>
    <col min="4" max="4" width="28.7109375" style="1" customWidth="1"/>
    <col min="5" max="5" width="35.42578125" style="1" customWidth="1"/>
    <col min="6" max="6" width="19.7109375" style="1" customWidth="1"/>
    <col min="7" max="7" width="18.7109375" style="1" customWidth="1"/>
    <col min="8" max="8" width="8.5703125" style="1" customWidth="1"/>
    <col min="9" max="9" width="15.85546875" style="1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1" customWidth="1"/>
    <col min="16" max="16384" width="9.140625" style="1"/>
  </cols>
  <sheetData>
    <row r="1" spans="1:16" ht="13.5" thickBot="1" x14ac:dyDescent="0.25">
      <c r="A1" s="29"/>
      <c r="B1" s="30"/>
      <c r="C1" s="31"/>
      <c r="D1" s="31"/>
      <c r="E1" s="31"/>
      <c r="F1" s="30"/>
      <c r="G1" s="30"/>
      <c r="H1" s="30"/>
      <c r="I1" s="30"/>
      <c r="J1" s="30"/>
      <c r="K1" s="30"/>
      <c r="L1" s="30"/>
      <c r="M1" s="30"/>
      <c r="N1" s="30"/>
      <c r="O1" s="19"/>
    </row>
    <row r="2" spans="1:16" ht="37.5" customHeight="1" thickBot="1" x14ac:dyDescent="0.25">
      <c r="A2" s="32"/>
      <c r="B2" s="33"/>
      <c r="C2" s="33" t="s">
        <v>19</v>
      </c>
      <c r="D2" s="18"/>
      <c r="E2" s="34"/>
      <c r="F2" s="68" t="s">
        <v>29</v>
      </c>
      <c r="G2" s="35"/>
      <c r="H2" s="35"/>
      <c r="I2" s="35"/>
      <c r="J2" s="35"/>
      <c r="K2" s="35"/>
      <c r="L2" s="35"/>
      <c r="M2" s="35"/>
      <c r="N2" s="35"/>
      <c r="O2" s="20"/>
    </row>
    <row r="3" spans="1:16" ht="23.25" customHeight="1" x14ac:dyDescent="0.2">
      <c r="A3" s="32"/>
      <c r="B3" s="9"/>
      <c r="C3" s="9" t="s">
        <v>14</v>
      </c>
      <c r="D3" s="69" t="s">
        <v>30</v>
      </c>
      <c r="E3" s="9"/>
      <c r="F3" s="18"/>
      <c r="G3" s="9" t="s">
        <v>24</v>
      </c>
      <c r="H3" s="18"/>
      <c r="I3" s="9"/>
      <c r="J3" s="9"/>
      <c r="K3" s="8"/>
      <c r="L3" s="18"/>
      <c r="M3" s="27"/>
      <c r="N3" s="18"/>
      <c r="O3" s="21"/>
    </row>
    <row r="4" spans="1:16" ht="17.25" customHeight="1" x14ac:dyDescent="0.2">
      <c r="A4" s="32"/>
      <c r="B4" s="9"/>
      <c r="C4" s="9" t="s">
        <v>15</v>
      </c>
      <c r="D4" s="70" t="s">
        <v>30</v>
      </c>
      <c r="E4" s="36"/>
      <c r="F4" s="18"/>
      <c r="G4" s="37"/>
      <c r="H4" s="8"/>
      <c r="I4" s="8"/>
      <c r="J4" s="8"/>
      <c r="K4" s="18"/>
      <c r="L4" s="18"/>
      <c r="M4" s="18"/>
      <c r="N4" s="18"/>
      <c r="O4" s="21"/>
    </row>
    <row r="5" spans="1:16" ht="17.25" customHeight="1" x14ac:dyDescent="0.3">
      <c r="A5" s="32"/>
      <c r="B5" s="9"/>
      <c r="C5" s="9" t="s">
        <v>16</v>
      </c>
      <c r="D5" s="71" t="s">
        <v>31</v>
      </c>
      <c r="E5" s="38"/>
      <c r="F5" s="18"/>
      <c r="G5" s="27"/>
      <c r="H5" s="8"/>
      <c r="I5" s="8"/>
      <c r="J5" s="8"/>
      <c r="K5" s="39" t="s">
        <v>27</v>
      </c>
      <c r="L5" s="18"/>
      <c r="M5" s="18"/>
      <c r="N5" s="18"/>
      <c r="O5" s="21"/>
    </row>
    <row r="6" spans="1:16" x14ac:dyDescent="0.2">
      <c r="A6" s="32"/>
      <c r="B6" s="10"/>
      <c r="C6" s="10"/>
      <c r="D6" s="10"/>
      <c r="E6" s="10"/>
      <c r="F6" s="8"/>
      <c r="G6" s="27"/>
      <c r="H6" s="8"/>
      <c r="I6" s="8"/>
      <c r="J6" s="8"/>
      <c r="K6" s="9"/>
      <c r="L6" s="18"/>
      <c r="M6" s="18"/>
      <c r="N6" s="18"/>
      <c r="O6" s="21"/>
    </row>
    <row r="7" spans="1:16" ht="15.75" customHeight="1" x14ac:dyDescent="0.2">
      <c r="A7" s="32"/>
      <c r="B7" s="40"/>
      <c r="C7" s="40" t="s">
        <v>18</v>
      </c>
      <c r="D7" s="72" t="s">
        <v>32</v>
      </c>
      <c r="E7" s="72" t="s">
        <v>33</v>
      </c>
      <c r="F7" s="18"/>
      <c r="G7" s="27"/>
      <c r="H7" s="40"/>
      <c r="I7" s="40"/>
      <c r="J7" s="40"/>
      <c r="K7" s="41" t="s">
        <v>28</v>
      </c>
      <c r="L7" s="18"/>
      <c r="M7" s="18"/>
      <c r="N7" s="18"/>
      <c r="O7" s="21"/>
    </row>
    <row r="8" spans="1:16" ht="15.75" customHeight="1" x14ac:dyDescent="0.2">
      <c r="A8" s="32"/>
      <c r="B8" s="38"/>
      <c r="C8" s="38" t="s">
        <v>17</v>
      </c>
      <c r="D8" s="11">
        <f ca="1">TODAY()</f>
        <v>44342</v>
      </c>
      <c r="E8" s="12">
        <f ca="1">NOW()</f>
        <v>44342.316353009257</v>
      </c>
      <c r="F8" s="18"/>
      <c r="G8" s="40"/>
      <c r="H8" s="40"/>
      <c r="I8" s="40"/>
      <c r="J8" s="40"/>
      <c r="K8" s="8"/>
      <c r="L8" s="18"/>
      <c r="M8" s="18"/>
      <c r="N8" s="18"/>
      <c r="O8" s="21"/>
    </row>
    <row r="9" spans="1:16" s="48" customFormat="1" ht="40.5" customHeight="1" x14ac:dyDescent="0.2">
      <c r="A9" s="42"/>
      <c r="B9" s="43" t="s">
        <v>22</v>
      </c>
      <c r="C9" s="44" t="s">
        <v>36</v>
      </c>
      <c r="D9" s="44" t="s">
        <v>90</v>
      </c>
      <c r="E9" s="44" t="s">
        <v>118</v>
      </c>
      <c r="F9" s="44" t="s">
        <v>176</v>
      </c>
      <c r="G9" s="44" t="s">
        <v>205</v>
      </c>
      <c r="H9" s="44" t="s">
        <v>272</v>
      </c>
      <c r="I9" s="44" t="s">
        <v>273</v>
      </c>
      <c r="J9" s="44" t="s">
        <v>277</v>
      </c>
      <c r="K9" s="45" t="s">
        <v>286</v>
      </c>
      <c r="L9" s="46" t="s">
        <v>287</v>
      </c>
      <c r="M9" s="47" t="s">
        <v>288</v>
      </c>
      <c r="N9" s="47" t="s">
        <v>289</v>
      </c>
      <c r="O9" s="47" t="s">
        <v>290</v>
      </c>
    </row>
    <row r="10" spans="1:16" s="54" customFormat="1" ht="13.5" customHeight="1" x14ac:dyDescent="0.2">
      <c r="A10" s="32"/>
      <c r="B10" s="49">
        <f t="shared" ref="B10:B41" si="0">ROW(B10) - ROW($B$9)</f>
        <v>1</v>
      </c>
      <c r="C10" s="50" t="s">
        <v>37</v>
      </c>
      <c r="D10" s="50" t="s">
        <v>91</v>
      </c>
      <c r="E10" s="51" t="s">
        <v>119</v>
      </c>
      <c r="F10" s="51"/>
      <c r="G10" s="51" t="s">
        <v>206</v>
      </c>
      <c r="H10" s="51">
        <v>1</v>
      </c>
      <c r="I10" s="51" t="s">
        <v>274</v>
      </c>
      <c r="J10" s="51">
        <v>2427122</v>
      </c>
      <c r="K10" s="52"/>
      <c r="L10" s="52"/>
      <c r="M10" s="53"/>
      <c r="N10" s="53"/>
      <c r="O10" s="22"/>
      <c r="P10" s="54" t="str">
        <f>J10&amp;","&amp;H10*40&amp;",Koruza,Koruza"</f>
        <v>2427122,40,Koruza,Koruza</v>
      </c>
    </row>
    <row r="11" spans="1:16" s="54" customFormat="1" ht="13.5" customHeight="1" x14ac:dyDescent="0.2">
      <c r="A11" s="32"/>
      <c r="B11" s="55">
        <f t="shared" si="0"/>
        <v>2</v>
      </c>
      <c r="C11" s="56" t="s">
        <v>38</v>
      </c>
      <c r="D11" s="56" t="s">
        <v>92</v>
      </c>
      <c r="E11" s="56" t="s">
        <v>120</v>
      </c>
      <c r="F11" s="56" t="s">
        <v>38</v>
      </c>
      <c r="G11" s="56" t="s">
        <v>207</v>
      </c>
      <c r="H11" s="56">
        <v>1</v>
      </c>
      <c r="I11" s="56" t="s">
        <v>275</v>
      </c>
      <c r="J11" s="56" t="s">
        <v>278</v>
      </c>
      <c r="K11" s="57"/>
      <c r="L11" s="57"/>
      <c r="M11" s="58"/>
      <c r="N11" s="58"/>
      <c r="O11" s="23"/>
    </row>
    <row r="12" spans="1:16" s="54" customFormat="1" ht="13.5" customHeight="1" x14ac:dyDescent="0.2">
      <c r="A12" s="32"/>
      <c r="B12" s="49">
        <f t="shared" si="0"/>
        <v>3</v>
      </c>
      <c r="C12" s="50" t="s">
        <v>39</v>
      </c>
      <c r="D12" s="50" t="s">
        <v>93</v>
      </c>
      <c r="E12" s="51" t="s">
        <v>121</v>
      </c>
      <c r="F12" s="51" t="s">
        <v>39</v>
      </c>
      <c r="G12" s="51" t="s">
        <v>208</v>
      </c>
      <c r="H12" s="51">
        <v>1</v>
      </c>
      <c r="I12" s="51" t="s">
        <v>275</v>
      </c>
      <c r="J12" s="51" t="s">
        <v>279</v>
      </c>
      <c r="K12" s="52"/>
      <c r="L12" s="52"/>
      <c r="M12" s="53"/>
      <c r="N12" s="53"/>
      <c r="O12" s="22"/>
    </row>
    <row r="13" spans="1:16" s="54" customFormat="1" ht="13.5" customHeight="1" x14ac:dyDescent="0.2">
      <c r="A13" s="32"/>
      <c r="B13" s="55">
        <f t="shared" si="0"/>
        <v>4</v>
      </c>
      <c r="C13" s="56"/>
      <c r="D13" s="56"/>
      <c r="E13" s="56"/>
      <c r="F13" s="56"/>
      <c r="G13" s="56"/>
      <c r="H13" s="56"/>
      <c r="I13" s="56"/>
      <c r="J13" s="56"/>
      <c r="K13" s="57"/>
      <c r="L13" s="57"/>
      <c r="M13" s="58"/>
      <c r="N13" s="58"/>
      <c r="O13" s="23"/>
    </row>
    <row r="14" spans="1:16" s="54" customFormat="1" ht="13.5" customHeight="1" x14ac:dyDescent="0.2">
      <c r="A14" s="32"/>
      <c r="B14" s="49">
        <f t="shared" si="0"/>
        <v>5</v>
      </c>
      <c r="C14" s="50" t="s">
        <v>40</v>
      </c>
      <c r="D14" s="50" t="s">
        <v>94</v>
      </c>
      <c r="E14" s="51" t="s">
        <v>122</v>
      </c>
      <c r="F14" s="51" t="s">
        <v>177</v>
      </c>
      <c r="G14" s="51" t="s">
        <v>209</v>
      </c>
      <c r="H14" s="51">
        <v>1</v>
      </c>
      <c r="I14" s="51" t="s">
        <v>274</v>
      </c>
      <c r="J14" s="51">
        <v>1098611</v>
      </c>
      <c r="K14" s="52"/>
      <c r="L14" s="52"/>
      <c r="M14" s="53"/>
      <c r="N14" s="53"/>
      <c r="O14" s="22"/>
      <c r="P14" s="54" t="str">
        <f t="shared" ref="P14:P73" si="1">J14&amp;","&amp;H14*40&amp;",Koruza,Koruza"</f>
        <v>1098611,40,Koruza,Koruza</v>
      </c>
    </row>
    <row r="15" spans="1:16" s="54" customFormat="1" ht="13.5" customHeight="1" x14ac:dyDescent="0.2">
      <c r="A15" s="32"/>
      <c r="B15" s="55">
        <f t="shared" si="0"/>
        <v>6</v>
      </c>
      <c r="C15" s="56" t="s">
        <v>178</v>
      </c>
      <c r="D15" s="56" t="s">
        <v>299</v>
      </c>
      <c r="E15" s="56" t="s">
        <v>123</v>
      </c>
      <c r="F15" s="56" t="s">
        <v>178</v>
      </c>
      <c r="G15" s="56" t="s">
        <v>210</v>
      </c>
      <c r="H15" s="56">
        <v>2</v>
      </c>
      <c r="I15" s="56" t="s">
        <v>274</v>
      </c>
      <c r="J15" s="56">
        <v>1679129</v>
      </c>
      <c r="K15" s="57"/>
      <c r="L15" s="57"/>
      <c r="M15" s="58"/>
      <c r="N15" s="58"/>
      <c r="O15" s="23"/>
      <c r="P15" s="54" t="str">
        <f t="shared" si="1"/>
        <v>1679129,80,Koruza,Koruza</v>
      </c>
    </row>
    <row r="16" spans="1:16" s="54" customFormat="1" ht="13.5" customHeight="1" x14ac:dyDescent="0.2">
      <c r="A16" s="32"/>
      <c r="B16" s="49">
        <f t="shared" si="0"/>
        <v>7</v>
      </c>
      <c r="C16" s="50" t="s">
        <v>41</v>
      </c>
      <c r="D16" s="50" t="s">
        <v>95</v>
      </c>
      <c r="E16" s="51" t="s">
        <v>124</v>
      </c>
      <c r="F16" s="51" t="s">
        <v>179</v>
      </c>
      <c r="G16" s="51" t="s">
        <v>211</v>
      </c>
      <c r="H16" s="51">
        <v>1</v>
      </c>
      <c r="I16" s="51" t="s">
        <v>274</v>
      </c>
      <c r="J16" s="51">
        <v>1095877</v>
      </c>
      <c r="K16" s="52"/>
      <c r="L16" s="52"/>
      <c r="M16" s="53"/>
      <c r="N16" s="53"/>
      <c r="O16" s="22"/>
      <c r="P16" s="54" t="str">
        <f t="shared" si="1"/>
        <v>1095877,40,Koruza,Koruza</v>
      </c>
    </row>
    <row r="17" spans="1:16" s="54" customFormat="1" ht="13.5" customHeight="1" x14ac:dyDescent="0.2">
      <c r="A17" s="32"/>
      <c r="B17" s="55">
        <f t="shared" si="0"/>
        <v>8</v>
      </c>
      <c r="C17" s="56" t="s">
        <v>42</v>
      </c>
      <c r="D17" s="56" t="s">
        <v>96</v>
      </c>
      <c r="E17" s="56" t="s">
        <v>125</v>
      </c>
      <c r="F17" s="56" t="s">
        <v>180</v>
      </c>
      <c r="G17" s="56" t="s">
        <v>212</v>
      </c>
      <c r="H17" s="56">
        <v>2</v>
      </c>
      <c r="I17" s="56" t="s">
        <v>274</v>
      </c>
      <c r="J17" s="56">
        <v>1515716</v>
      </c>
      <c r="K17" s="57"/>
      <c r="L17" s="57"/>
      <c r="M17" s="58"/>
      <c r="N17" s="58"/>
      <c r="O17" s="23"/>
      <c r="P17" s="54" t="str">
        <f t="shared" si="1"/>
        <v>1515716,80,Koruza,Koruza</v>
      </c>
    </row>
    <row r="18" spans="1:16" s="54" customFormat="1" ht="13.5" customHeight="1" x14ac:dyDescent="0.2">
      <c r="A18" s="32"/>
      <c r="B18" s="49">
        <f t="shared" si="0"/>
        <v>9</v>
      </c>
      <c r="C18" s="50" t="s">
        <v>43</v>
      </c>
      <c r="D18" s="50" t="s">
        <v>96</v>
      </c>
      <c r="E18" s="51" t="s">
        <v>126</v>
      </c>
      <c r="F18" s="51" t="s">
        <v>180</v>
      </c>
      <c r="G18" s="51" t="s">
        <v>213</v>
      </c>
      <c r="H18" s="51">
        <v>3</v>
      </c>
      <c r="I18" s="51" t="s">
        <v>274</v>
      </c>
      <c r="J18" s="51">
        <v>2362099</v>
      </c>
      <c r="K18" s="52"/>
      <c r="L18" s="52"/>
      <c r="M18" s="53"/>
      <c r="N18" s="53"/>
      <c r="O18" s="22"/>
      <c r="P18" s="54" t="str">
        <f t="shared" si="1"/>
        <v>2362099,120,Koruza,Koruza</v>
      </c>
    </row>
    <row r="19" spans="1:16" s="54" customFormat="1" ht="13.5" customHeight="1" x14ac:dyDescent="0.2">
      <c r="A19" s="32"/>
      <c r="B19" s="55">
        <f t="shared" si="0"/>
        <v>10</v>
      </c>
      <c r="C19" s="56" t="s">
        <v>44</v>
      </c>
      <c r="D19" s="56" t="s">
        <v>96</v>
      </c>
      <c r="E19" s="56" t="s">
        <v>127</v>
      </c>
      <c r="F19" s="56" t="s">
        <v>180</v>
      </c>
      <c r="G19" s="56" t="s">
        <v>214</v>
      </c>
      <c r="H19" s="56">
        <v>6</v>
      </c>
      <c r="I19" s="56" t="s">
        <v>274</v>
      </c>
      <c r="J19" s="56">
        <v>2426958</v>
      </c>
      <c r="K19" s="57"/>
      <c r="L19" s="57"/>
      <c r="M19" s="58"/>
      <c r="N19" s="58"/>
      <c r="O19" s="23"/>
      <c r="P19" s="54" t="str">
        <f t="shared" si="1"/>
        <v>2426958,240,Koruza,Koruza</v>
      </c>
    </row>
    <row r="20" spans="1:16" s="54" customFormat="1" ht="13.5" customHeight="1" x14ac:dyDescent="0.2">
      <c r="A20" s="32"/>
      <c r="B20" s="49">
        <f t="shared" si="0"/>
        <v>11</v>
      </c>
      <c r="C20" s="50" t="s">
        <v>45</v>
      </c>
      <c r="D20" s="50" t="s">
        <v>96</v>
      </c>
      <c r="E20" s="51" t="s">
        <v>128</v>
      </c>
      <c r="F20" s="51" t="s">
        <v>180</v>
      </c>
      <c r="G20" s="51" t="s">
        <v>215</v>
      </c>
      <c r="H20" s="51">
        <v>3</v>
      </c>
      <c r="I20" s="51" t="s">
        <v>274</v>
      </c>
      <c r="J20" s="51">
        <v>2611924</v>
      </c>
      <c r="K20" s="52"/>
      <c r="L20" s="52"/>
      <c r="M20" s="53"/>
      <c r="N20" s="53"/>
      <c r="O20" s="22"/>
      <c r="P20" s="54" t="str">
        <f t="shared" si="1"/>
        <v>2611924,120,Koruza,Koruza</v>
      </c>
    </row>
    <row r="21" spans="1:16" s="54" customFormat="1" ht="13.5" customHeight="1" x14ac:dyDescent="0.2">
      <c r="A21" s="32"/>
      <c r="B21" s="55">
        <f t="shared" si="0"/>
        <v>12</v>
      </c>
      <c r="C21" s="56" t="s">
        <v>46</v>
      </c>
      <c r="D21" s="56" t="s">
        <v>96</v>
      </c>
      <c r="E21" s="56" t="s">
        <v>129</v>
      </c>
      <c r="F21" s="56" t="s">
        <v>180</v>
      </c>
      <c r="G21" s="56" t="s">
        <v>216</v>
      </c>
      <c r="H21" s="56">
        <v>1</v>
      </c>
      <c r="I21" s="56" t="s">
        <v>274</v>
      </c>
      <c r="J21" s="56">
        <v>1845736</v>
      </c>
      <c r="K21" s="57"/>
      <c r="L21" s="57"/>
      <c r="M21" s="58"/>
      <c r="N21" s="58"/>
      <c r="O21" s="23"/>
      <c r="P21" s="54" t="str">
        <f t="shared" si="1"/>
        <v>1845736,40,Koruza,Koruza</v>
      </c>
    </row>
    <row r="22" spans="1:16" s="54" customFormat="1" ht="13.5" customHeight="1" x14ac:dyDescent="0.2">
      <c r="A22" s="32"/>
      <c r="B22" s="49">
        <f t="shared" si="0"/>
        <v>13</v>
      </c>
      <c r="C22" s="50" t="s">
        <v>47</v>
      </c>
      <c r="D22" s="50" t="s">
        <v>96</v>
      </c>
      <c r="E22" s="51" t="s">
        <v>130</v>
      </c>
      <c r="F22" s="51" t="s">
        <v>180</v>
      </c>
      <c r="G22" s="51" t="s">
        <v>217</v>
      </c>
      <c r="H22" s="51">
        <v>35</v>
      </c>
      <c r="I22" s="51" t="s">
        <v>274</v>
      </c>
      <c r="J22" s="51">
        <v>2688519</v>
      </c>
      <c r="K22" s="52"/>
      <c r="L22" s="52"/>
      <c r="M22" s="53"/>
      <c r="N22" s="53"/>
      <c r="O22" s="22"/>
      <c r="P22" s="54" t="str">
        <f t="shared" si="1"/>
        <v>2688519,1400,Koruza,Koruza</v>
      </c>
    </row>
    <row r="23" spans="1:16" s="54" customFormat="1" ht="13.5" customHeight="1" x14ac:dyDescent="0.2">
      <c r="A23" s="32"/>
      <c r="B23" s="55">
        <f t="shared" si="0"/>
        <v>14</v>
      </c>
      <c r="C23" s="56" t="s">
        <v>47</v>
      </c>
      <c r="D23" s="56" t="s">
        <v>96</v>
      </c>
      <c r="E23" s="56" t="s">
        <v>130</v>
      </c>
      <c r="F23" s="56" t="s">
        <v>180</v>
      </c>
      <c r="G23" s="56" t="s">
        <v>218</v>
      </c>
      <c r="H23" s="56">
        <v>1</v>
      </c>
      <c r="I23" s="56" t="s">
        <v>274</v>
      </c>
      <c r="J23" s="56">
        <v>2688519</v>
      </c>
      <c r="K23" s="57"/>
      <c r="L23" s="57"/>
      <c r="M23" s="58"/>
      <c r="N23" s="58"/>
      <c r="O23" s="23"/>
      <c r="P23" s="54" t="str">
        <f t="shared" si="1"/>
        <v>2688519,40,Koruza,Koruza</v>
      </c>
    </row>
    <row r="24" spans="1:16" s="54" customFormat="1" ht="13.5" customHeight="1" x14ac:dyDescent="0.2">
      <c r="A24" s="32"/>
      <c r="B24" s="49">
        <f t="shared" si="0"/>
        <v>15</v>
      </c>
      <c r="C24" s="50" t="s">
        <v>48</v>
      </c>
      <c r="D24" s="50" t="s">
        <v>96</v>
      </c>
      <c r="E24" s="51" t="s">
        <v>131</v>
      </c>
      <c r="F24" s="51" t="s">
        <v>180</v>
      </c>
      <c r="G24" s="51" t="s">
        <v>219</v>
      </c>
      <c r="H24" s="51">
        <v>4</v>
      </c>
      <c r="I24" s="51" t="s">
        <v>274</v>
      </c>
      <c r="J24" s="51">
        <v>2456108</v>
      </c>
      <c r="K24" s="52"/>
      <c r="L24" s="52"/>
      <c r="M24" s="53"/>
      <c r="N24" s="53"/>
      <c r="O24" s="22"/>
      <c r="P24" s="54" t="str">
        <f t="shared" si="1"/>
        <v>2456108,160,Koruza,Koruza</v>
      </c>
    </row>
    <row r="25" spans="1:16" s="54" customFormat="1" ht="13.5" customHeight="1" x14ac:dyDescent="0.2">
      <c r="A25" s="32"/>
      <c r="B25" s="55">
        <f t="shared" si="0"/>
        <v>16</v>
      </c>
      <c r="C25" s="56" t="s">
        <v>49</v>
      </c>
      <c r="D25" s="56" t="s">
        <v>96</v>
      </c>
      <c r="E25" s="56" t="s">
        <v>132</v>
      </c>
      <c r="F25" s="56" t="s">
        <v>180</v>
      </c>
      <c r="G25" s="56" t="s">
        <v>220</v>
      </c>
      <c r="H25" s="56">
        <v>2</v>
      </c>
      <c r="I25" s="56" t="s">
        <v>274</v>
      </c>
      <c r="J25" s="56">
        <v>1828910</v>
      </c>
      <c r="K25" s="57"/>
      <c r="L25" s="57"/>
      <c r="M25" s="58"/>
      <c r="N25" s="58"/>
      <c r="O25" s="23"/>
      <c r="P25" s="54" t="str">
        <f t="shared" si="1"/>
        <v>1828910,80,Koruza,Koruza</v>
      </c>
    </row>
    <row r="26" spans="1:16" s="54" customFormat="1" ht="13.5" customHeight="1" x14ac:dyDescent="0.2">
      <c r="A26" s="32"/>
      <c r="B26" s="49">
        <f t="shared" si="0"/>
        <v>17</v>
      </c>
      <c r="C26" s="50" t="s">
        <v>50</v>
      </c>
      <c r="D26" s="50" t="s">
        <v>96</v>
      </c>
      <c r="E26" s="51" t="s">
        <v>133</v>
      </c>
      <c r="F26" s="51" t="s">
        <v>181</v>
      </c>
      <c r="G26" s="51" t="s">
        <v>221</v>
      </c>
      <c r="H26" s="51">
        <v>4</v>
      </c>
      <c r="I26" s="51" t="s">
        <v>274</v>
      </c>
      <c r="J26" s="51">
        <v>2611939</v>
      </c>
      <c r="K26" s="52"/>
      <c r="L26" s="52"/>
      <c r="M26" s="53"/>
      <c r="N26" s="53"/>
      <c r="O26" s="22"/>
      <c r="P26" s="54" t="str">
        <f t="shared" si="1"/>
        <v>2611939,160,Koruza,Koruza</v>
      </c>
    </row>
    <row r="27" spans="1:16" s="54" customFormat="1" ht="13.5" customHeight="1" x14ac:dyDescent="0.2">
      <c r="A27" s="32"/>
      <c r="B27" s="55">
        <f t="shared" si="0"/>
        <v>18</v>
      </c>
      <c r="C27" s="56" t="s">
        <v>50</v>
      </c>
      <c r="D27" s="56" t="s">
        <v>96</v>
      </c>
      <c r="E27" s="56" t="s">
        <v>133</v>
      </c>
      <c r="F27" s="56" t="s">
        <v>181</v>
      </c>
      <c r="G27" s="56" t="s">
        <v>222</v>
      </c>
      <c r="H27" s="56">
        <v>3</v>
      </c>
      <c r="I27" s="56" t="s">
        <v>274</v>
      </c>
      <c r="J27" s="56">
        <v>2611939</v>
      </c>
      <c r="K27" s="57"/>
      <c r="L27" s="57"/>
      <c r="M27" s="58"/>
      <c r="N27" s="58"/>
      <c r="O27" s="23"/>
      <c r="P27" s="54" t="str">
        <f t="shared" si="1"/>
        <v>2611939,120,Koruza,Koruza</v>
      </c>
    </row>
    <row r="28" spans="1:16" s="54" customFormat="1" ht="13.5" customHeight="1" x14ac:dyDescent="0.2">
      <c r="A28" s="32"/>
      <c r="B28" s="49">
        <f t="shared" si="0"/>
        <v>19</v>
      </c>
      <c r="C28" s="50" t="s">
        <v>51</v>
      </c>
      <c r="D28" s="50" t="s">
        <v>96</v>
      </c>
      <c r="E28" s="51" t="s">
        <v>134</v>
      </c>
      <c r="F28" s="51" t="s">
        <v>181</v>
      </c>
      <c r="G28" s="51" t="s">
        <v>223</v>
      </c>
      <c r="H28" s="51">
        <v>1</v>
      </c>
      <c r="I28" s="51" t="s">
        <v>274</v>
      </c>
      <c r="J28" s="51">
        <v>9527710</v>
      </c>
      <c r="K28" s="52"/>
      <c r="L28" s="52"/>
      <c r="M28" s="53"/>
      <c r="N28" s="53"/>
      <c r="O28" s="22"/>
      <c r="P28" s="54" t="str">
        <f t="shared" si="1"/>
        <v>9527710,40,Koruza,Koruza</v>
      </c>
    </row>
    <row r="29" spans="1:16" s="54" customFormat="1" ht="13.5" customHeight="1" x14ac:dyDescent="0.2">
      <c r="A29" s="32"/>
      <c r="B29" s="55">
        <f t="shared" si="0"/>
        <v>20</v>
      </c>
      <c r="C29" s="56" t="s">
        <v>52</v>
      </c>
      <c r="D29" s="56" t="s">
        <v>97</v>
      </c>
      <c r="E29" s="56" t="s">
        <v>135</v>
      </c>
      <c r="F29" s="56" t="s">
        <v>181</v>
      </c>
      <c r="G29" s="56" t="s">
        <v>224</v>
      </c>
      <c r="H29" s="56">
        <v>5</v>
      </c>
      <c r="I29" s="56" t="s">
        <v>274</v>
      </c>
      <c r="J29" s="56">
        <v>2210948</v>
      </c>
      <c r="K29" s="57"/>
      <c r="L29" s="57"/>
      <c r="M29" s="58"/>
      <c r="N29" s="58"/>
      <c r="O29" s="23"/>
      <c r="P29" s="54" t="str">
        <f t="shared" si="1"/>
        <v>2210948,200,Koruza,Koruza</v>
      </c>
    </row>
    <row r="30" spans="1:16" s="54" customFormat="1" ht="13.5" customHeight="1" x14ac:dyDescent="0.2">
      <c r="A30" s="32"/>
      <c r="B30" s="49">
        <f t="shared" si="0"/>
        <v>21</v>
      </c>
      <c r="C30" s="50" t="s">
        <v>53</v>
      </c>
      <c r="D30" s="50" t="s">
        <v>97</v>
      </c>
      <c r="E30" s="51" t="s">
        <v>136</v>
      </c>
      <c r="F30" s="51" t="s">
        <v>181</v>
      </c>
      <c r="G30" s="51" t="s">
        <v>225</v>
      </c>
      <c r="H30" s="51">
        <v>1</v>
      </c>
      <c r="I30" s="51" t="s">
        <v>274</v>
      </c>
      <c r="J30" s="51">
        <v>1669740</v>
      </c>
      <c r="K30" s="52"/>
      <c r="L30" s="52"/>
      <c r="M30" s="53"/>
      <c r="N30" s="53"/>
      <c r="O30" s="22"/>
      <c r="P30" s="54" t="str">
        <f t="shared" si="1"/>
        <v>1669740,40,Koruza,Koruza</v>
      </c>
    </row>
    <row r="31" spans="1:16" s="54" customFormat="1" ht="13.5" customHeight="1" x14ac:dyDescent="0.2">
      <c r="A31" s="32"/>
      <c r="B31" s="55">
        <f t="shared" si="0"/>
        <v>22</v>
      </c>
      <c r="C31" s="56" t="s">
        <v>298</v>
      </c>
      <c r="D31" s="56" t="s">
        <v>98</v>
      </c>
      <c r="E31" s="56" t="s">
        <v>137</v>
      </c>
      <c r="F31" s="56" t="s">
        <v>181</v>
      </c>
      <c r="G31" s="56" t="s">
        <v>226</v>
      </c>
      <c r="H31" s="56">
        <v>4</v>
      </c>
      <c r="I31" s="56" t="s">
        <v>274</v>
      </c>
      <c r="J31" s="56">
        <v>3489650</v>
      </c>
      <c r="K31" s="57"/>
      <c r="L31" s="57"/>
      <c r="M31" s="58"/>
      <c r="N31" s="58"/>
      <c r="O31" s="23"/>
      <c r="P31" s="54" t="str">
        <f t="shared" si="1"/>
        <v>3489650,160,Koruza,Koruza</v>
      </c>
    </row>
    <row r="32" spans="1:16" s="54" customFormat="1" ht="13.5" customHeight="1" x14ac:dyDescent="0.2">
      <c r="A32" s="32"/>
      <c r="B32" s="49">
        <f t="shared" si="0"/>
        <v>23</v>
      </c>
      <c r="C32" s="50" t="s">
        <v>54</v>
      </c>
      <c r="D32" s="50" t="s">
        <v>99</v>
      </c>
      <c r="E32" s="51" t="s">
        <v>138</v>
      </c>
      <c r="F32" s="51" t="s">
        <v>182</v>
      </c>
      <c r="G32" s="51" t="s">
        <v>227</v>
      </c>
      <c r="H32" s="51">
        <v>1</v>
      </c>
      <c r="I32" s="51" t="s">
        <v>274</v>
      </c>
      <c r="J32" s="51">
        <v>2676444</v>
      </c>
      <c r="K32" s="52"/>
      <c r="L32" s="52"/>
      <c r="M32" s="53"/>
      <c r="N32" s="53"/>
      <c r="O32" s="22"/>
      <c r="P32" s="54" t="str">
        <f t="shared" si="1"/>
        <v>2676444,40,Koruza,Koruza</v>
      </c>
    </row>
    <row r="33" spans="1:17" s="54" customFormat="1" ht="13.5" customHeight="1" x14ac:dyDescent="0.2">
      <c r="A33" s="32"/>
      <c r="B33" s="55">
        <f t="shared" si="0"/>
        <v>24</v>
      </c>
      <c r="C33" s="56" t="s">
        <v>55</v>
      </c>
      <c r="D33" s="56" t="s">
        <v>96</v>
      </c>
      <c r="E33" s="56" t="s">
        <v>139</v>
      </c>
      <c r="F33" s="56" t="s">
        <v>182</v>
      </c>
      <c r="G33" s="56" t="s">
        <v>228</v>
      </c>
      <c r="H33" s="56">
        <v>4</v>
      </c>
      <c r="I33" s="56" t="s">
        <v>274</v>
      </c>
      <c r="J33" s="56">
        <v>1845762</v>
      </c>
      <c r="K33" s="57"/>
      <c r="L33" s="57"/>
      <c r="M33" s="58"/>
      <c r="N33" s="58"/>
      <c r="O33" s="23"/>
      <c r="P33" s="54" t="str">
        <f t="shared" si="1"/>
        <v>1845762,160,Koruza,Koruza</v>
      </c>
    </row>
    <row r="34" spans="1:17" s="54" customFormat="1" ht="13.5" customHeight="1" x14ac:dyDescent="0.2">
      <c r="A34" s="32"/>
      <c r="B34" s="49">
        <f t="shared" si="0"/>
        <v>25</v>
      </c>
      <c r="C34" s="50" t="s">
        <v>55</v>
      </c>
      <c r="D34" s="50" t="s">
        <v>96</v>
      </c>
      <c r="E34" s="51" t="s">
        <v>139</v>
      </c>
      <c r="F34" s="51" t="s">
        <v>182</v>
      </c>
      <c r="G34" s="51" t="s">
        <v>229</v>
      </c>
      <c r="H34" s="51">
        <v>1</v>
      </c>
      <c r="I34" s="51" t="s">
        <v>274</v>
      </c>
      <c r="J34" s="51">
        <v>1845762</v>
      </c>
      <c r="K34" s="52"/>
      <c r="L34" s="52"/>
      <c r="M34" s="53"/>
      <c r="N34" s="53"/>
      <c r="O34" s="22"/>
      <c r="P34" s="54" t="str">
        <f t="shared" si="1"/>
        <v>1845762,40,Koruza,Koruza</v>
      </c>
    </row>
    <row r="35" spans="1:17" s="54" customFormat="1" ht="13.5" customHeight="1" x14ac:dyDescent="0.2">
      <c r="A35" s="32"/>
      <c r="B35" s="55">
        <f t="shared" si="0"/>
        <v>26</v>
      </c>
      <c r="C35" s="56" t="s">
        <v>56</v>
      </c>
      <c r="D35" s="56" t="s">
        <v>100</v>
      </c>
      <c r="E35" s="56" t="s">
        <v>140</v>
      </c>
      <c r="F35" s="56" t="s">
        <v>183</v>
      </c>
      <c r="G35" s="56" t="s">
        <v>230</v>
      </c>
      <c r="H35" s="56">
        <v>1</v>
      </c>
      <c r="I35" s="56" t="s">
        <v>274</v>
      </c>
      <c r="J35" s="56">
        <v>2470131</v>
      </c>
      <c r="K35" s="57"/>
      <c r="L35" s="57"/>
      <c r="M35" s="58"/>
      <c r="N35" s="58"/>
      <c r="O35" s="23"/>
      <c r="P35" s="54" t="str">
        <f t="shared" si="1"/>
        <v>2470131,40,Koruza,Koruza</v>
      </c>
    </row>
    <row r="36" spans="1:17" s="54" customFormat="1" ht="13.5" customHeight="1" x14ac:dyDescent="0.2">
      <c r="A36" s="32"/>
      <c r="B36" s="49">
        <f t="shared" si="0"/>
        <v>27</v>
      </c>
      <c r="C36" s="50" t="s">
        <v>57</v>
      </c>
      <c r="D36" s="50" t="s">
        <v>101</v>
      </c>
      <c r="E36" s="51" t="s">
        <v>141</v>
      </c>
      <c r="F36" s="51" t="s">
        <v>184</v>
      </c>
      <c r="G36" s="51" t="s">
        <v>231</v>
      </c>
      <c r="H36" s="51">
        <v>2</v>
      </c>
      <c r="I36" s="51" t="s">
        <v>274</v>
      </c>
      <c r="J36" s="51">
        <v>1459137</v>
      </c>
      <c r="K36" s="52"/>
      <c r="L36" s="52"/>
      <c r="M36" s="53"/>
      <c r="N36" s="53"/>
      <c r="O36" s="22"/>
      <c r="P36" s="54" t="str">
        <f t="shared" si="1"/>
        <v>1459137,80,Koruza,Koruza</v>
      </c>
    </row>
    <row r="37" spans="1:17" s="54" customFormat="1" ht="13.5" customHeight="1" x14ac:dyDescent="0.2">
      <c r="A37" s="32"/>
      <c r="B37" s="55">
        <f t="shared" si="0"/>
        <v>28</v>
      </c>
      <c r="C37" s="56" t="s">
        <v>58</v>
      </c>
      <c r="D37" s="56" t="s">
        <v>102</v>
      </c>
      <c r="E37" s="56" t="s">
        <v>142</v>
      </c>
      <c r="F37" s="56" t="s">
        <v>58</v>
      </c>
      <c r="G37" s="56" t="s">
        <v>232</v>
      </c>
      <c r="H37" s="56">
        <v>5</v>
      </c>
      <c r="I37" s="56" t="s">
        <v>275</v>
      </c>
      <c r="J37" s="56" t="s">
        <v>280</v>
      </c>
      <c r="K37" s="57"/>
      <c r="L37" s="57"/>
      <c r="M37" s="58"/>
      <c r="N37" s="58"/>
      <c r="O37" s="23"/>
    </row>
    <row r="38" spans="1:17" s="54" customFormat="1" ht="13.5" customHeight="1" x14ac:dyDescent="0.2">
      <c r="A38" s="32"/>
      <c r="B38" s="49">
        <f t="shared" si="0"/>
        <v>29</v>
      </c>
      <c r="C38" s="50"/>
      <c r="D38" s="50"/>
      <c r="E38" s="51"/>
      <c r="F38" s="51"/>
      <c r="G38" s="51"/>
      <c r="H38" s="51"/>
      <c r="I38" s="51"/>
      <c r="J38" s="51"/>
      <c r="K38" s="52"/>
      <c r="L38" s="52"/>
      <c r="M38" s="53"/>
      <c r="N38" s="53"/>
      <c r="O38" s="22"/>
    </row>
    <row r="39" spans="1:17" s="54" customFormat="1" ht="13.5" customHeight="1" x14ac:dyDescent="0.2">
      <c r="A39" s="32"/>
      <c r="B39" s="55">
        <f t="shared" si="0"/>
        <v>30</v>
      </c>
      <c r="C39" s="56" t="s">
        <v>59</v>
      </c>
      <c r="D39" s="56" t="s">
        <v>103</v>
      </c>
      <c r="E39" s="56" t="s">
        <v>143</v>
      </c>
      <c r="F39" s="56" t="s">
        <v>185</v>
      </c>
      <c r="G39" s="56" t="s">
        <v>233</v>
      </c>
      <c r="H39" s="56">
        <v>1</v>
      </c>
      <c r="I39" s="56" t="s">
        <v>275</v>
      </c>
      <c r="J39" s="56"/>
      <c r="K39" s="57"/>
      <c r="L39" s="57"/>
      <c r="M39" s="58"/>
      <c r="N39" s="58"/>
      <c r="O39" s="23"/>
    </row>
    <row r="40" spans="1:17" s="54" customFormat="1" ht="13.5" customHeight="1" x14ac:dyDescent="0.2">
      <c r="A40" s="32"/>
      <c r="B40" s="49">
        <f t="shared" si="0"/>
        <v>31</v>
      </c>
      <c r="C40" s="50" t="s">
        <v>300</v>
      </c>
      <c r="D40" s="50" t="s">
        <v>104</v>
      </c>
      <c r="E40" s="51" t="s">
        <v>144</v>
      </c>
      <c r="F40" s="51" t="s">
        <v>186</v>
      </c>
      <c r="G40" s="51" t="s">
        <v>234</v>
      </c>
      <c r="H40" s="51">
        <v>1</v>
      </c>
      <c r="I40" s="51" t="s">
        <v>274</v>
      </c>
      <c r="J40" s="51">
        <v>2775989</v>
      </c>
      <c r="K40" s="52"/>
      <c r="L40" s="52"/>
      <c r="M40" s="53"/>
      <c r="N40" s="53"/>
      <c r="O40" s="22"/>
      <c r="P40" s="54" t="str">
        <f t="shared" si="1"/>
        <v>2775989,40,Koruza,Koruza</v>
      </c>
    </row>
    <row r="41" spans="1:17" s="54" customFormat="1" ht="13.5" customHeight="1" x14ac:dyDescent="0.2">
      <c r="A41" s="32"/>
      <c r="B41" s="55">
        <f t="shared" si="0"/>
        <v>32</v>
      </c>
      <c r="C41" s="56" t="s">
        <v>301</v>
      </c>
      <c r="D41" s="56" t="s">
        <v>302</v>
      </c>
      <c r="E41" s="56" t="s">
        <v>303</v>
      </c>
      <c r="F41" s="56" t="s">
        <v>187</v>
      </c>
      <c r="G41" s="56" t="s">
        <v>235</v>
      </c>
      <c r="H41" s="56">
        <v>2</v>
      </c>
      <c r="I41" s="56" t="s">
        <v>274</v>
      </c>
      <c r="J41" s="56">
        <v>2408944</v>
      </c>
      <c r="K41" s="57"/>
      <c r="L41" s="57"/>
      <c r="M41" s="58"/>
      <c r="N41" s="58"/>
      <c r="O41" s="23"/>
      <c r="P41" s="54" t="str">
        <f t="shared" si="1"/>
        <v>2408944,80,Koruza,Koruza</v>
      </c>
    </row>
    <row r="42" spans="1:17" s="54" customFormat="1" ht="13.5" customHeight="1" x14ac:dyDescent="0.2">
      <c r="A42" s="32"/>
      <c r="B42" s="49">
        <f t="shared" ref="B42:B78" si="2">ROW(B42) - ROW($B$9)</f>
        <v>33</v>
      </c>
      <c r="C42" s="50"/>
      <c r="D42" s="50"/>
      <c r="E42" s="51"/>
      <c r="F42" s="51"/>
      <c r="G42" s="51"/>
      <c r="H42" s="51"/>
      <c r="I42" s="51"/>
      <c r="J42" s="51"/>
      <c r="K42" s="52"/>
      <c r="L42" s="52"/>
      <c r="M42" s="53"/>
      <c r="N42" s="53"/>
      <c r="O42" s="22"/>
    </row>
    <row r="43" spans="1:17" s="54" customFormat="1" ht="13.5" customHeight="1" x14ac:dyDescent="0.2">
      <c r="A43" s="32"/>
      <c r="B43" s="55">
        <f t="shared" si="2"/>
        <v>34</v>
      </c>
      <c r="C43" s="56" t="s">
        <v>60</v>
      </c>
      <c r="D43" s="56" t="s">
        <v>105</v>
      </c>
      <c r="E43" s="56" t="s">
        <v>145</v>
      </c>
      <c r="F43" s="56" t="s">
        <v>188</v>
      </c>
      <c r="G43" s="56" t="s">
        <v>236</v>
      </c>
      <c r="H43" s="56">
        <v>1</v>
      </c>
      <c r="I43" s="56" t="s">
        <v>276</v>
      </c>
      <c r="J43" s="56" t="s">
        <v>281</v>
      </c>
      <c r="K43" s="57"/>
      <c r="L43" s="57"/>
      <c r="M43" s="58"/>
      <c r="N43" s="58"/>
      <c r="O43" s="23"/>
    </row>
    <row r="44" spans="1:17" s="54" customFormat="1" ht="13.5" customHeight="1" x14ac:dyDescent="0.2">
      <c r="A44" s="32"/>
      <c r="B44" s="49">
        <f t="shared" si="2"/>
        <v>35</v>
      </c>
      <c r="C44" s="50" t="s">
        <v>61</v>
      </c>
      <c r="D44" s="50" t="s">
        <v>106</v>
      </c>
      <c r="E44" s="51" t="s">
        <v>146</v>
      </c>
      <c r="F44" s="51" t="s">
        <v>189</v>
      </c>
      <c r="G44" s="51" t="s">
        <v>237</v>
      </c>
      <c r="H44" s="51">
        <v>4</v>
      </c>
      <c r="I44" s="51" t="s">
        <v>274</v>
      </c>
      <c r="J44" s="51">
        <v>2497356</v>
      </c>
      <c r="K44" s="52"/>
      <c r="L44" s="52"/>
      <c r="M44" s="53"/>
      <c r="N44" s="53"/>
      <c r="O44" s="22"/>
      <c r="P44" s="54" t="str">
        <f t="shared" si="1"/>
        <v>2497356,160,Koruza,Koruza</v>
      </c>
    </row>
    <row r="45" spans="1:17" s="54" customFormat="1" ht="13.5" customHeight="1" x14ac:dyDescent="0.2">
      <c r="A45" s="32"/>
      <c r="B45" s="55">
        <f t="shared" si="2"/>
        <v>36</v>
      </c>
      <c r="C45" s="56">
        <v>1040310811</v>
      </c>
      <c r="D45" s="56" t="s">
        <v>107</v>
      </c>
      <c r="E45" s="56" t="s">
        <v>147</v>
      </c>
      <c r="F45" s="56" t="s">
        <v>190</v>
      </c>
      <c r="G45" s="56" t="s">
        <v>238</v>
      </c>
      <c r="H45" s="56">
        <v>1</v>
      </c>
      <c r="I45" s="56" t="s">
        <v>276</v>
      </c>
      <c r="J45" s="56" t="s">
        <v>282</v>
      </c>
      <c r="K45" s="57"/>
      <c r="L45" s="57"/>
      <c r="M45" s="58"/>
      <c r="N45" s="58"/>
      <c r="O45" s="23"/>
    </row>
    <row r="46" spans="1:17" s="54" customFormat="1" ht="13.5" customHeight="1" x14ac:dyDescent="0.2">
      <c r="A46" s="32"/>
      <c r="B46" s="49">
        <f t="shared" si="2"/>
        <v>37</v>
      </c>
      <c r="C46" s="50" t="s">
        <v>62</v>
      </c>
      <c r="D46" s="50" t="s">
        <v>95</v>
      </c>
      <c r="E46" s="51" t="s">
        <v>148</v>
      </c>
      <c r="F46" s="51" t="s">
        <v>191</v>
      </c>
      <c r="G46" s="51" t="s">
        <v>239</v>
      </c>
      <c r="H46" s="51">
        <v>1</v>
      </c>
      <c r="I46" s="51" t="s">
        <v>274</v>
      </c>
      <c r="J46" s="51">
        <v>2452479</v>
      </c>
      <c r="K46" s="52"/>
      <c r="L46" s="52"/>
      <c r="M46" s="53"/>
      <c r="N46" s="53"/>
      <c r="O46" s="22"/>
      <c r="P46" s="54" t="str">
        <f t="shared" si="1"/>
        <v>2452479,40,Koruza,Koruza</v>
      </c>
    </row>
    <row r="47" spans="1:17" s="54" customFormat="1" ht="13.5" customHeight="1" x14ac:dyDescent="0.2">
      <c r="A47" s="32"/>
      <c r="B47" s="79">
        <f t="shared" si="2"/>
        <v>38</v>
      </c>
      <c r="C47" s="80" t="s">
        <v>63</v>
      </c>
      <c r="D47" s="80" t="s">
        <v>108</v>
      </c>
      <c r="E47" s="80" t="s">
        <v>149</v>
      </c>
      <c r="F47" s="80" t="s">
        <v>192</v>
      </c>
      <c r="G47" s="80" t="s">
        <v>240</v>
      </c>
      <c r="H47" s="80">
        <v>1</v>
      </c>
      <c r="I47" s="80" t="s">
        <v>274</v>
      </c>
      <c r="J47" s="80">
        <v>2564479</v>
      </c>
      <c r="K47" s="81"/>
      <c r="L47" s="81"/>
      <c r="M47" s="82"/>
      <c r="N47" s="82"/>
      <c r="O47" s="83"/>
      <c r="Q47" s="84"/>
    </row>
    <row r="48" spans="1:17" s="54" customFormat="1" ht="13.5" customHeight="1" x14ac:dyDescent="0.2">
      <c r="A48" s="32"/>
      <c r="B48" s="49">
        <f t="shared" si="2"/>
        <v>39</v>
      </c>
      <c r="C48" s="50" t="s">
        <v>64</v>
      </c>
      <c r="D48" s="50" t="s">
        <v>94</v>
      </c>
      <c r="E48" s="51" t="s">
        <v>150</v>
      </c>
      <c r="F48" s="51" t="s">
        <v>193</v>
      </c>
      <c r="G48" s="51" t="s">
        <v>241</v>
      </c>
      <c r="H48" s="51">
        <v>1</v>
      </c>
      <c r="I48" s="51" t="s">
        <v>274</v>
      </c>
      <c r="J48" s="51">
        <v>1755779</v>
      </c>
      <c r="K48" s="52"/>
      <c r="L48" s="52"/>
      <c r="M48" s="53"/>
      <c r="N48" s="53"/>
      <c r="O48" s="22"/>
      <c r="P48" s="54" t="str">
        <f t="shared" si="1"/>
        <v>1755779,40,Koruza,Koruza</v>
      </c>
    </row>
    <row r="49" spans="1:16" s="54" customFormat="1" ht="13.5" customHeight="1" x14ac:dyDescent="0.2">
      <c r="A49" s="32"/>
      <c r="B49" s="55">
        <f t="shared" si="2"/>
        <v>40</v>
      </c>
      <c r="C49" s="56" t="s">
        <v>65</v>
      </c>
      <c r="D49" s="56" t="s">
        <v>109</v>
      </c>
      <c r="E49" s="56" t="s">
        <v>151</v>
      </c>
      <c r="F49" s="56" t="s">
        <v>194</v>
      </c>
      <c r="G49" s="56" t="s">
        <v>242</v>
      </c>
      <c r="H49" s="56">
        <v>1</v>
      </c>
      <c r="I49" s="56" t="s">
        <v>274</v>
      </c>
      <c r="J49" s="56">
        <v>2292587</v>
      </c>
      <c r="K49" s="57"/>
      <c r="L49" s="57"/>
      <c r="M49" s="58"/>
      <c r="N49" s="58"/>
      <c r="O49" s="23"/>
      <c r="P49" s="54" t="str">
        <f t="shared" si="1"/>
        <v>2292587,40,Koruza,Koruza</v>
      </c>
    </row>
    <row r="50" spans="1:16" s="54" customFormat="1" ht="13.5" customHeight="1" x14ac:dyDescent="0.2">
      <c r="A50" s="32"/>
      <c r="B50" s="49">
        <f t="shared" si="2"/>
        <v>41</v>
      </c>
      <c r="C50" s="50" t="s">
        <v>66</v>
      </c>
      <c r="D50" s="50" t="s">
        <v>110</v>
      </c>
      <c r="E50" s="51" t="s">
        <v>152</v>
      </c>
      <c r="F50" s="51" t="s">
        <v>195</v>
      </c>
      <c r="G50" s="51" t="s">
        <v>243</v>
      </c>
      <c r="H50" s="51">
        <v>4</v>
      </c>
      <c r="I50" s="51" t="s">
        <v>274</v>
      </c>
      <c r="J50" s="51">
        <v>2008343</v>
      </c>
      <c r="K50" s="52"/>
      <c r="L50" s="52"/>
      <c r="M50" s="53"/>
      <c r="N50" s="53"/>
      <c r="O50" s="22"/>
      <c r="P50" s="54" t="str">
        <f t="shared" si="1"/>
        <v>2008343,160,Koruza,Koruza</v>
      </c>
    </row>
    <row r="51" spans="1:16" s="54" customFormat="1" ht="13.5" customHeight="1" x14ac:dyDescent="0.2">
      <c r="A51" s="32"/>
      <c r="B51" s="55">
        <f t="shared" si="2"/>
        <v>42</v>
      </c>
      <c r="C51" s="56" t="s">
        <v>66</v>
      </c>
      <c r="D51" s="56" t="s">
        <v>110</v>
      </c>
      <c r="E51" s="56" t="s">
        <v>152</v>
      </c>
      <c r="F51" s="56" t="s">
        <v>195</v>
      </c>
      <c r="G51" s="56" t="s">
        <v>244</v>
      </c>
      <c r="H51" s="56">
        <v>11</v>
      </c>
      <c r="I51" s="56" t="s">
        <v>274</v>
      </c>
      <c r="J51" s="56">
        <v>2008343</v>
      </c>
      <c r="K51" s="57"/>
      <c r="L51" s="57"/>
      <c r="M51" s="58"/>
      <c r="N51" s="58"/>
      <c r="O51" s="23"/>
      <c r="P51" s="54" t="str">
        <f t="shared" si="1"/>
        <v>2008343,440,Koruza,Koruza</v>
      </c>
    </row>
    <row r="52" spans="1:16" s="54" customFormat="1" ht="13.5" customHeight="1" x14ac:dyDescent="0.2">
      <c r="A52" s="32"/>
      <c r="B52" s="49">
        <f t="shared" si="2"/>
        <v>43</v>
      </c>
      <c r="C52" s="50" t="s">
        <v>67</v>
      </c>
      <c r="D52" s="50" t="s">
        <v>111</v>
      </c>
      <c r="E52" s="51" t="s">
        <v>153</v>
      </c>
      <c r="F52" s="51" t="s">
        <v>195</v>
      </c>
      <c r="G52" s="51" t="s">
        <v>245</v>
      </c>
      <c r="H52" s="51">
        <v>1</v>
      </c>
      <c r="I52" s="51" t="s">
        <v>274</v>
      </c>
      <c r="J52" s="51">
        <v>9330410</v>
      </c>
      <c r="K52" s="52"/>
      <c r="L52" s="52"/>
      <c r="M52" s="53"/>
      <c r="N52" s="53"/>
      <c r="O52" s="22"/>
      <c r="P52" s="54" t="str">
        <f t="shared" si="1"/>
        <v>9330410,40,Koruza,Koruza</v>
      </c>
    </row>
    <row r="53" spans="1:16" s="54" customFormat="1" ht="13.5" customHeight="1" x14ac:dyDescent="0.2">
      <c r="A53" s="32"/>
      <c r="B53" s="55">
        <f t="shared" si="2"/>
        <v>44</v>
      </c>
      <c r="C53" s="56" t="s">
        <v>67</v>
      </c>
      <c r="D53" s="56" t="s">
        <v>111</v>
      </c>
      <c r="E53" s="56" t="s">
        <v>153</v>
      </c>
      <c r="F53" s="56" t="s">
        <v>195</v>
      </c>
      <c r="G53" s="56" t="s">
        <v>246</v>
      </c>
      <c r="H53" s="56">
        <v>1</v>
      </c>
      <c r="I53" s="56" t="s">
        <v>274</v>
      </c>
      <c r="J53" s="56">
        <v>9330410</v>
      </c>
      <c r="K53" s="57"/>
      <c r="L53" s="57"/>
      <c r="M53" s="58"/>
      <c r="N53" s="58"/>
      <c r="O53" s="23"/>
      <c r="P53" s="54" t="str">
        <f t="shared" si="1"/>
        <v>9330410,40,Koruza,Koruza</v>
      </c>
    </row>
    <row r="54" spans="1:16" s="54" customFormat="1" ht="13.5" customHeight="1" x14ac:dyDescent="0.2">
      <c r="A54" s="32"/>
      <c r="B54" s="49">
        <f t="shared" si="2"/>
        <v>45</v>
      </c>
      <c r="C54" s="50" t="s">
        <v>68</v>
      </c>
      <c r="D54" s="50" t="s">
        <v>111</v>
      </c>
      <c r="E54" s="51" t="s">
        <v>154</v>
      </c>
      <c r="F54" s="51" t="s">
        <v>195</v>
      </c>
      <c r="G54" s="51" t="s">
        <v>247</v>
      </c>
      <c r="H54" s="51">
        <v>1</v>
      </c>
      <c r="I54" s="51" t="s">
        <v>274</v>
      </c>
      <c r="J54" s="51">
        <v>1170897</v>
      </c>
      <c r="K54" s="52"/>
      <c r="L54" s="52"/>
      <c r="M54" s="53"/>
      <c r="N54" s="53"/>
      <c r="O54" s="22"/>
      <c r="P54" s="54" t="str">
        <f t="shared" si="1"/>
        <v>1170897,40,Koruza,Koruza</v>
      </c>
    </row>
    <row r="55" spans="1:16" s="54" customFormat="1" ht="13.5" customHeight="1" x14ac:dyDescent="0.2">
      <c r="A55" s="32"/>
      <c r="B55" s="55">
        <f t="shared" si="2"/>
        <v>46</v>
      </c>
      <c r="C55" s="56" t="s">
        <v>69</v>
      </c>
      <c r="D55" s="56" t="s">
        <v>111</v>
      </c>
      <c r="E55" s="56" t="s">
        <v>155</v>
      </c>
      <c r="F55" s="56" t="s">
        <v>195</v>
      </c>
      <c r="G55" s="56" t="s">
        <v>248</v>
      </c>
      <c r="H55" s="56">
        <v>1</v>
      </c>
      <c r="I55" s="56" t="s">
        <v>274</v>
      </c>
      <c r="J55" s="56">
        <v>2130943</v>
      </c>
      <c r="K55" s="57"/>
      <c r="L55" s="57"/>
      <c r="M55" s="58"/>
      <c r="N55" s="58"/>
      <c r="O55" s="23"/>
      <c r="P55" s="54" t="str">
        <f t="shared" si="1"/>
        <v>2130943,40,Koruza,Koruza</v>
      </c>
    </row>
    <row r="56" spans="1:16" s="54" customFormat="1" ht="13.5" customHeight="1" x14ac:dyDescent="0.2">
      <c r="A56" s="32"/>
      <c r="B56" s="49">
        <f t="shared" si="2"/>
        <v>47</v>
      </c>
      <c r="C56" s="50" t="s">
        <v>70</v>
      </c>
      <c r="D56" s="50" t="s">
        <v>111</v>
      </c>
      <c r="E56" s="51" t="s">
        <v>156</v>
      </c>
      <c r="F56" s="51" t="s">
        <v>195</v>
      </c>
      <c r="G56" s="51" t="s">
        <v>249</v>
      </c>
      <c r="H56" s="51">
        <v>2</v>
      </c>
      <c r="I56" s="51" t="s">
        <v>274</v>
      </c>
      <c r="J56" s="51">
        <v>2073354</v>
      </c>
      <c r="K56" s="52"/>
      <c r="L56" s="52"/>
      <c r="M56" s="53"/>
      <c r="N56" s="53"/>
      <c r="O56" s="22"/>
      <c r="P56" s="54" t="str">
        <f t="shared" si="1"/>
        <v>2073354,80,Koruza,Koruza</v>
      </c>
    </row>
    <row r="57" spans="1:16" s="54" customFormat="1" ht="13.5" customHeight="1" x14ac:dyDescent="0.2">
      <c r="A57" s="32"/>
      <c r="B57" s="55">
        <f t="shared" si="2"/>
        <v>48</v>
      </c>
      <c r="C57" s="56" t="s">
        <v>71</v>
      </c>
      <c r="D57" s="56" t="s">
        <v>111</v>
      </c>
      <c r="E57" s="56" t="s">
        <v>157</v>
      </c>
      <c r="F57" s="56" t="s">
        <v>195</v>
      </c>
      <c r="G57" s="56" t="s">
        <v>250</v>
      </c>
      <c r="H57" s="56">
        <v>9</v>
      </c>
      <c r="I57" s="56" t="s">
        <v>274</v>
      </c>
      <c r="J57" s="56">
        <v>2073356</v>
      </c>
      <c r="K57" s="57"/>
      <c r="L57" s="57"/>
      <c r="M57" s="58"/>
      <c r="N57" s="58"/>
      <c r="O57" s="23"/>
      <c r="P57" s="54" t="str">
        <f t="shared" si="1"/>
        <v>2073356,360,Koruza,Koruza</v>
      </c>
    </row>
    <row r="58" spans="1:16" s="54" customFormat="1" ht="13.5" customHeight="1" x14ac:dyDescent="0.2">
      <c r="A58" s="32"/>
      <c r="B58" s="49">
        <f t="shared" si="2"/>
        <v>49</v>
      </c>
      <c r="C58" s="50" t="s">
        <v>71</v>
      </c>
      <c r="D58" s="50" t="s">
        <v>111</v>
      </c>
      <c r="E58" s="51" t="s">
        <v>157</v>
      </c>
      <c r="F58" s="51" t="s">
        <v>195</v>
      </c>
      <c r="G58" s="51" t="s">
        <v>251</v>
      </c>
      <c r="H58" s="51">
        <v>7</v>
      </c>
      <c r="I58" s="51" t="s">
        <v>274</v>
      </c>
      <c r="J58" s="51">
        <v>2073356</v>
      </c>
      <c r="K58" s="52"/>
      <c r="L58" s="52"/>
      <c r="M58" s="53"/>
      <c r="N58" s="53"/>
      <c r="O58" s="22"/>
      <c r="P58" s="54" t="str">
        <f t="shared" si="1"/>
        <v>2073356,280,Koruza,Koruza</v>
      </c>
    </row>
    <row r="59" spans="1:16" s="54" customFormat="1" ht="13.5" customHeight="1" x14ac:dyDescent="0.2">
      <c r="A59" s="32"/>
      <c r="B59" s="55">
        <f t="shared" si="2"/>
        <v>50</v>
      </c>
      <c r="C59" s="56" t="s">
        <v>72</v>
      </c>
      <c r="D59" s="56" t="s">
        <v>111</v>
      </c>
      <c r="E59" s="56" t="s">
        <v>158</v>
      </c>
      <c r="F59" s="56" t="s">
        <v>195</v>
      </c>
      <c r="G59" s="56" t="s">
        <v>252</v>
      </c>
      <c r="H59" s="56">
        <v>5</v>
      </c>
      <c r="I59" s="56" t="s">
        <v>274</v>
      </c>
      <c r="J59" s="56">
        <v>2073357</v>
      </c>
      <c r="K59" s="57"/>
      <c r="L59" s="57"/>
      <c r="M59" s="58"/>
      <c r="N59" s="58"/>
      <c r="O59" s="23"/>
      <c r="P59" s="54" t="str">
        <f t="shared" si="1"/>
        <v>2073357,200,Koruza,Koruza</v>
      </c>
    </row>
    <row r="60" spans="1:16" s="54" customFormat="1" ht="13.5" customHeight="1" x14ac:dyDescent="0.2">
      <c r="A60" s="32"/>
      <c r="B60" s="49">
        <f t="shared" si="2"/>
        <v>51</v>
      </c>
      <c r="C60" s="50" t="s">
        <v>73</v>
      </c>
      <c r="D60" s="50" t="s">
        <v>111</v>
      </c>
      <c r="E60" s="51" t="s">
        <v>159</v>
      </c>
      <c r="F60" s="51" t="s">
        <v>195</v>
      </c>
      <c r="G60" s="51" t="s">
        <v>253</v>
      </c>
      <c r="H60" s="51">
        <v>1</v>
      </c>
      <c r="I60" s="51" t="s">
        <v>274</v>
      </c>
      <c r="J60" s="51">
        <v>2073513</v>
      </c>
      <c r="K60" s="52"/>
      <c r="L60" s="52"/>
      <c r="M60" s="53"/>
      <c r="N60" s="53"/>
      <c r="O60" s="22"/>
      <c r="P60" s="54" t="str">
        <f t="shared" si="1"/>
        <v>2073513,40,Koruza,Koruza</v>
      </c>
    </row>
    <row r="61" spans="1:16" s="54" customFormat="1" ht="13.5" customHeight="1" x14ac:dyDescent="0.2">
      <c r="A61" s="32"/>
      <c r="B61" s="55">
        <f t="shared" si="2"/>
        <v>52</v>
      </c>
      <c r="C61" s="56" t="s">
        <v>73</v>
      </c>
      <c r="D61" s="56" t="s">
        <v>111</v>
      </c>
      <c r="E61" s="56" t="s">
        <v>159</v>
      </c>
      <c r="F61" s="56" t="s">
        <v>195</v>
      </c>
      <c r="G61" s="56" t="s">
        <v>254</v>
      </c>
      <c r="H61" s="56">
        <v>5</v>
      </c>
      <c r="I61" s="56" t="s">
        <v>274</v>
      </c>
      <c r="J61" s="56">
        <v>2073513</v>
      </c>
      <c r="K61" s="57"/>
      <c r="L61" s="57"/>
      <c r="M61" s="58"/>
      <c r="N61" s="58"/>
      <c r="O61" s="23"/>
      <c r="P61" s="54" t="str">
        <f t="shared" si="1"/>
        <v>2073513,200,Koruza,Koruza</v>
      </c>
    </row>
    <row r="62" spans="1:16" s="54" customFormat="1" ht="13.5" customHeight="1" x14ac:dyDescent="0.2">
      <c r="A62" s="32"/>
      <c r="B62" s="49">
        <f t="shared" si="2"/>
        <v>53</v>
      </c>
      <c r="C62" s="50" t="s">
        <v>74</v>
      </c>
      <c r="D62" s="50" t="s">
        <v>111</v>
      </c>
      <c r="E62" s="51" t="s">
        <v>160</v>
      </c>
      <c r="F62" s="51" t="s">
        <v>195</v>
      </c>
      <c r="G62" s="51" t="s">
        <v>255</v>
      </c>
      <c r="H62" s="51">
        <v>6</v>
      </c>
      <c r="I62" s="51" t="s">
        <v>274</v>
      </c>
      <c r="J62" s="51">
        <v>2073509</v>
      </c>
      <c r="K62" s="52"/>
      <c r="L62" s="52"/>
      <c r="M62" s="53"/>
      <c r="N62" s="53"/>
      <c r="O62" s="22"/>
      <c r="P62" s="54" t="str">
        <f t="shared" si="1"/>
        <v>2073509,240,Koruza,Koruza</v>
      </c>
    </row>
    <row r="63" spans="1:16" s="54" customFormat="1" ht="13.5" customHeight="1" x14ac:dyDescent="0.2">
      <c r="A63" s="32"/>
      <c r="B63" s="55">
        <f t="shared" si="2"/>
        <v>54</v>
      </c>
      <c r="C63" s="56" t="s">
        <v>75</v>
      </c>
      <c r="D63" s="56" t="s">
        <v>111</v>
      </c>
      <c r="E63" s="56" t="s">
        <v>161</v>
      </c>
      <c r="F63" s="56" t="s">
        <v>195</v>
      </c>
      <c r="G63" s="56" t="s">
        <v>256</v>
      </c>
      <c r="H63" s="56">
        <v>4</v>
      </c>
      <c r="I63" s="56" t="s">
        <v>274</v>
      </c>
      <c r="J63" s="56">
        <v>2073510</v>
      </c>
      <c r="K63" s="57"/>
      <c r="L63" s="57"/>
      <c r="M63" s="58"/>
      <c r="N63" s="58"/>
      <c r="O63" s="23"/>
      <c r="P63" s="54" t="str">
        <f t="shared" si="1"/>
        <v>2073510,160,Koruza,Koruza</v>
      </c>
    </row>
    <row r="64" spans="1:16" s="54" customFormat="1" ht="13.5" customHeight="1" x14ac:dyDescent="0.2">
      <c r="A64" s="32"/>
      <c r="B64" s="49">
        <f t="shared" si="2"/>
        <v>55</v>
      </c>
      <c r="C64" s="50" t="s">
        <v>75</v>
      </c>
      <c r="D64" s="50" t="s">
        <v>111</v>
      </c>
      <c r="E64" s="51" t="s">
        <v>161</v>
      </c>
      <c r="F64" s="51" t="s">
        <v>195</v>
      </c>
      <c r="G64" s="51" t="s">
        <v>257</v>
      </c>
      <c r="H64" s="51">
        <v>3</v>
      </c>
      <c r="I64" s="51" t="s">
        <v>274</v>
      </c>
      <c r="J64" s="51">
        <v>2073510</v>
      </c>
      <c r="K64" s="52"/>
      <c r="L64" s="52"/>
      <c r="M64" s="53"/>
      <c r="N64" s="53"/>
      <c r="O64" s="22"/>
      <c r="P64" s="54" t="str">
        <f t="shared" si="1"/>
        <v>2073510,120,Koruza,Koruza</v>
      </c>
    </row>
    <row r="65" spans="1:16" s="54" customFormat="1" ht="13.5" customHeight="1" x14ac:dyDescent="0.2">
      <c r="A65" s="32"/>
      <c r="B65" s="55">
        <f t="shared" si="2"/>
        <v>56</v>
      </c>
      <c r="C65" s="56" t="s">
        <v>76</v>
      </c>
      <c r="D65" s="56" t="s">
        <v>112</v>
      </c>
      <c r="E65" s="56" t="s">
        <v>162</v>
      </c>
      <c r="F65" s="56" t="s">
        <v>195</v>
      </c>
      <c r="G65" s="56" t="s">
        <v>258</v>
      </c>
      <c r="H65" s="56">
        <v>6</v>
      </c>
      <c r="I65" s="56" t="s">
        <v>274</v>
      </c>
      <c r="J65" s="56">
        <v>1652854</v>
      </c>
      <c r="K65" s="57"/>
      <c r="L65" s="57"/>
      <c r="M65" s="58"/>
      <c r="N65" s="58"/>
      <c r="O65" s="23"/>
      <c r="P65" s="54" t="str">
        <f t="shared" si="1"/>
        <v>1652854,240,Koruza,Koruza</v>
      </c>
    </row>
    <row r="66" spans="1:16" s="54" customFormat="1" ht="13.5" customHeight="1" x14ac:dyDescent="0.2">
      <c r="A66" s="32"/>
      <c r="B66" s="49">
        <f t="shared" si="2"/>
        <v>57</v>
      </c>
      <c r="C66" s="50" t="s">
        <v>77</v>
      </c>
      <c r="D66" s="50" t="s">
        <v>112</v>
      </c>
      <c r="E66" s="51" t="s">
        <v>163</v>
      </c>
      <c r="F66" s="51" t="s">
        <v>195</v>
      </c>
      <c r="G66" s="51" t="s">
        <v>259</v>
      </c>
      <c r="H66" s="51">
        <v>4</v>
      </c>
      <c r="I66" s="51" t="s">
        <v>274</v>
      </c>
      <c r="J66" s="51">
        <v>1469817</v>
      </c>
      <c r="K66" s="52"/>
      <c r="L66" s="52"/>
      <c r="M66" s="53"/>
      <c r="N66" s="53"/>
      <c r="O66" s="22"/>
      <c r="P66" s="54" t="str">
        <f t="shared" si="1"/>
        <v>1469817,160,Koruza,Koruza</v>
      </c>
    </row>
    <row r="67" spans="1:16" s="54" customFormat="1" ht="13.5" customHeight="1" x14ac:dyDescent="0.2">
      <c r="A67" s="32"/>
      <c r="B67" s="55">
        <f t="shared" si="2"/>
        <v>58</v>
      </c>
      <c r="C67" s="56" t="s">
        <v>78</v>
      </c>
      <c r="D67" s="56" t="s">
        <v>112</v>
      </c>
      <c r="E67" s="56" t="s">
        <v>164</v>
      </c>
      <c r="F67" s="56" t="s">
        <v>195</v>
      </c>
      <c r="G67" s="56" t="s">
        <v>260</v>
      </c>
      <c r="H67" s="56">
        <v>1</v>
      </c>
      <c r="I67" s="56" t="s">
        <v>274</v>
      </c>
      <c r="J67" s="56">
        <v>2616585</v>
      </c>
      <c r="K67" s="57"/>
      <c r="L67" s="57"/>
      <c r="M67" s="58"/>
      <c r="N67" s="58"/>
      <c r="O67" s="23"/>
      <c r="P67" s="54" t="str">
        <f t="shared" si="1"/>
        <v>2616585,40,Koruza,Koruza</v>
      </c>
    </row>
    <row r="68" spans="1:16" s="54" customFormat="1" ht="13.5" customHeight="1" x14ac:dyDescent="0.2">
      <c r="A68" s="32"/>
      <c r="B68" s="49">
        <f t="shared" si="2"/>
        <v>59</v>
      </c>
      <c r="C68" s="50" t="s">
        <v>79</v>
      </c>
      <c r="D68" s="50" t="s">
        <v>111</v>
      </c>
      <c r="E68" s="51" t="s">
        <v>165</v>
      </c>
      <c r="F68" s="51" t="s">
        <v>196</v>
      </c>
      <c r="G68" s="51" t="s">
        <v>261</v>
      </c>
      <c r="H68" s="51">
        <v>2</v>
      </c>
      <c r="I68" s="51" t="s">
        <v>274</v>
      </c>
      <c r="J68" s="51">
        <v>2073874</v>
      </c>
      <c r="K68" s="52"/>
      <c r="L68" s="52"/>
      <c r="M68" s="53"/>
      <c r="N68" s="53"/>
      <c r="O68" s="22"/>
      <c r="P68" s="54" t="str">
        <f t="shared" si="1"/>
        <v>2073874,80,Koruza,Koruza</v>
      </c>
    </row>
    <row r="69" spans="1:16" s="54" customFormat="1" ht="13.5" customHeight="1" x14ac:dyDescent="0.2">
      <c r="A69" s="32"/>
      <c r="B69" s="55">
        <f t="shared" si="2"/>
        <v>60</v>
      </c>
      <c r="C69" s="56" t="s">
        <v>80</v>
      </c>
      <c r="D69" s="56" t="s">
        <v>94</v>
      </c>
      <c r="E69" s="56" t="s">
        <v>166</v>
      </c>
      <c r="F69" s="56" t="s">
        <v>196</v>
      </c>
      <c r="G69" s="56" t="s">
        <v>262</v>
      </c>
      <c r="H69" s="56">
        <v>1</v>
      </c>
      <c r="I69" s="56" t="s">
        <v>274</v>
      </c>
      <c r="J69" s="56">
        <v>2330389</v>
      </c>
      <c r="K69" s="57"/>
      <c r="L69" s="57"/>
      <c r="M69" s="58"/>
      <c r="N69" s="58"/>
      <c r="O69" s="23"/>
      <c r="P69" s="54" t="str">
        <f t="shared" si="1"/>
        <v>2330389,40,Koruza,Koruza</v>
      </c>
    </row>
    <row r="70" spans="1:16" s="54" customFormat="1" ht="13.5" customHeight="1" x14ac:dyDescent="0.2">
      <c r="A70" s="32"/>
      <c r="B70" s="49">
        <f t="shared" si="2"/>
        <v>61</v>
      </c>
      <c r="C70" s="50" t="s">
        <v>81</v>
      </c>
      <c r="D70" s="50" t="s">
        <v>102</v>
      </c>
      <c r="E70" s="51" t="s">
        <v>167</v>
      </c>
      <c r="F70" s="51" t="s">
        <v>197</v>
      </c>
      <c r="G70" s="51" t="s">
        <v>263</v>
      </c>
      <c r="H70" s="51">
        <v>4</v>
      </c>
      <c r="I70" s="51" t="s">
        <v>276</v>
      </c>
      <c r="J70" s="85" t="s">
        <v>283</v>
      </c>
      <c r="K70" s="52"/>
      <c r="L70" s="52"/>
      <c r="M70" s="53"/>
      <c r="N70" s="53"/>
      <c r="O70" s="22"/>
    </row>
    <row r="71" spans="1:16" s="54" customFormat="1" ht="13.5" customHeight="1" x14ac:dyDescent="0.2">
      <c r="A71" s="32"/>
      <c r="B71" s="55">
        <f t="shared" si="2"/>
        <v>62</v>
      </c>
      <c r="C71" s="56" t="s">
        <v>82</v>
      </c>
      <c r="D71" s="56" t="s">
        <v>113</v>
      </c>
      <c r="E71" s="56" t="s">
        <v>168</v>
      </c>
      <c r="F71" s="56" t="s">
        <v>198</v>
      </c>
      <c r="G71" s="56" t="s">
        <v>264</v>
      </c>
      <c r="H71" s="56">
        <v>1</v>
      </c>
      <c r="I71" s="56" t="s">
        <v>274</v>
      </c>
      <c r="J71" s="56">
        <v>2420054</v>
      </c>
      <c r="K71" s="57"/>
      <c r="L71" s="57"/>
      <c r="M71" s="58"/>
      <c r="N71" s="58"/>
      <c r="O71" s="23"/>
      <c r="P71" s="54" t="str">
        <f t="shared" si="1"/>
        <v>2420054,40,Koruza,Koruza</v>
      </c>
    </row>
    <row r="72" spans="1:16" s="54" customFormat="1" ht="13.5" customHeight="1" x14ac:dyDescent="0.2">
      <c r="A72" s="32"/>
      <c r="B72" s="49">
        <f t="shared" si="2"/>
        <v>63</v>
      </c>
      <c r="C72" s="50" t="s">
        <v>83</v>
      </c>
      <c r="D72" s="50" t="s">
        <v>114</v>
      </c>
      <c r="E72" s="51" t="s">
        <v>169</v>
      </c>
      <c r="F72" s="51" t="s">
        <v>199</v>
      </c>
      <c r="G72" s="51" t="s">
        <v>265</v>
      </c>
      <c r="H72" s="51">
        <v>1</v>
      </c>
      <c r="I72" s="51" t="s">
        <v>274</v>
      </c>
      <c r="J72" s="51">
        <v>2295989</v>
      </c>
      <c r="K72" s="52"/>
      <c r="L72" s="52"/>
      <c r="M72" s="53"/>
      <c r="N72" s="53"/>
      <c r="O72" s="22"/>
      <c r="P72" s="54" t="str">
        <f t="shared" si="1"/>
        <v>2295989,40,Koruza,Koruza</v>
      </c>
    </row>
    <row r="73" spans="1:16" s="54" customFormat="1" ht="13.5" customHeight="1" x14ac:dyDescent="0.2">
      <c r="A73" s="32"/>
      <c r="B73" s="55">
        <f t="shared" si="2"/>
        <v>64</v>
      </c>
      <c r="C73" s="56" t="s">
        <v>84</v>
      </c>
      <c r="D73" s="56" t="s">
        <v>115</v>
      </c>
      <c r="E73" s="56" t="s">
        <v>170</v>
      </c>
      <c r="F73" s="56" t="s">
        <v>200</v>
      </c>
      <c r="G73" s="56" t="s">
        <v>266</v>
      </c>
      <c r="H73" s="56">
        <v>4</v>
      </c>
      <c r="I73" s="56" t="s">
        <v>274</v>
      </c>
      <c r="J73" s="56">
        <v>1269406</v>
      </c>
      <c r="K73" s="57"/>
      <c r="L73" s="57"/>
      <c r="M73" s="58"/>
      <c r="N73" s="58"/>
      <c r="O73" s="23"/>
      <c r="P73" s="54" t="str">
        <f t="shared" si="1"/>
        <v>1269406,160,Koruza,Koruza</v>
      </c>
    </row>
    <row r="74" spans="1:16" s="54" customFormat="1" ht="13.5" customHeight="1" x14ac:dyDescent="0.2">
      <c r="A74" s="32"/>
      <c r="B74" s="49">
        <f t="shared" si="2"/>
        <v>65</v>
      </c>
      <c r="C74" s="50" t="s">
        <v>85</v>
      </c>
      <c r="D74" s="50" t="s">
        <v>116</v>
      </c>
      <c r="E74" s="51" t="s">
        <v>171</v>
      </c>
      <c r="F74" s="51" t="s">
        <v>200</v>
      </c>
      <c r="G74" s="51" t="s">
        <v>267</v>
      </c>
      <c r="H74" s="51">
        <v>1</v>
      </c>
      <c r="I74" s="85" t="s">
        <v>276</v>
      </c>
      <c r="J74" s="85" t="s">
        <v>284</v>
      </c>
      <c r="K74" s="52"/>
      <c r="L74" s="52"/>
      <c r="M74" s="53"/>
      <c r="N74" s="53"/>
      <c r="O74" s="22"/>
    </row>
    <row r="75" spans="1:16" s="54" customFormat="1" ht="13.5" customHeight="1" x14ac:dyDescent="0.2">
      <c r="A75" s="32"/>
      <c r="B75" s="55">
        <f t="shared" si="2"/>
        <v>66</v>
      </c>
      <c r="C75" s="56" t="s">
        <v>86</v>
      </c>
      <c r="D75" s="56" t="s">
        <v>101</v>
      </c>
      <c r="E75" s="56" t="s">
        <v>172</v>
      </c>
      <c r="F75" s="56" t="s">
        <v>201</v>
      </c>
      <c r="G75" s="56" t="s">
        <v>268</v>
      </c>
      <c r="H75" s="56">
        <v>1</v>
      </c>
      <c r="I75" s="56" t="s">
        <v>274</v>
      </c>
      <c r="J75" s="56">
        <v>2508370</v>
      </c>
      <c r="K75" s="57"/>
      <c r="L75" s="57"/>
      <c r="M75" s="58"/>
      <c r="N75" s="58"/>
      <c r="O75" s="23"/>
      <c r="P75" s="54" t="str">
        <f t="shared" ref="P75:P78" si="3">J75&amp;","&amp;H75*40&amp;",Koruza,Koruza"</f>
        <v>2508370,40,Koruza,Koruza</v>
      </c>
    </row>
    <row r="76" spans="1:16" s="54" customFormat="1" ht="13.5" customHeight="1" x14ac:dyDescent="0.2">
      <c r="A76" s="32"/>
      <c r="B76" s="49">
        <f t="shared" si="2"/>
        <v>67</v>
      </c>
      <c r="C76" s="50" t="s">
        <v>87</v>
      </c>
      <c r="D76" s="50" t="s">
        <v>114</v>
      </c>
      <c r="E76" s="51" t="s">
        <v>173</v>
      </c>
      <c r="F76" s="51" t="s">
        <v>202</v>
      </c>
      <c r="G76" s="51" t="s">
        <v>269</v>
      </c>
      <c r="H76" s="51">
        <v>1</v>
      </c>
      <c r="I76" s="51" t="s">
        <v>274</v>
      </c>
      <c r="J76" s="51">
        <v>1097566</v>
      </c>
      <c r="K76" s="52"/>
      <c r="L76" s="52"/>
      <c r="M76" s="53"/>
      <c r="N76" s="53"/>
      <c r="O76" s="22"/>
      <c r="P76" s="54" t="str">
        <f t="shared" si="3"/>
        <v>1097566,40,Koruza,Koruza</v>
      </c>
    </row>
    <row r="77" spans="1:16" s="54" customFormat="1" ht="13.5" customHeight="1" x14ac:dyDescent="0.2">
      <c r="A77" s="32"/>
      <c r="B77" s="55">
        <f t="shared" si="2"/>
        <v>68</v>
      </c>
      <c r="C77" s="56" t="s">
        <v>88</v>
      </c>
      <c r="D77" s="56" t="s">
        <v>102</v>
      </c>
      <c r="E77" s="56" t="s">
        <v>174</v>
      </c>
      <c r="F77" s="56" t="s">
        <v>203</v>
      </c>
      <c r="G77" s="56" t="s">
        <v>270</v>
      </c>
      <c r="H77" s="56">
        <v>1</v>
      </c>
      <c r="I77" s="56" t="s">
        <v>275</v>
      </c>
      <c r="J77" s="56" t="s">
        <v>285</v>
      </c>
      <c r="K77" s="57"/>
      <c r="L77" s="57"/>
      <c r="M77" s="58"/>
      <c r="N77" s="58"/>
      <c r="O77" s="23"/>
    </row>
    <row r="78" spans="1:16" s="54" customFormat="1" ht="13.5" customHeight="1" x14ac:dyDescent="0.2">
      <c r="A78" s="32"/>
      <c r="B78" s="49">
        <f t="shared" si="2"/>
        <v>69</v>
      </c>
      <c r="C78" s="50" t="s">
        <v>89</v>
      </c>
      <c r="D78" s="50" t="s">
        <v>117</v>
      </c>
      <c r="E78" s="51" t="s">
        <v>175</v>
      </c>
      <c r="F78" s="51" t="s">
        <v>204</v>
      </c>
      <c r="G78" s="51" t="s">
        <v>271</v>
      </c>
      <c r="H78" s="51">
        <v>1</v>
      </c>
      <c r="I78" s="51" t="s">
        <v>274</v>
      </c>
      <c r="J78" s="51">
        <v>1611821</v>
      </c>
      <c r="K78" s="52"/>
      <c r="L78" s="52"/>
      <c r="M78" s="53"/>
      <c r="N78" s="53"/>
      <c r="O78" s="22"/>
      <c r="P78" s="54" t="str">
        <f t="shared" si="3"/>
        <v>1611821,40,Koruza,Koruza</v>
      </c>
    </row>
    <row r="79" spans="1:16" x14ac:dyDescent="0.2">
      <c r="A79" s="32"/>
      <c r="B79" s="59"/>
      <c r="C79" s="17"/>
      <c r="D79" s="16"/>
      <c r="E79" s="15"/>
      <c r="F79" s="60"/>
      <c r="G79" s="18"/>
      <c r="H79" s="61">
        <f>SUM(H10:H78)</f>
        <v>200</v>
      </c>
      <c r="I79" s="18"/>
      <c r="J79" s="62"/>
      <c r="K79" s="61">
        <f>SUM(K10:K78)</f>
        <v>0</v>
      </c>
      <c r="L79" s="17"/>
      <c r="M79" s="17"/>
      <c r="N79" s="17">
        <f>SUM(N10:N78)</f>
        <v>0</v>
      </c>
      <c r="O79" s="24"/>
    </row>
    <row r="80" spans="1:16" ht="13.5" thickBot="1" x14ac:dyDescent="0.25">
      <c r="A80" s="32"/>
      <c r="B80" s="86" t="s">
        <v>20</v>
      </c>
      <c r="C80" s="86"/>
      <c r="D80" s="3"/>
      <c r="E80" s="4"/>
      <c r="F80" s="28" t="s">
        <v>21</v>
      </c>
      <c r="G80" s="2"/>
      <c r="H80" s="2"/>
      <c r="I80" s="2"/>
      <c r="J80" s="18"/>
      <c r="K80" s="18"/>
      <c r="L80" s="18"/>
      <c r="M80" s="18"/>
      <c r="N80" s="18"/>
      <c r="O80" s="21"/>
    </row>
    <row r="81" spans="1:15" ht="27" thickBot="1" x14ac:dyDescent="0.25">
      <c r="A81" s="32"/>
      <c r="B81" s="3"/>
      <c r="C81" s="3"/>
      <c r="D81" s="3"/>
      <c r="E81" s="5"/>
      <c r="F81" s="26" t="s">
        <v>26</v>
      </c>
      <c r="G81" s="3"/>
      <c r="H81" s="73" t="s">
        <v>34</v>
      </c>
      <c r="I81" s="26"/>
      <c r="J81" s="63" t="s">
        <v>23</v>
      </c>
      <c r="K81" s="18"/>
      <c r="L81" s="87">
        <f>N79</f>
        <v>0</v>
      </c>
      <c r="M81" s="88"/>
      <c r="N81" s="74" t="s">
        <v>35</v>
      </c>
      <c r="O81" s="21"/>
    </row>
    <row r="82" spans="1:15" x14ac:dyDescent="0.2">
      <c r="A82" s="32"/>
      <c r="B82" s="3"/>
      <c r="C82" s="3"/>
      <c r="D82" s="3"/>
      <c r="E82" s="5"/>
      <c r="F82" s="3"/>
      <c r="G82" s="3"/>
      <c r="H82" s="3"/>
      <c r="I82" s="3"/>
      <c r="J82" s="64" t="s">
        <v>25</v>
      </c>
      <c r="K82" s="3"/>
      <c r="L82" s="89">
        <f>L81/H81</f>
        <v>0</v>
      </c>
      <c r="M82" s="89"/>
      <c r="N82" s="75" t="s">
        <v>35</v>
      </c>
      <c r="O82" s="21"/>
    </row>
    <row r="83" spans="1:15" ht="13.5" thickBot="1" x14ac:dyDescent="0.25">
      <c r="A83" s="65"/>
      <c r="B83" s="66"/>
      <c r="C83" s="7"/>
      <c r="D83" s="7"/>
      <c r="E83" s="6"/>
      <c r="F83" s="7"/>
      <c r="G83" s="7"/>
      <c r="H83" s="7"/>
      <c r="I83" s="7"/>
      <c r="J83" s="7"/>
      <c r="K83" s="7"/>
      <c r="L83" s="67"/>
      <c r="M83" s="67"/>
      <c r="N83" s="67"/>
      <c r="O83" s="25"/>
    </row>
  </sheetData>
  <mergeCells count="3">
    <mergeCell ref="B80:C80"/>
    <mergeCell ref="L81:M81"/>
    <mergeCell ref="L82:M82"/>
  </mergeCells>
  <phoneticPr fontId="0" type="noConversion"/>
  <conditionalFormatting sqref="L10:L11">
    <cfRule type="cellIs" dxfId="69" priority="71" operator="lessThan">
      <formula>1</formula>
    </cfRule>
  </conditionalFormatting>
  <conditionalFormatting sqref="N10:N11">
    <cfRule type="containsBlanks" dxfId="68" priority="70">
      <formula>LEN(TRIM(N10))=0</formula>
    </cfRule>
  </conditionalFormatting>
  <conditionalFormatting sqref="L12:L13">
    <cfRule type="cellIs" dxfId="67" priority="68" operator="lessThan">
      <formula>1</formula>
    </cfRule>
  </conditionalFormatting>
  <conditionalFormatting sqref="N12:N13">
    <cfRule type="containsBlanks" dxfId="66" priority="67">
      <formula>LEN(TRIM(N12))=0</formula>
    </cfRule>
  </conditionalFormatting>
  <conditionalFormatting sqref="L14:L15">
    <cfRule type="cellIs" dxfId="65" priority="66" operator="lessThan">
      <formula>1</formula>
    </cfRule>
  </conditionalFormatting>
  <conditionalFormatting sqref="N14:N15">
    <cfRule type="containsBlanks" dxfId="64" priority="65">
      <formula>LEN(TRIM(N14))=0</formula>
    </cfRule>
  </conditionalFormatting>
  <conditionalFormatting sqref="L16:L17">
    <cfRule type="cellIs" dxfId="63" priority="64" operator="lessThan">
      <formula>1</formula>
    </cfRule>
  </conditionalFormatting>
  <conditionalFormatting sqref="N16:N17">
    <cfRule type="containsBlanks" dxfId="62" priority="63">
      <formula>LEN(TRIM(N16))=0</formula>
    </cfRule>
  </conditionalFormatting>
  <conditionalFormatting sqref="L18:L19">
    <cfRule type="cellIs" dxfId="61" priority="62" operator="lessThan">
      <formula>1</formula>
    </cfRule>
  </conditionalFormatting>
  <conditionalFormatting sqref="N18:N19">
    <cfRule type="containsBlanks" dxfId="60" priority="61">
      <formula>LEN(TRIM(N18))=0</formula>
    </cfRule>
  </conditionalFormatting>
  <conditionalFormatting sqref="L20:L21">
    <cfRule type="cellIs" dxfId="59" priority="60" operator="lessThan">
      <formula>1</formula>
    </cfRule>
  </conditionalFormatting>
  <conditionalFormatting sqref="N20:N21">
    <cfRule type="containsBlanks" dxfId="58" priority="59">
      <formula>LEN(TRIM(N20))=0</formula>
    </cfRule>
  </conditionalFormatting>
  <conditionalFormatting sqref="L22:L23">
    <cfRule type="cellIs" dxfId="57" priority="58" operator="lessThan">
      <formula>1</formula>
    </cfRule>
  </conditionalFormatting>
  <conditionalFormatting sqref="N22:N23">
    <cfRule type="containsBlanks" dxfId="56" priority="57">
      <formula>LEN(TRIM(N22))=0</formula>
    </cfRule>
  </conditionalFormatting>
  <conditionalFormatting sqref="L24:L25">
    <cfRule type="cellIs" dxfId="55" priority="56" operator="lessThan">
      <formula>1</formula>
    </cfRule>
  </conditionalFormatting>
  <conditionalFormatting sqref="N24:N25">
    <cfRule type="containsBlanks" dxfId="54" priority="55">
      <formula>LEN(TRIM(N24))=0</formula>
    </cfRule>
  </conditionalFormatting>
  <conditionalFormatting sqref="L26:L27">
    <cfRule type="cellIs" dxfId="53" priority="54" operator="lessThan">
      <formula>1</formula>
    </cfRule>
  </conditionalFormatting>
  <conditionalFormatting sqref="N26:N27">
    <cfRule type="containsBlanks" dxfId="52" priority="53">
      <formula>LEN(TRIM(N26))=0</formula>
    </cfRule>
  </conditionalFormatting>
  <conditionalFormatting sqref="L28:L29">
    <cfRule type="cellIs" dxfId="51" priority="52" operator="lessThan">
      <formula>1</formula>
    </cfRule>
  </conditionalFormatting>
  <conditionalFormatting sqref="N28:N29">
    <cfRule type="containsBlanks" dxfId="50" priority="51">
      <formula>LEN(TRIM(N28))=0</formula>
    </cfRule>
  </conditionalFormatting>
  <conditionalFormatting sqref="L30:L31">
    <cfRule type="cellIs" dxfId="49" priority="50" operator="lessThan">
      <formula>1</formula>
    </cfRule>
  </conditionalFormatting>
  <conditionalFormatting sqref="N30:N31">
    <cfRule type="containsBlanks" dxfId="48" priority="49">
      <formula>LEN(TRIM(N30))=0</formula>
    </cfRule>
  </conditionalFormatting>
  <conditionalFormatting sqref="L32:L33">
    <cfRule type="cellIs" dxfId="47" priority="48" operator="lessThan">
      <formula>1</formula>
    </cfRule>
  </conditionalFormatting>
  <conditionalFormatting sqref="N32:N33">
    <cfRule type="containsBlanks" dxfId="46" priority="47">
      <formula>LEN(TRIM(N32))=0</formula>
    </cfRule>
  </conditionalFormatting>
  <conditionalFormatting sqref="L34:L35">
    <cfRule type="cellIs" dxfId="45" priority="46" operator="lessThan">
      <formula>1</formula>
    </cfRule>
  </conditionalFormatting>
  <conditionalFormatting sqref="N34:N35">
    <cfRule type="containsBlanks" dxfId="44" priority="45">
      <formula>LEN(TRIM(N34))=0</formula>
    </cfRule>
  </conditionalFormatting>
  <conditionalFormatting sqref="L36:L37">
    <cfRule type="cellIs" dxfId="43" priority="44" operator="lessThan">
      <formula>1</formula>
    </cfRule>
  </conditionalFormatting>
  <conditionalFormatting sqref="N36:N37">
    <cfRule type="containsBlanks" dxfId="42" priority="43">
      <formula>LEN(TRIM(N36))=0</formula>
    </cfRule>
  </conditionalFormatting>
  <conditionalFormatting sqref="L38:L39">
    <cfRule type="cellIs" dxfId="41" priority="42" operator="lessThan">
      <formula>1</formula>
    </cfRule>
  </conditionalFormatting>
  <conditionalFormatting sqref="N38:N39">
    <cfRule type="containsBlanks" dxfId="40" priority="41">
      <formula>LEN(TRIM(N38))=0</formula>
    </cfRule>
  </conditionalFormatting>
  <conditionalFormatting sqref="L40:L41">
    <cfRule type="cellIs" dxfId="39" priority="40" operator="lessThan">
      <formula>1</formula>
    </cfRule>
  </conditionalFormatting>
  <conditionalFormatting sqref="N40:N41">
    <cfRule type="containsBlanks" dxfId="38" priority="39">
      <formula>LEN(TRIM(N40))=0</formula>
    </cfRule>
  </conditionalFormatting>
  <conditionalFormatting sqref="L42:L43">
    <cfRule type="cellIs" dxfId="37" priority="38" operator="lessThan">
      <formula>1</formula>
    </cfRule>
  </conditionalFormatting>
  <conditionalFormatting sqref="N42:N43">
    <cfRule type="containsBlanks" dxfId="36" priority="37">
      <formula>LEN(TRIM(N42))=0</formula>
    </cfRule>
  </conditionalFormatting>
  <conditionalFormatting sqref="L44:L45">
    <cfRule type="cellIs" dxfId="35" priority="36" operator="lessThan">
      <formula>1</formula>
    </cfRule>
  </conditionalFormatting>
  <conditionalFormatting sqref="N44:N45">
    <cfRule type="containsBlanks" dxfId="34" priority="35">
      <formula>LEN(TRIM(N44))=0</formula>
    </cfRule>
  </conditionalFormatting>
  <conditionalFormatting sqref="L46:L47">
    <cfRule type="cellIs" dxfId="33" priority="34" operator="lessThan">
      <formula>1</formula>
    </cfRule>
  </conditionalFormatting>
  <conditionalFormatting sqref="N46:N47">
    <cfRule type="containsBlanks" dxfId="32" priority="33">
      <formula>LEN(TRIM(N46))=0</formula>
    </cfRule>
  </conditionalFormatting>
  <conditionalFormatting sqref="L48:L49">
    <cfRule type="cellIs" dxfId="31" priority="32" operator="lessThan">
      <formula>1</formula>
    </cfRule>
  </conditionalFormatting>
  <conditionalFormatting sqref="N48:N49">
    <cfRule type="containsBlanks" dxfId="30" priority="31">
      <formula>LEN(TRIM(N48))=0</formula>
    </cfRule>
  </conditionalFormatting>
  <conditionalFormatting sqref="L50:L51">
    <cfRule type="cellIs" dxfId="29" priority="30" operator="lessThan">
      <formula>1</formula>
    </cfRule>
  </conditionalFormatting>
  <conditionalFormatting sqref="N50:N51">
    <cfRule type="containsBlanks" dxfId="28" priority="29">
      <formula>LEN(TRIM(N50))=0</formula>
    </cfRule>
  </conditionalFormatting>
  <conditionalFormatting sqref="L52:L53">
    <cfRule type="cellIs" dxfId="27" priority="28" operator="lessThan">
      <formula>1</formula>
    </cfRule>
  </conditionalFormatting>
  <conditionalFormatting sqref="N52:N53">
    <cfRule type="containsBlanks" dxfId="26" priority="27">
      <formula>LEN(TRIM(N52))=0</formula>
    </cfRule>
  </conditionalFormatting>
  <conditionalFormatting sqref="L54:L55">
    <cfRule type="cellIs" dxfId="25" priority="26" operator="lessThan">
      <formula>1</formula>
    </cfRule>
  </conditionalFormatting>
  <conditionalFormatting sqref="N54:N55">
    <cfRule type="containsBlanks" dxfId="24" priority="25">
      <formula>LEN(TRIM(N54))=0</formula>
    </cfRule>
  </conditionalFormatting>
  <conditionalFormatting sqref="L56:L57">
    <cfRule type="cellIs" dxfId="23" priority="24" operator="lessThan">
      <formula>1</formula>
    </cfRule>
  </conditionalFormatting>
  <conditionalFormatting sqref="N56:N57">
    <cfRule type="containsBlanks" dxfId="22" priority="23">
      <formula>LEN(TRIM(N56))=0</formula>
    </cfRule>
  </conditionalFormatting>
  <conditionalFormatting sqref="L58:L59">
    <cfRule type="cellIs" dxfId="21" priority="22" operator="lessThan">
      <formula>1</formula>
    </cfRule>
  </conditionalFormatting>
  <conditionalFormatting sqref="N58:N59">
    <cfRule type="containsBlanks" dxfId="20" priority="21">
      <formula>LEN(TRIM(N58))=0</formula>
    </cfRule>
  </conditionalFormatting>
  <conditionalFormatting sqref="L60:L61">
    <cfRule type="cellIs" dxfId="19" priority="20" operator="lessThan">
      <formula>1</formula>
    </cfRule>
  </conditionalFormatting>
  <conditionalFormatting sqref="N60:N61">
    <cfRule type="containsBlanks" dxfId="18" priority="19">
      <formula>LEN(TRIM(N60))=0</formula>
    </cfRule>
  </conditionalFormatting>
  <conditionalFormatting sqref="L62:L63">
    <cfRule type="cellIs" dxfId="17" priority="18" operator="lessThan">
      <formula>1</formula>
    </cfRule>
  </conditionalFormatting>
  <conditionalFormatting sqref="N62:N63">
    <cfRule type="containsBlanks" dxfId="16" priority="17">
      <formula>LEN(TRIM(N62))=0</formula>
    </cfRule>
  </conditionalFormatting>
  <conditionalFormatting sqref="L64:L65">
    <cfRule type="cellIs" dxfId="15" priority="16" operator="lessThan">
      <formula>1</formula>
    </cfRule>
  </conditionalFormatting>
  <conditionalFormatting sqref="N64:N65">
    <cfRule type="containsBlanks" dxfId="14" priority="15">
      <formula>LEN(TRIM(N64))=0</formula>
    </cfRule>
  </conditionalFormatting>
  <conditionalFormatting sqref="L66:L67">
    <cfRule type="cellIs" dxfId="13" priority="14" operator="lessThan">
      <formula>1</formula>
    </cfRule>
  </conditionalFormatting>
  <conditionalFormatting sqref="N66:N67">
    <cfRule type="containsBlanks" dxfId="12" priority="13">
      <formula>LEN(TRIM(N66))=0</formula>
    </cfRule>
  </conditionalFormatting>
  <conditionalFormatting sqref="L68:L69">
    <cfRule type="cellIs" dxfId="11" priority="12" operator="lessThan">
      <formula>1</formula>
    </cfRule>
  </conditionalFormatting>
  <conditionalFormatting sqref="N68:N69">
    <cfRule type="containsBlanks" dxfId="10" priority="11">
      <formula>LEN(TRIM(N68))=0</formula>
    </cfRule>
  </conditionalFormatting>
  <conditionalFormatting sqref="L70:L71">
    <cfRule type="cellIs" dxfId="9" priority="10" operator="lessThan">
      <formula>1</formula>
    </cfRule>
  </conditionalFormatting>
  <conditionalFormatting sqref="N70:N71">
    <cfRule type="containsBlanks" dxfId="8" priority="9">
      <formula>LEN(TRIM(N70))=0</formula>
    </cfRule>
  </conditionalFormatting>
  <conditionalFormatting sqref="L72:L73">
    <cfRule type="cellIs" dxfId="7" priority="8" operator="lessThan">
      <formula>1</formula>
    </cfRule>
  </conditionalFormatting>
  <conditionalFormatting sqref="N72:N73">
    <cfRule type="containsBlanks" dxfId="6" priority="7">
      <formula>LEN(TRIM(N72))=0</formula>
    </cfRule>
  </conditionalFormatting>
  <conditionalFormatting sqref="L74:L75">
    <cfRule type="cellIs" dxfId="5" priority="6" operator="lessThan">
      <formula>1</formula>
    </cfRule>
  </conditionalFormatting>
  <conditionalFormatting sqref="N74:N75">
    <cfRule type="containsBlanks" dxfId="4" priority="5">
      <formula>LEN(TRIM(N74))=0</formula>
    </cfRule>
  </conditionalFormatting>
  <conditionalFormatting sqref="L76:L77">
    <cfRule type="cellIs" dxfId="3" priority="4" operator="lessThan">
      <formula>1</formula>
    </cfRule>
  </conditionalFormatting>
  <conditionalFormatting sqref="N76:N77">
    <cfRule type="containsBlanks" dxfId="2" priority="3">
      <formula>LEN(TRIM(N76))=0</formula>
    </cfRule>
  </conditionalFormatting>
  <conditionalFormatting sqref="L78">
    <cfRule type="cellIs" dxfId="1" priority="2" operator="lessThan">
      <formula>1</formula>
    </cfRule>
  </conditionalFormatting>
  <conditionalFormatting sqref="N78">
    <cfRule type="containsBlanks" dxfId="0" priority="1">
      <formula>LEN(TRIM(N78))=0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4" t="s">
        <v>0</v>
      </c>
      <c r="B1" s="76" t="s">
        <v>291</v>
      </c>
    </row>
    <row r="2" spans="1:2" x14ac:dyDescent="0.2">
      <c r="A2" s="13" t="s">
        <v>1</v>
      </c>
      <c r="B2" s="77" t="s">
        <v>30</v>
      </c>
    </row>
    <row r="3" spans="1:2" x14ac:dyDescent="0.2">
      <c r="A3" s="14" t="s">
        <v>2</v>
      </c>
      <c r="B3" s="78" t="s">
        <v>31</v>
      </c>
    </row>
    <row r="4" spans="1:2" x14ac:dyDescent="0.2">
      <c r="A4" s="13" t="s">
        <v>3</v>
      </c>
      <c r="B4" s="77" t="s">
        <v>30</v>
      </c>
    </row>
    <row r="5" spans="1:2" x14ac:dyDescent="0.2">
      <c r="A5" s="14" t="s">
        <v>4</v>
      </c>
      <c r="B5" s="78" t="s">
        <v>291</v>
      </c>
    </row>
    <row r="6" spans="1:2" x14ac:dyDescent="0.2">
      <c r="A6" s="13" t="s">
        <v>5</v>
      </c>
      <c r="B6" s="77" t="s">
        <v>292</v>
      </c>
    </row>
    <row r="7" spans="1:2" x14ac:dyDescent="0.2">
      <c r="A7" s="14" t="s">
        <v>6</v>
      </c>
      <c r="B7" s="78" t="s">
        <v>293</v>
      </c>
    </row>
    <row r="8" spans="1:2" x14ac:dyDescent="0.2">
      <c r="A8" s="13" t="s">
        <v>7</v>
      </c>
      <c r="B8" s="77" t="s">
        <v>33</v>
      </c>
    </row>
    <row r="9" spans="1:2" x14ac:dyDescent="0.2">
      <c r="A9" s="14" t="s">
        <v>8</v>
      </c>
      <c r="B9" s="78" t="s">
        <v>32</v>
      </c>
    </row>
    <row r="10" spans="1:2" x14ac:dyDescent="0.2">
      <c r="A10" s="13" t="s">
        <v>9</v>
      </c>
      <c r="B10" s="77" t="s">
        <v>294</v>
      </c>
    </row>
    <row r="11" spans="1:2" x14ac:dyDescent="0.2">
      <c r="A11" s="14" t="s">
        <v>10</v>
      </c>
      <c r="B11" s="78" t="s">
        <v>295</v>
      </c>
    </row>
    <row r="12" spans="1:2" x14ac:dyDescent="0.2">
      <c r="A12" s="13" t="s">
        <v>11</v>
      </c>
      <c r="B12" s="77" t="s">
        <v>296</v>
      </c>
    </row>
    <row r="13" spans="1:2" x14ac:dyDescent="0.2">
      <c r="A13" s="14" t="s">
        <v>12</v>
      </c>
      <c r="B13" s="78" t="s">
        <v>295</v>
      </c>
    </row>
    <row r="14" spans="1:2" x14ac:dyDescent="0.2">
      <c r="A14" s="13" t="s">
        <v>13</v>
      </c>
      <c r="B14" s="77" t="s">
        <v>297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2021-05-26T05:35:36Z</dcterms:modified>
</cp:coreProperties>
</file>