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oran\Documents\Repositories\pira-smart-hardware\pira-smart-PCB\Project Outputs for pira-smart-PCB\BOM\"/>
    </mc:Choice>
  </mc:AlternateContent>
  <bookViews>
    <workbookView xWindow="2610" yWindow="105" windowWidth="18990" windowHeight="11760"/>
  </bookViews>
  <sheets>
    <sheet name="Part List Report" sheetId="3" r:id="rId1"/>
    <sheet name="Project Information" sheetId="4" r:id="rId2"/>
  </sheets>
  <calcPr calcId="162913"/>
</workbook>
</file>

<file path=xl/calcChain.xml><?xml version="1.0" encoding="utf-8"?>
<calcChain xmlns="http://schemas.openxmlformats.org/spreadsheetml/2006/main">
  <c r="N22" i="3" l="1"/>
  <c r="N21" i="3"/>
  <c r="N15" i="3"/>
  <c r="N10" i="3"/>
  <c r="N30" i="3"/>
  <c r="N29" i="3"/>
  <c r="N28" i="3"/>
  <c r="N27" i="3"/>
  <c r="N26" i="3"/>
  <c r="N25" i="3"/>
  <c r="N23" i="3"/>
  <c r="N20" i="3"/>
  <c r="N19" i="3"/>
  <c r="N18" i="3"/>
  <c r="N17" i="3"/>
  <c r="N16" i="3"/>
  <c r="N14" i="3"/>
  <c r="N11" i="3"/>
  <c r="B30" i="3" l="1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N31" i="3" l="1"/>
  <c r="L33" i="3" s="1"/>
  <c r="L34" i="3" s="1"/>
  <c r="H31" i="3"/>
  <c r="K31" i="3"/>
  <c r="D8" i="3"/>
  <c r="E8" i="3"/>
  <c r="B10" i="3"/>
  <c r="B11" i="3"/>
</calcChain>
</file>

<file path=xl/sharedStrings.xml><?xml version="1.0" encoding="utf-8"?>
<sst xmlns="http://schemas.openxmlformats.org/spreadsheetml/2006/main" count="252" uniqueCount="176">
  <si>
    <t>Project Full Path</t>
  </si>
  <si>
    <t>Project Filename</t>
  </si>
  <si>
    <t>Variant Name</t>
  </si>
  <si>
    <t>Data-Source Filename</t>
  </si>
  <si>
    <t>Data-Source Full Path</t>
  </si>
  <si>
    <t>Title</t>
  </si>
  <si>
    <t>Total Quantity</t>
  </si>
  <si>
    <t>Report Time</t>
  </si>
  <si>
    <t>Report Date</t>
  </si>
  <si>
    <t>Report Date &amp; Tine</t>
  </si>
  <si>
    <t>Output Name</t>
  </si>
  <si>
    <t>Output Type</t>
  </si>
  <si>
    <t>Output Generator Name</t>
  </si>
  <si>
    <t>Output Generator Description</t>
  </si>
  <si>
    <t>Source Data From:</t>
  </si>
  <si>
    <t>Project:</t>
  </si>
  <si>
    <t>Variant:</t>
  </si>
  <si>
    <t>Print Date:</t>
  </si>
  <si>
    <t>Report Date:</t>
  </si>
  <si>
    <t>Component list</t>
  </si>
  <si>
    <t>Approved</t>
  </si>
  <si>
    <t>Notes</t>
  </si>
  <si>
    <t>#</t>
  </si>
  <si>
    <t>Total</t>
  </si>
  <si>
    <t>Contact:</t>
  </si>
  <si>
    <t>Price for 1pcs</t>
  </si>
  <si>
    <t>pcs:</t>
  </si>
  <si>
    <t>IRNAS</t>
  </si>
  <si>
    <t>www.irnas.eu</t>
  </si>
  <si>
    <t>pira-smart-PCB.PrjPcb</t>
  </si>
  <si>
    <t>None</t>
  </si>
  <si>
    <t>3/28/2018</t>
  </si>
  <si>
    <t>12:31:00 PM</t>
  </si>
  <si>
    <t>PiRa-Smart</t>
  </si>
  <si>
    <t>4</t>
  </si>
  <si>
    <t>&lt;none&gt;</t>
  </si>
  <si>
    <t>Manufacturer Part Number 1</t>
  </si>
  <si>
    <t>RS1JE361T</t>
  </si>
  <si>
    <t>BQ24296RGET</t>
  </si>
  <si>
    <t>TPS630701RNMT</t>
  </si>
  <si>
    <t>TPS62740DSSR</t>
  </si>
  <si>
    <t>FDSD0420-H-1R5M=P3</t>
  </si>
  <si>
    <t>GRM188R61C475KAAJD</t>
  </si>
  <si>
    <t>MCWR06X2493FTL</t>
  </si>
  <si>
    <t>MC0603B473K500CT</t>
  </si>
  <si>
    <t>MC0805X226M6R3CT</t>
  </si>
  <si>
    <t>MINISMDC150F/24-2</t>
  </si>
  <si>
    <t>1066</t>
  </si>
  <si>
    <t>LFXTAL009678</t>
  </si>
  <si>
    <t>ISL1208IU8Z-T7A</t>
  </si>
  <si>
    <t>U.FL-R-SMT-1(10)</t>
  </si>
  <si>
    <t>BZT52C6V2</t>
  </si>
  <si>
    <t>DMG6602SVT</t>
  </si>
  <si>
    <t>Manufacturer 1</t>
  </si>
  <si>
    <t>Vishay Semiconductors</t>
  </si>
  <si>
    <t>Vishay Intertechnology</t>
  </si>
  <si>
    <t>Texas Instruments</t>
  </si>
  <si>
    <t>Nexperia</t>
  </si>
  <si>
    <t>Murata</t>
  </si>
  <si>
    <t>Multicomp</t>
  </si>
  <si>
    <t>Littelfuse</t>
  </si>
  <si>
    <t>Keystone Electronics</t>
  </si>
  <si>
    <t>IQD</t>
  </si>
  <si>
    <t>Intersil</t>
  </si>
  <si>
    <t>Hirose</t>
  </si>
  <si>
    <t>Diodes Zetex</t>
  </si>
  <si>
    <t>Diodes</t>
  </si>
  <si>
    <t>Description</t>
  </si>
  <si>
    <t>VISHAY - RS1J-E3/61T.. - DIODE, FAST, 1A, 600V, SMD</t>
  </si>
  <si>
    <t>IC LI+ CHARGER PWR MGMT 24VQFN</t>
  </si>
  <si>
    <t>TEXAS INSTRUMENTS - TPS630701RNMT - DC/DC CONV, BUCK-BOOST, 2.4MHZ, VQFN-15</t>
  </si>
  <si>
    <t>Voltage Regulators - Switching Regulators 360-nA Iq SD Cnvtr w/ Intg Load Switch</t>
  </si>
  <si>
    <t>MURATA - FDSD0420-H-1R5M=P3 - INDUCTOR, SHIELDED, 1.5UH, 5.1A, 20%</t>
  </si>
  <si>
    <t>MURATA - GRM188R61C475KAAJD - CAP, MLCC, X5R, 4.7UF, 16V, 0603</t>
  </si>
  <si>
    <t>MULTICOMP         MCWR06X2493FTL             SMD Chip Resistor, Thick Film, 249 kohm, 50 V, 0603 [1608 Metric], 100 mW,  1%, MCWR Series</t>
  </si>
  <si>
    <t>MULTICOMP - MC0603B473K500CT - CAP, MLCC, X7R, 47NF, 50V, 0603</t>
  </si>
  <si>
    <t>MULTICOMP - MC0805X226M6R3CT - CAP, MLCC, X5R, 22UF, 0805</t>
  </si>
  <si>
    <t>LITTELFUSE - MINISMDC150F/24-2 - POLYSWITCH, SMD, 1812, 1.5A</t>
  </si>
  <si>
    <t>HOLDER BATT COIN COMPACT 20MM</t>
  </si>
  <si>
    <t>CRYSTAL, 32.768KHZ, 12.5PF, SMD</t>
  </si>
  <si>
    <t>IC RTC/CALENDAR I2C LP 8MSOP</t>
  </si>
  <si>
    <t>HIROSE(HRS) - U.FL-R-SMT-1(10) - RF COAXIAL, U.FL, STRAIGHT JACK, 50OHM</t>
  </si>
  <si>
    <t>DIODES INC. - BZT52C6V2 - DIODE, ZENER, 6.2V, 0.5W, SOD-123</t>
  </si>
  <si>
    <t>DIODES INC. - DMG6602SVT - MOSFET, NP CH, , 30V, 3.4, ATSOT23</t>
  </si>
  <si>
    <t>Fixed Inductors PFL2015 Shld Power 2.2 uH 20 % 1 A</t>
  </si>
  <si>
    <t>Footprint</t>
  </si>
  <si>
    <t>SODFL127P600-8N</t>
  </si>
  <si>
    <t>SMC/DO-214AC</t>
  </si>
  <si>
    <t>RES0603</t>
  </si>
  <si>
    <t>QFN4x4</t>
  </si>
  <si>
    <t>VQFN TPS</t>
  </si>
  <si>
    <t>SON50P200X265_HS-13N</t>
  </si>
  <si>
    <t>SOT23127P600-8N</t>
  </si>
  <si>
    <t>FDSD0402</t>
  </si>
  <si>
    <t>CAP0603</t>
  </si>
  <si>
    <t>CAP0805</t>
  </si>
  <si>
    <t>SOD-323 2L</t>
  </si>
  <si>
    <t>Chip2PinSM127P600-8N</t>
  </si>
  <si>
    <t>1066_1066(Primary)</t>
  </si>
  <si>
    <t>TSOP65P500X110-8N</t>
  </si>
  <si>
    <t>uFL SMD connector</t>
  </si>
  <si>
    <t>SOD123</t>
  </si>
  <si>
    <t>TSOT26</t>
  </si>
  <si>
    <t>INDC2214X15N</t>
  </si>
  <si>
    <t>Designator</t>
  </si>
  <si>
    <t>D3, D4</t>
  </si>
  <si>
    <t>D1</t>
  </si>
  <si>
    <t>U1</t>
  </si>
  <si>
    <t>U2</t>
  </si>
  <si>
    <t>U3</t>
  </si>
  <si>
    <t>T6</t>
  </si>
  <si>
    <t>L1, L2</t>
  </si>
  <si>
    <t>C2</t>
  </si>
  <si>
    <t>R32</t>
  </si>
  <si>
    <t>C3</t>
  </si>
  <si>
    <t>C7, C8, C9, C10</t>
  </si>
  <si>
    <t>D6</t>
  </si>
  <si>
    <t>T1</t>
  </si>
  <si>
    <t>F1</t>
  </si>
  <si>
    <t>CON4</t>
  </si>
  <si>
    <t>X1</t>
  </si>
  <si>
    <t>U5</t>
  </si>
  <si>
    <t>CON2, CON3</t>
  </si>
  <si>
    <t>D5</t>
  </si>
  <si>
    <t>T2</t>
  </si>
  <si>
    <t>L3</t>
  </si>
  <si>
    <t>Quantity</t>
  </si>
  <si>
    <t>Supplier 1</t>
  </si>
  <si>
    <t>Farnell</t>
  </si>
  <si>
    <t>Supplier Part Number 1</t>
  </si>
  <si>
    <t>9550143</t>
  </si>
  <si>
    <t>2373541</t>
  </si>
  <si>
    <t>2643432</t>
  </si>
  <si>
    <t>2781752</t>
  </si>
  <si>
    <t>1510761</t>
  </si>
  <si>
    <t>2530091</t>
  </si>
  <si>
    <t>2611924</t>
  </si>
  <si>
    <t>2447306</t>
  </si>
  <si>
    <t>1759116</t>
  </si>
  <si>
    <t>1759415</t>
  </si>
  <si>
    <t>1345929</t>
  </si>
  <si>
    <t>2293258</t>
  </si>
  <si>
    <t>2449398</t>
  </si>
  <si>
    <t>2543322</t>
  </si>
  <si>
    <t>1688077</t>
  </si>
  <si>
    <t>1902438</t>
  </si>
  <si>
    <t>2061522</t>
  </si>
  <si>
    <t>Supplier Order Qty 1</t>
  </si>
  <si>
    <t>Supplier Stock 1</t>
  </si>
  <si>
    <t>Supplier Unit Price 1</t>
  </si>
  <si>
    <t>Supplier Subtotal 1</t>
  </si>
  <si>
    <t>Supplier Currency 1</t>
  </si>
  <si>
    <t>EUR</t>
  </si>
  <si>
    <t>C:\Users\Goran\Documents\Repositories\pira-smart-hardware\pira-smart-PCB\pira-smart-PCB.PrjPcb</t>
  </si>
  <si>
    <t>Bill of Materials production For Project [pira-smart-PCB.PrjPcb] (No PCB Document Selected)</t>
  </si>
  <si>
    <t>75</t>
  </si>
  <si>
    <t>3/28/2018 12:31:00 PM</t>
  </si>
  <si>
    <t>Bill of Materials production</t>
  </si>
  <si>
    <t>BOM_PartType</t>
  </si>
  <si>
    <t>BOM</t>
  </si>
  <si>
    <t>Bill of Materials</t>
  </si>
  <si>
    <t>Done</t>
  </si>
  <si>
    <t>Coilcraft</t>
  </si>
  <si>
    <t>PFL2015-222MEB</t>
  </si>
  <si>
    <t>SE30AFD-M3/6A</t>
  </si>
  <si>
    <t>SE30AFD-M3/6A -  Standard Recovery Diode, 200 V, 3 A, Single, 980 mV, 40 A</t>
  </si>
  <si>
    <t>2313877</t>
  </si>
  <si>
    <t>2N7002BK</t>
  </si>
  <si>
    <t>NEXPERIA - 2N7002BK - MOSFET Transistor, N Channel, 350 mA, 60 V, 1 ohm, 10 V, 1.6 V</t>
  </si>
  <si>
    <t>NEXPERIA</t>
  </si>
  <si>
    <t>TDZ3V0J</t>
  </si>
  <si>
    <t>NEXPERIA - TDZ3V0J -  Zener Single Diode, 3 V, 500 mW, SOD-323F, 2 %, 2 Pins, 150 °C</t>
  </si>
  <si>
    <t>BSR17A</t>
  </si>
  <si>
    <t>ON SEMICONDUCTOR</t>
  </si>
  <si>
    <t>ON SEMICONDUCTOR - BSR17A -  Bipolar (BJT) Single Transistor, NPN, 40 V, 300 MHz, 350 mW, 200 mA, 100 hFE</t>
  </si>
  <si>
    <t>9846697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</si>
</sst>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C09]dd\-mmm\-yy;@"/>
    <numFmt numFmtId="165" formatCode="[$-409]h:mm:ss\ AM/PM;@"/>
  </numFmts>
  <fonts count="23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color indexed="13"/>
      <name val="Arial"/>
      <family val="2"/>
    </font>
    <font>
      <sz val="10"/>
      <color indexed="13"/>
      <name val="Arial"/>
      <family val="2"/>
    </font>
    <font>
      <b/>
      <sz val="12"/>
      <color indexed="13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9"/>
      <color indexed="10"/>
      <name val="Arial"/>
      <family val="2"/>
    </font>
    <font>
      <b/>
      <sz val="24"/>
      <color indexed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8"/>
      <color indexed="10"/>
      <name val="Arial"/>
      <family val="2"/>
      <charset val="204"/>
    </font>
    <font>
      <b/>
      <sz val="10"/>
      <name val="Arial"/>
      <family val="2"/>
    </font>
    <font>
      <b/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b/>
      <sz val="16"/>
      <color indexed="10"/>
      <name val="Arial"/>
      <family val="2"/>
    </font>
    <font>
      <sz val="18"/>
      <name val="Arial"/>
      <family val="2"/>
    </font>
    <font>
      <sz val="10"/>
      <color rgb="FF33333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2"/>
      </top>
      <bottom/>
      <diagonal/>
    </border>
    <border>
      <left/>
      <right style="medium">
        <color indexed="64"/>
      </right>
      <top style="medium">
        <color indexed="62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2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5">
    <xf numFmtId="0" fontId="0" fillId="0" borderId="0" xfId="0"/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0" borderId="0" xfId="0" applyNumberFormat="1" applyFont="1" applyFill="1" applyBorder="1" applyAlignment="1" applyProtection="1">
      <alignment horizontal="left" vertical="top"/>
      <protection locked="0"/>
    </xf>
    <xf numFmtId="0" fontId="1" fillId="0" borderId="0" xfId="0" applyNumberFormat="1" applyFont="1" applyFill="1" applyBorder="1" applyAlignment="1" applyProtection="1">
      <alignment vertical="top"/>
      <protection locked="0"/>
    </xf>
    <xf numFmtId="0" fontId="1" fillId="0" borderId="2" xfId="0" applyNumberFormat="1" applyFont="1" applyFill="1" applyBorder="1" applyAlignment="1" applyProtection="1">
      <alignment horizontal="left" vertical="top"/>
      <protection locked="0"/>
    </xf>
    <xf numFmtId="0" fontId="1" fillId="0" borderId="3" xfId="0" applyNumberFormat="1" applyFont="1" applyFill="1" applyBorder="1" applyAlignment="1" applyProtection="1">
      <alignment horizontal="left" vertical="top"/>
      <protection locked="0"/>
    </xf>
    <xf numFmtId="0" fontId="1" fillId="0" borderId="4" xfId="0" applyNumberFormat="1" applyFont="1" applyFill="1" applyBorder="1" applyAlignment="1" applyProtection="1">
      <alignment horizontal="left" vertical="top"/>
      <protection locked="0"/>
    </xf>
    <xf numFmtId="0" fontId="1" fillId="0" borderId="5" xfId="0" applyNumberFormat="1" applyFont="1" applyFill="1" applyBorder="1" applyAlignment="1" applyProtection="1">
      <alignment horizontal="left" vertical="top"/>
      <protection locked="0"/>
    </xf>
    <xf numFmtId="0" fontId="1" fillId="0" borderId="5" xfId="0" applyNumberFormat="1" applyFont="1" applyFill="1" applyBorder="1" applyAlignment="1" applyProtection="1">
      <alignment vertical="top"/>
      <protection locked="0"/>
    </xf>
    <xf numFmtId="0" fontId="7" fillId="4" borderId="5" xfId="0" applyFont="1" applyFill="1" applyBorder="1" applyAlignment="1">
      <alignment vertical="center"/>
    </xf>
    <xf numFmtId="0" fontId="9" fillId="5" borderId="0" xfId="0" applyFont="1" applyFill="1" applyBorder="1" applyAlignment="1"/>
    <xf numFmtId="0" fontId="10" fillId="5" borderId="0" xfId="0" applyFont="1" applyFill="1" applyBorder="1" applyAlignment="1">
      <alignment horizontal="left"/>
    </xf>
    <xf numFmtId="0" fontId="10" fillId="5" borderId="0" xfId="0" applyFont="1" applyFill="1" applyBorder="1" applyAlignment="1"/>
    <xf numFmtId="0" fontId="10" fillId="5" borderId="6" xfId="0" applyFont="1" applyFill="1" applyBorder="1" applyAlignment="1"/>
    <xf numFmtId="0" fontId="9" fillId="5" borderId="7" xfId="0" applyFont="1" applyFill="1" applyBorder="1" applyAlignment="1">
      <alignment horizontal="left"/>
    </xf>
    <xf numFmtId="0" fontId="10" fillId="5" borderId="7" xfId="0" applyFont="1" applyFill="1" applyBorder="1" applyAlignment="1"/>
    <xf numFmtId="0" fontId="9" fillId="5" borderId="7" xfId="0" applyFont="1" applyFill="1" applyBorder="1" applyAlignment="1"/>
    <xf numFmtId="0" fontId="11" fillId="5" borderId="0" xfId="0" applyFont="1" applyFill="1" applyBorder="1" applyAlignment="1"/>
    <xf numFmtId="164" fontId="10" fillId="5" borderId="7" xfId="0" applyNumberFormat="1" applyFont="1" applyFill="1" applyBorder="1" applyAlignment="1">
      <alignment horizontal="left"/>
    </xf>
    <xf numFmtId="165" fontId="10" fillId="5" borderId="7" xfId="0" applyNumberFormat="1" applyFont="1" applyFill="1" applyBorder="1" applyAlignment="1">
      <alignment horizontal="left"/>
    </xf>
    <xf numFmtId="0" fontId="12" fillId="5" borderId="8" xfId="0" applyFont="1" applyFill="1" applyBorder="1" applyAlignment="1">
      <alignment vertical="center"/>
    </xf>
    <xf numFmtId="0" fontId="12" fillId="5" borderId="9" xfId="0" applyFont="1" applyFill="1" applyBorder="1" applyAlignment="1">
      <alignment vertical="center"/>
    </xf>
    <xf numFmtId="0" fontId="13" fillId="3" borderId="0" xfId="0" applyFont="1" applyFill="1" applyBorder="1" applyAlignment="1">
      <alignment horizontal="left" vertical="center"/>
    </xf>
    <xf numFmtId="0" fontId="13" fillId="6" borderId="0" xfId="0" applyFont="1" applyFill="1" applyBorder="1" applyAlignment="1">
      <alignment horizontal="left" vertical="center"/>
    </xf>
    <xf numFmtId="0" fontId="1" fillId="0" borderId="11" xfId="0" applyNumberFormat="1" applyFont="1" applyFill="1" applyBorder="1" applyAlignment="1" applyProtection="1">
      <alignment vertical="top"/>
      <protection locked="0"/>
    </xf>
    <xf numFmtId="0" fontId="8" fillId="2" borderId="13" xfId="0" applyFont="1" applyFill="1" applyBorder="1" applyAlignment="1">
      <alignment vertical="top" wrapText="1"/>
    </xf>
    <xf numFmtId="0" fontId="8" fillId="2" borderId="14" xfId="0" applyFont="1" applyFill="1" applyBorder="1" applyAlignment="1">
      <alignment vertical="top" wrapText="1"/>
    </xf>
    <xf numFmtId="0" fontId="8" fillId="6" borderId="15" xfId="0" applyFont="1" applyFill="1" applyBorder="1" applyAlignment="1">
      <alignment vertical="top" wrapText="1"/>
    </xf>
    <xf numFmtId="0" fontId="8" fillId="6" borderId="16" xfId="0" applyFont="1" applyFill="1" applyBorder="1" applyAlignment="1">
      <alignment vertical="top" wrapText="1"/>
    </xf>
    <xf numFmtId="0" fontId="1" fillId="0" borderId="17" xfId="0" applyNumberFormat="1" applyFont="1" applyFill="1" applyBorder="1" applyAlignment="1" applyProtection="1">
      <alignment horizontal="left" vertical="top"/>
      <protection locked="0"/>
    </xf>
    <xf numFmtId="0" fontId="1" fillId="0" borderId="6" xfId="0" applyNumberFormat="1" applyFont="1" applyFill="1" applyBorder="1" applyAlignment="1" applyProtection="1">
      <alignment horizontal="left" vertical="top"/>
      <protection locked="0"/>
    </xf>
    <xf numFmtId="0" fontId="5" fillId="4" borderId="18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Border="1" applyAlignment="1">
      <alignment vertical="top"/>
    </xf>
    <xf numFmtId="0" fontId="8" fillId="2" borderId="22" xfId="0" applyFont="1" applyFill="1" applyBorder="1" applyAlignment="1">
      <alignment horizontal="right" vertical="top" wrapText="1"/>
    </xf>
    <xf numFmtId="0" fontId="8" fillId="6" borderId="23" xfId="0" applyFont="1" applyFill="1" applyBorder="1" applyAlignment="1">
      <alignment vertical="top" wrapText="1"/>
    </xf>
    <xf numFmtId="0" fontId="15" fillId="5" borderId="24" xfId="0" applyFont="1" applyFill="1" applyBorder="1" applyAlignment="1">
      <alignment vertical="top" wrapText="1"/>
    </xf>
    <xf numFmtId="0" fontId="4" fillId="0" borderId="0" xfId="0" applyFont="1" applyBorder="1" applyAlignment="1">
      <alignment vertical="top"/>
    </xf>
    <xf numFmtId="0" fontId="18" fillId="0" borderId="0" xfId="0" applyFont="1" applyBorder="1" applyAlignment="1">
      <alignment vertical="top"/>
    </xf>
    <xf numFmtId="0" fontId="0" fillId="0" borderId="6" xfId="0" applyBorder="1" applyAlignment="1">
      <alignment vertical="top"/>
    </xf>
    <xf numFmtId="0" fontId="15" fillId="5" borderId="26" xfId="0" applyFont="1" applyFill="1" applyBorder="1" applyAlignment="1">
      <alignment vertical="top" wrapText="1"/>
    </xf>
    <xf numFmtId="0" fontId="0" fillId="0" borderId="19" xfId="0" applyBorder="1" applyAlignment="1">
      <alignment vertical="top"/>
    </xf>
    <xf numFmtId="0" fontId="4" fillId="0" borderId="0" xfId="0" applyNumberFormat="1" applyFont="1" applyFill="1" applyBorder="1" applyAlignment="1" applyProtection="1">
      <alignment vertical="top"/>
      <protection locked="0"/>
    </xf>
    <xf numFmtId="0" fontId="16" fillId="0" borderId="0" xfId="0" applyNumberFormat="1" applyFont="1" applyFill="1" applyBorder="1" applyAlignment="1" applyProtection="1">
      <alignment horizontal="left" vertical="top"/>
      <protection locked="0"/>
    </xf>
    <xf numFmtId="0" fontId="0" fillId="0" borderId="6" xfId="0" applyBorder="1" applyAlignment="1">
      <alignment horizontal="left" vertical="top"/>
    </xf>
    <xf numFmtId="0" fontId="0" fillId="0" borderId="18" xfId="0" applyBorder="1" applyAlignment="1">
      <alignment vertical="top"/>
    </xf>
    <xf numFmtId="0" fontId="6" fillId="4" borderId="27" xfId="0" applyFont="1" applyFill="1" applyBorder="1" applyAlignment="1"/>
    <xf numFmtId="0" fontId="6" fillId="4" borderId="10" xfId="0" applyFont="1" applyFill="1" applyBorder="1" applyAlignment="1"/>
    <xf numFmtId="0" fontId="6" fillId="4" borderId="28" xfId="0" applyFont="1" applyFill="1" applyBorder="1" applyAlignment="1"/>
    <xf numFmtId="0" fontId="6" fillId="4" borderId="29" xfId="0" applyFont="1" applyFill="1" applyBorder="1" applyAlignment="1"/>
    <xf numFmtId="0" fontId="0" fillId="0" borderId="0" xfId="0" applyBorder="1" applyAlignment="1">
      <alignment horizontal="left" vertical="top"/>
    </xf>
    <xf numFmtId="0" fontId="6" fillId="4" borderId="29" xfId="0" applyFont="1" applyFill="1" applyBorder="1" applyAlignment="1">
      <alignment wrapText="1"/>
    </xf>
    <xf numFmtId="0" fontId="6" fillId="4" borderId="30" xfId="0" applyFont="1" applyFill="1" applyBorder="1" applyAlignment="1"/>
    <xf numFmtId="0" fontId="0" fillId="0" borderId="5" xfId="0" applyBorder="1" applyAlignment="1">
      <alignment vertical="top"/>
    </xf>
    <xf numFmtId="0" fontId="2" fillId="5" borderId="0" xfId="1" applyFill="1" applyBorder="1" applyAlignment="1" applyProtection="1"/>
    <xf numFmtId="0" fontId="20" fillId="5" borderId="0" xfId="0" applyFont="1" applyFill="1" applyBorder="1" applyAlignment="1"/>
    <xf numFmtId="0" fontId="17" fillId="0" borderId="0" xfId="0" applyFont="1" applyBorder="1" applyAlignment="1">
      <alignment vertical="top"/>
    </xf>
    <xf numFmtId="0" fontId="6" fillId="4" borderId="31" xfId="0" applyFont="1" applyFill="1" applyBorder="1" applyAlignment="1">
      <alignment horizontal="left"/>
    </xf>
    <xf numFmtId="0" fontId="7" fillId="4" borderId="32" xfId="0" applyFont="1" applyFill="1" applyBorder="1" applyAlignment="1">
      <alignment horizontal="left" vertical="center"/>
    </xf>
    <xf numFmtId="0" fontId="0" fillId="0" borderId="33" xfId="0" applyBorder="1" applyAlignment="1">
      <alignment horizontal="left" vertical="top"/>
    </xf>
    <xf numFmtId="0" fontId="0" fillId="0" borderId="36" xfId="0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0" fontId="6" fillId="4" borderId="10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 vertical="center"/>
    </xf>
    <xf numFmtId="0" fontId="9" fillId="5" borderId="0" xfId="0" applyFont="1" applyFill="1" applyBorder="1" applyAlignment="1">
      <alignment horizontal="center"/>
    </xf>
    <xf numFmtId="0" fontId="10" fillId="5" borderId="0" xfId="0" applyFont="1" applyFill="1" applyBorder="1" applyAlignment="1">
      <alignment horizontal="center"/>
    </xf>
    <xf numFmtId="0" fontId="11" fillId="5" borderId="0" xfId="0" applyFont="1" applyFill="1" applyBorder="1" applyAlignment="1">
      <alignment horizontal="center"/>
    </xf>
    <xf numFmtId="0" fontId="0" fillId="0" borderId="0" xfId="0" applyBorder="1" applyAlignment="1">
      <alignment horizontal="center" vertical="top"/>
    </xf>
    <xf numFmtId="0" fontId="1" fillId="0" borderId="1" xfId="0" applyNumberFormat="1" applyFont="1" applyFill="1" applyBorder="1" applyAlignment="1" applyProtection="1">
      <alignment horizontal="center" vertical="top"/>
      <protection locked="0"/>
    </xf>
    <xf numFmtId="0" fontId="1" fillId="0" borderId="0" xfId="0" applyNumberFormat="1" applyFont="1" applyFill="1" applyBorder="1" applyAlignment="1" applyProtection="1">
      <alignment horizontal="center" vertical="top"/>
      <protection locked="0"/>
    </xf>
    <xf numFmtId="0" fontId="1" fillId="0" borderId="5" xfId="0" applyNumberFormat="1" applyFont="1" applyFill="1" applyBorder="1" applyAlignment="1" applyProtection="1">
      <alignment horizontal="center" vertical="top"/>
      <protection locked="0"/>
    </xf>
    <xf numFmtId="0" fontId="0" fillId="0" borderId="0" xfId="0" applyAlignment="1">
      <alignment horizontal="center" vertical="top"/>
    </xf>
    <xf numFmtId="0" fontId="21" fillId="0" borderId="0" xfId="0" applyNumberFormat="1" applyFont="1" applyFill="1" applyBorder="1" applyAlignment="1" applyProtection="1">
      <alignment horizontal="left" vertical="top"/>
      <protection locked="0"/>
    </xf>
    <xf numFmtId="2" fontId="8" fillId="2" borderId="22" xfId="0" applyNumberFormat="1" applyFont="1" applyFill="1" applyBorder="1" applyAlignment="1">
      <alignment horizontal="right" vertical="top" wrapText="1"/>
    </xf>
    <xf numFmtId="2" fontId="8" fillId="6" borderId="23" xfId="0" applyNumberFormat="1" applyFont="1" applyFill="1" applyBorder="1" applyAlignment="1">
      <alignment vertical="top" wrapText="1"/>
    </xf>
    <xf numFmtId="0" fontId="9" fillId="5" borderId="0" xfId="0" quotePrefix="1" applyFont="1" applyFill="1" applyBorder="1" applyAlignment="1">
      <alignment horizontal="left"/>
    </xf>
    <xf numFmtId="0" fontId="9" fillId="5" borderId="6" xfId="0" quotePrefix="1" applyFont="1" applyFill="1" applyBorder="1" applyAlignment="1">
      <alignment horizontal="left"/>
    </xf>
    <xf numFmtId="0" fontId="9" fillId="5" borderId="7" xfId="0" quotePrefix="1" applyFont="1" applyFill="1" applyBorder="1" applyAlignment="1">
      <alignment horizontal="left"/>
    </xf>
    <xf numFmtId="0" fontId="10" fillId="5" borderId="1" xfId="0" quotePrefix="1" applyFont="1" applyFill="1" applyBorder="1" applyAlignment="1">
      <alignment horizontal="left"/>
    </xf>
    <xf numFmtId="0" fontId="7" fillId="4" borderId="5" xfId="0" quotePrefix="1" applyFont="1" applyFill="1" applyBorder="1" applyAlignment="1">
      <alignment vertical="center"/>
    </xf>
    <xf numFmtId="0" fontId="21" fillId="0" borderId="0" xfId="0" quotePrefix="1" applyNumberFormat="1" applyFont="1" applyFill="1" applyBorder="1" applyAlignment="1" applyProtection="1">
      <alignment horizontal="right" vertical="top"/>
      <protection locked="0"/>
    </xf>
    <xf numFmtId="0" fontId="19" fillId="0" borderId="0" xfId="0" quotePrefix="1" applyFont="1" applyBorder="1" applyAlignment="1">
      <alignment vertical="top"/>
    </xf>
    <xf numFmtId="0" fontId="4" fillId="0" borderId="0" xfId="0" quotePrefix="1" applyFont="1" applyBorder="1" applyAlignment="1">
      <alignment horizontal="left" vertical="top"/>
    </xf>
    <xf numFmtId="0" fontId="5" fillId="4" borderId="19" xfId="0" quotePrefix="1" applyFont="1" applyFill="1" applyBorder="1" applyAlignment="1">
      <alignment horizontal="center" vertical="center" wrapText="1"/>
    </xf>
    <xf numFmtId="0" fontId="2" fillId="2" borderId="12" xfId="1" quotePrefix="1" applyFill="1" applyBorder="1" applyAlignment="1" applyProtection="1">
      <alignment vertical="top" wrapText="1"/>
    </xf>
    <xf numFmtId="0" fontId="8" fillId="6" borderId="16" xfId="0" quotePrefix="1" applyFont="1" applyFill="1" applyBorder="1" applyAlignment="1">
      <alignment vertical="top" wrapText="1"/>
    </xf>
    <xf numFmtId="0" fontId="2" fillId="6" borderId="16" xfId="1" quotePrefix="1" applyFill="1" applyBorder="1" applyAlignment="1" applyProtection="1">
      <alignment vertical="top" wrapText="1"/>
    </xf>
    <xf numFmtId="0" fontId="8" fillId="2" borderId="14" xfId="0" quotePrefix="1" applyFont="1" applyFill="1" applyBorder="1" applyAlignment="1">
      <alignment vertical="top" wrapText="1"/>
    </xf>
    <xf numFmtId="0" fontId="8" fillId="2" borderId="14" xfId="0" quotePrefix="1" applyFont="1" applyFill="1" applyBorder="1" applyAlignment="1">
      <alignment horizontal="center" vertical="top" wrapText="1"/>
    </xf>
    <xf numFmtId="0" fontId="8" fillId="6" borderId="16" xfId="0" quotePrefix="1" applyFont="1" applyFill="1" applyBorder="1" applyAlignment="1">
      <alignment horizontal="center" vertical="top" wrapText="1"/>
    </xf>
    <xf numFmtId="0" fontId="2" fillId="2" borderId="14" xfId="1" quotePrefix="1" applyFill="1" applyBorder="1" applyAlignment="1" applyProtection="1">
      <alignment vertical="top" wrapText="1"/>
    </xf>
    <xf numFmtId="0" fontId="5" fillId="4" borderId="21" xfId="0" quotePrefix="1" applyFont="1" applyFill="1" applyBorder="1" applyAlignment="1">
      <alignment horizontal="center" vertical="center" wrapText="1"/>
    </xf>
    <xf numFmtId="0" fontId="5" fillId="4" borderId="25" xfId="0" quotePrefix="1" applyFont="1" applyFill="1" applyBorder="1" applyAlignment="1">
      <alignment horizontal="center" vertical="center" wrapText="1"/>
    </xf>
    <xf numFmtId="0" fontId="5" fillId="4" borderId="20" xfId="0" quotePrefix="1" applyFont="1" applyFill="1" applyBorder="1" applyAlignment="1">
      <alignment horizontal="center" vertical="center" wrapText="1"/>
    </xf>
    <xf numFmtId="0" fontId="8" fillId="2" borderId="34" xfId="0" quotePrefix="1" applyFont="1" applyFill="1" applyBorder="1" applyAlignment="1">
      <alignment horizontal="left" vertical="top" wrapText="1"/>
    </xf>
    <xf numFmtId="0" fontId="8" fillId="6" borderId="35" xfId="0" quotePrefix="1" applyFont="1" applyFill="1" applyBorder="1" applyAlignment="1">
      <alignment horizontal="left" vertical="top" wrapText="1"/>
    </xf>
    <xf numFmtId="0" fontId="14" fillId="6" borderId="10" xfId="0" quotePrefix="1" applyFont="1" applyFill="1" applyBorder="1" applyAlignment="1">
      <alignment horizontal="left" vertical="center"/>
    </xf>
    <xf numFmtId="0" fontId="14" fillId="3" borderId="0" xfId="0" quotePrefix="1" applyFont="1" applyFill="1" applyBorder="1" applyAlignment="1">
      <alignment horizontal="left" vertical="center"/>
    </xf>
    <xf numFmtId="0" fontId="14" fillId="6" borderId="0" xfId="0" quotePrefix="1" applyFont="1" applyFill="1" applyBorder="1" applyAlignment="1">
      <alignment horizontal="left" vertical="center"/>
    </xf>
    <xf numFmtId="0" fontId="16" fillId="0" borderId="0" xfId="0" applyNumberFormat="1" applyFont="1" applyFill="1" applyBorder="1" applyAlignment="1" applyProtection="1">
      <alignment horizontal="left" vertical="top"/>
      <protection locked="0"/>
    </xf>
    <xf numFmtId="0" fontId="18" fillId="0" borderId="37" xfId="0" applyFont="1" applyBorder="1" applyAlignment="1">
      <alignment vertical="top"/>
    </xf>
    <xf numFmtId="0" fontId="0" fillId="0" borderId="38" xfId="0" applyBorder="1" applyAlignment="1">
      <alignment vertical="top"/>
    </xf>
    <xf numFmtId="2" fontId="0" fillId="0" borderId="10" xfId="0" applyNumberFormat="1" applyBorder="1" applyAlignment="1">
      <alignment horizontal="right" vertical="top"/>
    </xf>
    <xf numFmtId="0" fontId="1" fillId="7" borderId="0" xfId="0" applyFont="1" applyFill="1" applyAlignment="1">
      <alignment vertical="top"/>
    </xf>
    <xf numFmtId="0" fontId="0" fillId="8" borderId="0" xfId="0" quotePrefix="1" applyFill="1"/>
    <xf numFmtId="0" fontId="22" fillId="8" borderId="0" xfId="0" applyFont="1" applyFill="1"/>
    <xf numFmtId="0" fontId="2" fillId="2" borderId="16" xfId="1" quotePrefix="1" applyFill="1" applyBorder="1" applyAlignment="1" applyProtection="1">
      <alignment vertical="top" wrapText="1"/>
    </xf>
    <xf numFmtId="0" fontId="0" fillId="8" borderId="0" xfId="0" quotePrefix="1" applyFill="1" applyAlignment="1">
      <alignment horizontal="left"/>
    </xf>
    <xf numFmtId="0" fontId="1" fillId="8" borderId="0" xfId="0" quotePrefix="1" applyFont="1" applyFill="1"/>
    <xf numFmtId="0" fontId="1" fillId="9" borderId="0" xfId="0" quotePrefix="1" applyFont="1" applyFill="1"/>
    <xf numFmtId="0" fontId="0" fillId="9" borderId="0" xfId="0" quotePrefix="1" applyFill="1"/>
    <xf numFmtId="0" fontId="0" fillId="9" borderId="0" xfId="0" quotePrefix="1" applyFill="1" applyAlignment="1">
      <alignment horizontal="left"/>
    </xf>
  </cellXfs>
  <cellStyles count="2">
    <cellStyle name="Hyperlink" xfId="1" builtinId="8"/>
    <cellStyle name="Normal" xfId="0" builtinId="0"/>
  </cellStyles>
  <dxfs count="44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CE9D8"/>
      <rgbColor rgb="00000000"/>
      <rgbColor rgb="00ECE9D8"/>
      <rgbColor rgb="00000000"/>
      <rgbColor rgb="00FFFFFF"/>
      <rgbColor rgb="00000000"/>
      <rgbColor rgb="00FFFFFF"/>
      <rgbColor rgb="00000000"/>
      <rgbColor rgb="00ECE9D8"/>
      <rgbColor rgb="00000000"/>
      <rgbColor rgb="00F1EFE2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FF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439270</xdr:colOff>
      <xdr:row>2</xdr:row>
      <xdr:rowOff>224117</xdr:rowOff>
    </xdr:from>
    <xdr:to>
      <xdr:col>14</xdr:col>
      <xdr:colOff>441075</xdr:colOff>
      <xdr:row>6</xdr:row>
      <xdr:rowOff>108492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49835" y="878541"/>
          <a:ext cx="1687170" cy="7718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ctopart-clicks.com/click/altium?manufacturer=IQD&amp;mpn=LFXTAL009678&amp;seller=Farnell&amp;sku=2449398&amp;country=US&amp;channel=BOM%20Report&amp;ref=man&amp;" TargetMode="External"/><Relationship Id="rId18" Type="http://schemas.openxmlformats.org/officeDocument/2006/relationships/hyperlink" Target="https://octopart-clicks.com/click/altium?manufacturer=Vishay%20Semiconductors&amp;mpn=SE30AFG-M3%2F6A&amp;seller=Farnell&amp;sku=2313878&amp;country=US&amp;channel=BOM%20Report&amp;" TargetMode="External"/><Relationship Id="rId26" Type="http://schemas.openxmlformats.org/officeDocument/2006/relationships/hyperlink" Target="https://octopart-clicks.com/click/altium?manufacturer=Multicomp&amp;mpn=MCWR06X2493FTL&amp;seller=Farnell&amp;sku=2447306&amp;country=US&amp;channel=BOM%20Report&amp;" TargetMode="External"/><Relationship Id="rId39" Type="http://schemas.openxmlformats.org/officeDocument/2006/relationships/hyperlink" Target="https://octopart-clicks.com/click/altium?manufacturer=Texas%20Instruments&amp;mpn=TPS62740DSSR&amp;seller=Farnell&amp;sku=2781752&amp;country=US&amp;channel=BOM%20Report&amp;ref=supplier&amp;" TargetMode="External"/><Relationship Id="rId21" Type="http://schemas.openxmlformats.org/officeDocument/2006/relationships/hyperlink" Target="https://octopart-clicks.com/click/altium?manufacturer=Texas%20Instruments&amp;mpn=TPS630701RNMT&amp;seller=Farnell&amp;sku=2643432&amp;country=US&amp;channel=BOM%20Report&amp;" TargetMode="External"/><Relationship Id="rId34" Type="http://schemas.openxmlformats.org/officeDocument/2006/relationships/hyperlink" Target="https://octopart-clicks.com/click/altium?manufacturer=Diodes%20Zetex&amp;mpn=BZT52C6V2&amp;seller=Farnell&amp;sku=1902438&amp;country=US&amp;channel=BOM%20Report&amp;" TargetMode="External"/><Relationship Id="rId42" Type="http://schemas.openxmlformats.org/officeDocument/2006/relationships/hyperlink" Target="https://octopart-clicks.com/click/altium?manufacturer=Multicomp&amp;mpn=MCWR06X2493FTL&amp;seller=Farnell&amp;sku=2447306&amp;country=US&amp;channel=BOM%20Report&amp;ref=supplier&amp;" TargetMode="External"/><Relationship Id="rId47" Type="http://schemas.openxmlformats.org/officeDocument/2006/relationships/hyperlink" Target="https://octopart-clicks.com/click/altium?manufacturer=IQD&amp;mpn=LFXTAL009678&amp;seller=Farnell&amp;sku=2449398&amp;country=US&amp;channel=BOM%20Report&amp;ref=supplier&amp;" TargetMode="External"/><Relationship Id="rId50" Type="http://schemas.openxmlformats.org/officeDocument/2006/relationships/hyperlink" Target="https://octopart-clicks.com/click/altium?manufacturer=Diodes%20Zetex&amp;mpn=BZT52C6V2&amp;seller=Farnell&amp;sku=1902438&amp;country=US&amp;channel=BOM%20Report&amp;ref=supplier&amp;" TargetMode="External"/><Relationship Id="rId7" Type="http://schemas.openxmlformats.org/officeDocument/2006/relationships/hyperlink" Target="https://octopart-clicks.com/click/altium?manufacturer=Murata&amp;mpn=GRM188R61C475KAAJD&amp;seller=Farnell&amp;sku=2611924&amp;country=US&amp;channel=BOM%20Report&amp;ref=man&amp;" TargetMode="External"/><Relationship Id="rId2" Type="http://schemas.openxmlformats.org/officeDocument/2006/relationships/hyperlink" Target="https://octopart-clicks.com/click/altium?manufacturer=Vishay%20Intertechnology&amp;mpn=RS1JE361T&amp;seller=Farnell&amp;sku=9550143&amp;country=US&amp;channel=BOM%20Report&amp;ref=man&amp;" TargetMode="External"/><Relationship Id="rId16" Type="http://schemas.openxmlformats.org/officeDocument/2006/relationships/hyperlink" Target="https://octopart-clicks.com/click/altium?manufacturer=Diodes%20Zetex&amp;mpn=BZT52C6V2&amp;seller=Farnell&amp;sku=1902438&amp;country=US&amp;channel=BOM%20Report&amp;ref=man&amp;" TargetMode="External"/><Relationship Id="rId29" Type="http://schemas.openxmlformats.org/officeDocument/2006/relationships/hyperlink" Target="https://octopart-clicks.com/click/altium?manufacturer=Littelfuse&amp;mpn=MINISMDC150F%2F24-2&amp;seller=Farnell&amp;sku=1345929&amp;country=US&amp;channel=BOM%20Report&amp;" TargetMode="External"/><Relationship Id="rId11" Type="http://schemas.openxmlformats.org/officeDocument/2006/relationships/hyperlink" Target="https://octopart-clicks.com/click/altium?manufacturer=Littelfuse&amp;mpn=MINISMDC150F%2F24-2&amp;seller=Farnell&amp;sku=1345929&amp;country=US&amp;channel=BOM%20Report&amp;ref=man&amp;" TargetMode="External"/><Relationship Id="rId24" Type="http://schemas.openxmlformats.org/officeDocument/2006/relationships/hyperlink" Target="https://octopart-clicks.com/click/altium?manufacturer=Murata&amp;mpn=FDSD0420-H-1R5M%3DP3&amp;seller=Farnell&amp;sku=2530091&amp;country=US&amp;channel=BOM%20Report&amp;" TargetMode="External"/><Relationship Id="rId32" Type="http://schemas.openxmlformats.org/officeDocument/2006/relationships/hyperlink" Target="https://octopart-clicks.com/click/altium?manufacturer=Intersil&amp;mpn=ISL1208IU8Z-T7A&amp;seller=Farnell&amp;sku=2543322&amp;country=US&amp;channel=BOM%20Report&amp;" TargetMode="External"/><Relationship Id="rId37" Type="http://schemas.openxmlformats.org/officeDocument/2006/relationships/hyperlink" Target="https://octopart-clicks.com/click/altium?manufacturer=Texas%20Instruments&amp;mpn=BQ24296RGET&amp;seller=Farnell&amp;sku=2373541&amp;country=US&amp;channel=BOM%20Report&amp;ref=supplier&amp;" TargetMode="External"/><Relationship Id="rId40" Type="http://schemas.openxmlformats.org/officeDocument/2006/relationships/hyperlink" Target="https://octopart-clicks.com/click/altium?manufacturer=Murata&amp;mpn=FDSD0420-H-1R5M%3DP3&amp;seller=Farnell&amp;sku=2530091&amp;country=US&amp;channel=BOM%20Report&amp;ref=supplier&amp;" TargetMode="External"/><Relationship Id="rId45" Type="http://schemas.openxmlformats.org/officeDocument/2006/relationships/hyperlink" Target="https://octopart-clicks.com/click/altium?manufacturer=Littelfuse&amp;mpn=MINISMDC150F%2F24-2&amp;seller=Farnell&amp;sku=1345929&amp;country=US&amp;channel=BOM%20Report&amp;ref=supplier&amp;" TargetMode="External"/><Relationship Id="rId53" Type="http://schemas.openxmlformats.org/officeDocument/2006/relationships/drawing" Target="../drawings/drawing1.xml"/><Relationship Id="rId5" Type="http://schemas.openxmlformats.org/officeDocument/2006/relationships/hyperlink" Target="https://octopart-clicks.com/click/altium?manufacturer=Texas%20Instruments&amp;mpn=TPS62740DSSR&amp;seller=Farnell&amp;sku=2781752&amp;country=US&amp;channel=BOM%20Report&amp;ref=man&amp;" TargetMode="External"/><Relationship Id="rId10" Type="http://schemas.openxmlformats.org/officeDocument/2006/relationships/hyperlink" Target="https://octopart-clicks.com/click/altium?manufacturer=Multicomp&amp;mpn=MC0805X226M6R3CT&amp;seller=Farnell&amp;sku=1759415&amp;country=US&amp;channel=BOM%20Report&amp;ref=man&amp;" TargetMode="External"/><Relationship Id="rId19" Type="http://schemas.openxmlformats.org/officeDocument/2006/relationships/hyperlink" Target="https://octopart-clicks.com/click/altium?manufacturer=Vishay%20Intertechnology&amp;mpn=RS1JE361T&amp;seller=Farnell&amp;sku=9550143&amp;country=US&amp;channel=BOM%20Report&amp;" TargetMode="External"/><Relationship Id="rId31" Type="http://schemas.openxmlformats.org/officeDocument/2006/relationships/hyperlink" Target="https://octopart-clicks.com/click/altium?manufacturer=IQD&amp;mpn=LFXTAL009678&amp;seller=Farnell&amp;sku=2449398&amp;country=US&amp;channel=BOM%20Report&amp;" TargetMode="External"/><Relationship Id="rId44" Type="http://schemas.openxmlformats.org/officeDocument/2006/relationships/hyperlink" Target="https://octopart-clicks.com/click/altium?manufacturer=Multicomp&amp;mpn=MC0805X226M6R3CT&amp;seller=Farnell&amp;sku=1759415&amp;country=US&amp;channel=BOM%20Report&amp;ref=supplier&amp;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octopart-clicks.com/click/altium?manufacturer=Texas%20Instruments&amp;mpn=TPS630701RNMT&amp;seller=Farnell&amp;sku=2643432&amp;country=US&amp;channel=BOM%20Report&amp;ref=man&amp;" TargetMode="External"/><Relationship Id="rId9" Type="http://schemas.openxmlformats.org/officeDocument/2006/relationships/hyperlink" Target="https://octopart-clicks.com/click/altium?manufacturer=Multicomp&amp;mpn=MC0603B473K500CT&amp;seller=Farnell&amp;sku=1759116&amp;country=US&amp;channel=BOM%20Report&amp;ref=man&amp;" TargetMode="External"/><Relationship Id="rId14" Type="http://schemas.openxmlformats.org/officeDocument/2006/relationships/hyperlink" Target="https://octopart-clicks.com/click/altium?manufacturer=Intersil&amp;mpn=ISL1208IU8Z-T7A&amp;seller=Farnell&amp;sku=2543322&amp;country=US&amp;channel=BOM%20Report&amp;ref=man&amp;" TargetMode="External"/><Relationship Id="rId22" Type="http://schemas.openxmlformats.org/officeDocument/2006/relationships/hyperlink" Target="https://octopart-clicks.com/click/altium?manufacturer=Texas%20Instruments&amp;mpn=TPS62740DSSR&amp;seller=Farnell&amp;sku=2781752&amp;country=US&amp;channel=BOM%20Report&amp;" TargetMode="External"/><Relationship Id="rId27" Type="http://schemas.openxmlformats.org/officeDocument/2006/relationships/hyperlink" Target="https://octopart-clicks.com/click/altium?manufacturer=Multicomp&amp;mpn=MC0603B473K500CT&amp;seller=Farnell&amp;sku=1759116&amp;country=US&amp;channel=BOM%20Report&amp;" TargetMode="External"/><Relationship Id="rId30" Type="http://schemas.openxmlformats.org/officeDocument/2006/relationships/hyperlink" Target="https://octopart-clicks.com/click/altium?manufacturer=Keystone%20Electronics&amp;mpn=1066&amp;seller=Farnell&amp;sku=2293258&amp;country=US&amp;channel=BOM%20Report&amp;" TargetMode="External"/><Relationship Id="rId35" Type="http://schemas.openxmlformats.org/officeDocument/2006/relationships/hyperlink" Target="https://octopart-clicks.com/click/altium?manufacturer=Diodes&amp;mpn=DMG6602SVT&amp;seller=Farnell&amp;sku=2061522&amp;country=US&amp;channel=BOM%20Report&amp;" TargetMode="External"/><Relationship Id="rId43" Type="http://schemas.openxmlformats.org/officeDocument/2006/relationships/hyperlink" Target="https://octopart-clicks.com/click/altium?manufacturer=Multicomp&amp;mpn=MC0603B473K500CT&amp;seller=Farnell&amp;sku=1759116&amp;country=US&amp;channel=BOM%20Report&amp;ref=supplier&amp;" TargetMode="External"/><Relationship Id="rId48" Type="http://schemas.openxmlformats.org/officeDocument/2006/relationships/hyperlink" Target="https://octopart-clicks.com/click/altium?manufacturer=Intersil&amp;mpn=ISL1208IU8Z-T7A&amp;seller=Farnell&amp;sku=2543322&amp;country=US&amp;channel=BOM%20Report&amp;ref=supplier&amp;" TargetMode="External"/><Relationship Id="rId8" Type="http://schemas.openxmlformats.org/officeDocument/2006/relationships/hyperlink" Target="https://octopart-clicks.com/click/altium?manufacturer=Multicomp&amp;mpn=MCWR06X2493FTL&amp;seller=Farnell&amp;sku=2447306&amp;country=US&amp;channel=BOM%20Report&amp;ref=man&amp;" TargetMode="External"/><Relationship Id="rId51" Type="http://schemas.openxmlformats.org/officeDocument/2006/relationships/hyperlink" Target="https://octopart-clicks.com/click/altium?manufacturer=Diodes&amp;mpn=DMG6602SVT&amp;seller=Farnell&amp;sku=2061522&amp;country=US&amp;channel=BOM%20Report&amp;ref=supplier&amp;" TargetMode="External"/><Relationship Id="rId3" Type="http://schemas.openxmlformats.org/officeDocument/2006/relationships/hyperlink" Target="https://octopart-clicks.com/click/altium?manufacturer=Texas%20Instruments&amp;mpn=BQ24296RGET&amp;seller=Farnell&amp;sku=2373541&amp;country=US&amp;channel=BOM%20Report&amp;ref=man&amp;" TargetMode="External"/><Relationship Id="rId12" Type="http://schemas.openxmlformats.org/officeDocument/2006/relationships/hyperlink" Target="https://octopart-clicks.com/click/altium?manufacturer=Keystone%20Electronics&amp;mpn=1066&amp;seller=Farnell&amp;sku=2293258&amp;country=US&amp;channel=BOM%20Report&amp;ref=man&amp;" TargetMode="External"/><Relationship Id="rId17" Type="http://schemas.openxmlformats.org/officeDocument/2006/relationships/hyperlink" Target="https://octopart-clicks.com/click/altium?manufacturer=Diodes&amp;mpn=DMG6602SVT&amp;seller=Farnell&amp;sku=2061522&amp;country=US&amp;channel=BOM%20Report&amp;ref=man&amp;" TargetMode="External"/><Relationship Id="rId25" Type="http://schemas.openxmlformats.org/officeDocument/2006/relationships/hyperlink" Target="https://octopart-clicks.com/click/altium?manufacturer=Murata&amp;mpn=GRM188R61C475KAAJD&amp;seller=Farnell&amp;sku=2611924&amp;country=US&amp;channel=BOM%20Report&amp;" TargetMode="External"/><Relationship Id="rId33" Type="http://schemas.openxmlformats.org/officeDocument/2006/relationships/hyperlink" Target="https://octopart-clicks.com/click/altium?manufacturer=Hirose&amp;mpn=U.FL-R-SMT-1%2810%29&amp;seller=Farnell&amp;sku=1688077&amp;country=US&amp;channel=BOM%20Report&amp;" TargetMode="External"/><Relationship Id="rId38" Type="http://schemas.openxmlformats.org/officeDocument/2006/relationships/hyperlink" Target="https://octopart-clicks.com/click/altium?manufacturer=Texas%20Instruments&amp;mpn=TPS630701RNMT&amp;seller=Farnell&amp;sku=2643432&amp;country=US&amp;channel=BOM%20Report&amp;ref=supplier&amp;" TargetMode="External"/><Relationship Id="rId46" Type="http://schemas.openxmlformats.org/officeDocument/2006/relationships/hyperlink" Target="https://octopart-clicks.com/click/altium?manufacturer=Keystone%20Electronics&amp;mpn=1066&amp;seller=Farnell&amp;sku=2293258&amp;country=US&amp;channel=BOM%20Report&amp;ref=supplier&amp;" TargetMode="External"/><Relationship Id="rId20" Type="http://schemas.openxmlformats.org/officeDocument/2006/relationships/hyperlink" Target="https://octopart-clicks.com/click/altium?manufacturer=Texas%20Instruments&amp;mpn=BQ24296RGET&amp;seller=Farnell&amp;sku=2373541&amp;country=US&amp;channel=BOM%20Report&amp;" TargetMode="External"/><Relationship Id="rId41" Type="http://schemas.openxmlformats.org/officeDocument/2006/relationships/hyperlink" Target="https://octopart-clicks.com/click/altium?manufacturer=Murata&amp;mpn=GRM188R61C475KAAJD&amp;seller=Farnell&amp;sku=2611924&amp;country=US&amp;channel=BOM%20Report&amp;ref=supplier&amp;" TargetMode="External"/><Relationship Id="rId1" Type="http://schemas.openxmlformats.org/officeDocument/2006/relationships/hyperlink" Target="http://www.irnas.eu/" TargetMode="External"/><Relationship Id="rId6" Type="http://schemas.openxmlformats.org/officeDocument/2006/relationships/hyperlink" Target="https://octopart-clicks.com/click/altium?manufacturer=Murata&amp;mpn=FDSD0420-H-1R5M%3DP3&amp;seller=Farnell&amp;sku=2530091&amp;country=US&amp;channel=BOM%20Report&amp;ref=man&amp;" TargetMode="External"/><Relationship Id="rId15" Type="http://schemas.openxmlformats.org/officeDocument/2006/relationships/hyperlink" Target="https://octopart-clicks.com/click/altium?manufacturer=Hirose&amp;mpn=U.FL-R-SMT-1%2810%29&amp;seller=Farnell&amp;sku=1688077&amp;country=US&amp;channel=BOM%20Report&amp;ref=man&amp;" TargetMode="External"/><Relationship Id="rId23" Type="http://schemas.openxmlformats.org/officeDocument/2006/relationships/hyperlink" Target="https://octopart-clicks.com/click/altium?manufacturer=Nexperia&amp;mpn=2N7002%2C215&amp;seller=Farnell&amp;sku=1510761&amp;country=US&amp;channel=BOM%20Report&amp;" TargetMode="External"/><Relationship Id="rId28" Type="http://schemas.openxmlformats.org/officeDocument/2006/relationships/hyperlink" Target="https://octopart-clicks.com/click/altium?manufacturer=Multicomp&amp;mpn=MC0805X226M6R3CT&amp;seller=Farnell&amp;sku=1759415&amp;country=US&amp;channel=BOM%20Report&amp;" TargetMode="External"/><Relationship Id="rId36" Type="http://schemas.openxmlformats.org/officeDocument/2006/relationships/hyperlink" Target="https://octopart-clicks.com/click/altium?manufacturer=Vishay%20Intertechnology&amp;mpn=RS1JE361T&amp;seller=Farnell&amp;sku=9550143&amp;country=US&amp;channel=BOM%20Report&amp;ref=supplier&amp;" TargetMode="External"/><Relationship Id="rId49" Type="http://schemas.openxmlformats.org/officeDocument/2006/relationships/hyperlink" Target="https://octopart-clicks.com/click/altium?manufacturer=Hirose&amp;mpn=U.FL-R-SMT-1%2810%29&amp;seller=Farnell&amp;sku=1688077&amp;country=US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P39"/>
  <sheetViews>
    <sheetView showGridLines="0" tabSelected="1" zoomScaleNormal="100" workbookViewId="0">
      <selection activeCell="G23" sqref="G23"/>
    </sheetView>
  </sheetViews>
  <sheetFormatPr defaultColWidth="9.140625" defaultRowHeight="12.75" x14ac:dyDescent="0.2"/>
  <cols>
    <col min="1" max="1" width="3.140625" style="1" customWidth="1"/>
    <col min="2" max="2" width="5.42578125" style="1" customWidth="1"/>
    <col min="3" max="3" width="25.7109375" style="3" customWidth="1"/>
    <col min="4" max="4" width="28.7109375" style="3" customWidth="1"/>
    <col min="5" max="5" width="35.42578125" style="3" customWidth="1"/>
    <col min="6" max="6" width="19.7109375" style="1" customWidth="1"/>
    <col min="7" max="7" width="23.85546875" style="1" bestFit="1" customWidth="1"/>
    <col min="8" max="8" width="8.5703125" style="1" customWidth="1"/>
    <col min="9" max="9" width="15.85546875" style="74" customWidth="1"/>
    <col min="10" max="10" width="18.140625" style="1" customWidth="1"/>
    <col min="11" max="11" width="7.5703125" style="1" customWidth="1"/>
    <col min="12" max="12" width="8.140625" style="1" customWidth="1"/>
    <col min="13" max="13" width="8.5703125" style="1" customWidth="1"/>
    <col min="14" max="14" width="8" style="1" customWidth="1"/>
    <col min="15" max="15" width="8.28515625" style="3" customWidth="1"/>
    <col min="16" max="16" width="11.85546875" style="1" bestFit="1" customWidth="1"/>
    <col min="17" max="16384" width="9.140625" style="1"/>
  </cols>
  <sheetData>
    <row r="1" spans="1:16" ht="13.5" thickBot="1" x14ac:dyDescent="0.25">
      <c r="A1" s="49"/>
      <c r="B1" s="50"/>
      <c r="C1" s="51"/>
      <c r="D1" s="51"/>
      <c r="E1" s="51"/>
      <c r="F1" s="50"/>
      <c r="G1" s="50"/>
      <c r="H1" s="50"/>
      <c r="I1" s="65"/>
      <c r="J1" s="50"/>
      <c r="K1" s="50"/>
      <c r="L1" s="50"/>
      <c r="M1" s="50"/>
      <c r="N1" s="50"/>
      <c r="O1" s="60"/>
    </row>
    <row r="2" spans="1:16" ht="37.5" customHeight="1" thickBot="1" x14ac:dyDescent="0.25">
      <c r="A2" s="52"/>
      <c r="B2" s="23"/>
      <c r="C2" s="23" t="s">
        <v>19</v>
      </c>
      <c r="D2" s="53"/>
      <c r="E2" s="24"/>
      <c r="F2" s="82" t="s">
        <v>33</v>
      </c>
      <c r="G2" s="12"/>
      <c r="H2" s="12"/>
      <c r="I2" s="66"/>
      <c r="J2" s="12"/>
      <c r="K2" s="12"/>
      <c r="L2" s="12"/>
      <c r="M2" s="12"/>
      <c r="N2" s="12"/>
      <c r="O2" s="61"/>
    </row>
    <row r="3" spans="1:16" ht="23.25" customHeight="1" x14ac:dyDescent="0.2">
      <c r="A3" s="52"/>
      <c r="B3" s="13"/>
      <c r="C3" s="13" t="s">
        <v>14</v>
      </c>
      <c r="D3" s="78" t="s">
        <v>29</v>
      </c>
      <c r="E3" s="13"/>
      <c r="F3" s="36"/>
      <c r="G3" s="13" t="s">
        <v>24</v>
      </c>
      <c r="H3" s="36"/>
      <c r="I3" s="67"/>
      <c r="J3" s="13"/>
      <c r="K3" s="15"/>
      <c r="L3" s="36"/>
      <c r="M3" s="40"/>
      <c r="N3" s="36"/>
      <c r="O3" s="62"/>
    </row>
    <row r="4" spans="1:16" ht="17.25" customHeight="1" x14ac:dyDescent="0.2">
      <c r="A4" s="52"/>
      <c r="B4" s="13"/>
      <c r="C4" s="13" t="s">
        <v>15</v>
      </c>
      <c r="D4" s="79" t="s">
        <v>29</v>
      </c>
      <c r="E4" s="16"/>
      <c r="F4" s="36"/>
      <c r="G4" s="59"/>
      <c r="H4" s="15"/>
      <c r="I4" s="68"/>
      <c r="J4" s="15"/>
      <c r="K4" s="36"/>
      <c r="L4" s="36"/>
      <c r="M4" s="36"/>
      <c r="N4" s="36"/>
      <c r="O4" s="62"/>
    </row>
    <row r="5" spans="1:16" ht="17.25" customHeight="1" x14ac:dyDescent="0.3">
      <c r="A5" s="52"/>
      <c r="B5" s="13"/>
      <c r="C5" s="13" t="s">
        <v>16</v>
      </c>
      <c r="D5" s="80" t="s">
        <v>30</v>
      </c>
      <c r="E5" s="18"/>
      <c r="F5" s="36"/>
      <c r="G5" s="40"/>
      <c r="H5" s="15"/>
      <c r="I5" s="68"/>
      <c r="J5" s="15"/>
      <c r="K5" s="58" t="s">
        <v>27</v>
      </c>
      <c r="L5" s="36"/>
      <c r="M5" s="36"/>
      <c r="N5" s="36"/>
      <c r="O5" s="62"/>
    </row>
    <row r="6" spans="1:16" x14ac:dyDescent="0.2">
      <c r="A6" s="52"/>
      <c r="B6" s="19"/>
      <c r="C6" s="19"/>
      <c r="D6" s="19"/>
      <c r="E6" s="17"/>
      <c r="F6" s="14"/>
      <c r="G6" s="40"/>
      <c r="H6" s="15"/>
      <c r="I6" s="68"/>
      <c r="J6" s="15"/>
      <c r="K6" s="13"/>
      <c r="L6" s="36"/>
      <c r="M6" s="36"/>
      <c r="N6" s="36"/>
      <c r="O6" s="62"/>
    </row>
    <row r="7" spans="1:16" ht="15.75" customHeight="1" x14ac:dyDescent="0.2">
      <c r="A7" s="52"/>
      <c r="B7" s="20"/>
      <c r="C7" s="20" t="s">
        <v>18</v>
      </c>
      <c r="D7" s="81" t="s">
        <v>31</v>
      </c>
      <c r="E7" s="81" t="s">
        <v>32</v>
      </c>
      <c r="F7" s="36"/>
      <c r="G7" s="40"/>
      <c r="H7" s="20"/>
      <c r="I7" s="69"/>
      <c r="J7" s="20"/>
      <c r="K7" s="57" t="s">
        <v>28</v>
      </c>
      <c r="L7" s="36"/>
      <c r="M7" s="36"/>
      <c r="N7" s="36"/>
      <c r="O7" s="62"/>
    </row>
    <row r="8" spans="1:16" ht="15.75" customHeight="1" x14ac:dyDescent="0.2">
      <c r="A8" s="52"/>
      <c r="B8" s="18"/>
      <c r="C8" s="18" t="s">
        <v>17</v>
      </c>
      <c r="D8" s="21">
        <f ca="1">TODAY()</f>
        <v>43187</v>
      </c>
      <c r="E8" s="22">
        <f ca="1">NOW()</f>
        <v>43187.662734606478</v>
      </c>
      <c r="F8" s="36"/>
      <c r="G8" s="20"/>
      <c r="H8" s="20"/>
      <c r="I8" s="69"/>
      <c r="J8" s="20"/>
      <c r="K8" s="15"/>
      <c r="L8" s="36"/>
      <c r="M8" s="36"/>
      <c r="N8" s="36"/>
      <c r="O8" s="62"/>
    </row>
    <row r="9" spans="1:16" s="35" customFormat="1" ht="40.5" customHeight="1" x14ac:dyDescent="0.2">
      <c r="A9" s="54"/>
      <c r="B9" s="34" t="s">
        <v>22</v>
      </c>
      <c r="C9" s="86" t="s">
        <v>36</v>
      </c>
      <c r="D9" s="86" t="s">
        <v>53</v>
      </c>
      <c r="E9" s="86" t="s">
        <v>67</v>
      </c>
      <c r="F9" s="86" t="s">
        <v>85</v>
      </c>
      <c r="G9" s="86" t="s">
        <v>104</v>
      </c>
      <c r="H9" s="86" t="s">
        <v>126</v>
      </c>
      <c r="I9" s="86" t="s">
        <v>127</v>
      </c>
      <c r="J9" s="86" t="s">
        <v>129</v>
      </c>
      <c r="K9" s="94" t="s">
        <v>147</v>
      </c>
      <c r="L9" s="95" t="s">
        <v>148</v>
      </c>
      <c r="M9" s="96" t="s">
        <v>149</v>
      </c>
      <c r="N9" s="96" t="s">
        <v>150</v>
      </c>
      <c r="O9" s="96" t="s">
        <v>151</v>
      </c>
    </row>
    <row r="10" spans="1:16" s="2" customFormat="1" ht="13.5" customHeight="1" x14ac:dyDescent="0.2">
      <c r="A10" s="52"/>
      <c r="B10" s="28">
        <f t="shared" ref="B10:B30" si="0">ROW(B10) - ROW($B$9)</f>
        <v>1</v>
      </c>
      <c r="C10" s="107" t="s">
        <v>164</v>
      </c>
      <c r="D10" s="87" t="s">
        <v>54</v>
      </c>
      <c r="E10" s="90" t="s">
        <v>165</v>
      </c>
      <c r="F10" s="90" t="s">
        <v>86</v>
      </c>
      <c r="G10" s="90" t="s">
        <v>105</v>
      </c>
      <c r="H10" s="29">
        <v>2</v>
      </c>
      <c r="I10" s="91" t="s">
        <v>128</v>
      </c>
      <c r="J10" s="107" t="s">
        <v>166</v>
      </c>
      <c r="K10" s="37">
        <v>10</v>
      </c>
      <c r="L10" s="37">
        <v>7527</v>
      </c>
      <c r="M10" s="76">
        <v>0.32</v>
      </c>
      <c r="N10" s="76">
        <f>K10*M10</f>
        <v>3.2</v>
      </c>
      <c r="O10" s="97" t="s">
        <v>152</v>
      </c>
      <c r="P10" s="106" t="s">
        <v>161</v>
      </c>
    </row>
    <row r="11" spans="1:16" s="2" customFormat="1" ht="13.5" customHeight="1" x14ac:dyDescent="0.2">
      <c r="A11" s="52"/>
      <c r="B11" s="30">
        <f t="shared" si="0"/>
        <v>2</v>
      </c>
      <c r="C11" s="89" t="s">
        <v>37</v>
      </c>
      <c r="D11" s="89" t="s">
        <v>55</v>
      </c>
      <c r="E11" s="88" t="s">
        <v>68</v>
      </c>
      <c r="F11" s="88" t="s">
        <v>87</v>
      </c>
      <c r="G11" s="88" t="s">
        <v>106</v>
      </c>
      <c r="H11" s="31">
        <v>1</v>
      </c>
      <c r="I11" s="92" t="s">
        <v>128</v>
      </c>
      <c r="J11" s="89" t="s">
        <v>130</v>
      </c>
      <c r="K11" s="38">
        <v>4</v>
      </c>
      <c r="L11" s="38">
        <v>5074</v>
      </c>
      <c r="M11" s="77">
        <v>0.23499999999999999</v>
      </c>
      <c r="N11" s="77">
        <f>K11*M11</f>
        <v>0.94</v>
      </c>
      <c r="O11" s="98" t="s">
        <v>152</v>
      </c>
      <c r="P11" s="106" t="s">
        <v>161</v>
      </c>
    </row>
    <row r="12" spans="1:16" s="2" customFormat="1" ht="13.5" customHeight="1" x14ac:dyDescent="0.2">
      <c r="A12" s="52"/>
      <c r="B12" s="30">
        <f t="shared" si="0"/>
        <v>3</v>
      </c>
      <c r="C12" s="89" t="s">
        <v>38</v>
      </c>
      <c r="D12" s="89" t="s">
        <v>56</v>
      </c>
      <c r="E12" s="88" t="s">
        <v>69</v>
      </c>
      <c r="F12" s="88" t="s">
        <v>89</v>
      </c>
      <c r="G12" s="88" t="s">
        <v>107</v>
      </c>
      <c r="H12" s="31">
        <v>1</v>
      </c>
      <c r="I12" s="92" t="s">
        <v>128</v>
      </c>
      <c r="J12" s="89" t="s">
        <v>131</v>
      </c>
      <c r="K12" s="38">
        <v>4</v>
      </c>
      <c r="L12" s="38">
        <v>251</v>
      </c>
      <c r="M12" s="77">
        <v>2.36</v>
      </c>
      <c r="N12" s="77">
        <v>9.44</v>
      </c>
      <c r="O12" s="98" t="s">
        <v>152</v>
      </c>
      <c r="P12" s="106" t="s">
        <v>161</v>
      </c>
    </row>
    <row r="13" spans="1:16" s="2" customFormat="1" ht="13.5" customHeight="1" x14ac:dyDescent="0.2">
      <c r="A13" s="52"/>
      <c r="B13" s="28">
        <f t="shared" si="0"/>
        <v>4</v>
      </c>
      <c r="C13" s="87" t="s">
        <v>39</v>
      </c>
      <c r="D13" s="87" t="s">
        <v>56</v>
      </c>
      <c r="E13" s="90" t="s">
        <v>70</v>
      </c>
      <c r="F13" s="90" t="s">
        <v>90</v>
      </c>
      <c r="G13" s="90" t="s">
        <v>108</v>
      </c>
      <c r="H13" s="29">
        <v>1</v>
      </c>
      <c r="I13" s="91" t="s">
        <v>128</v>
      </c>
      <c r="J13" s="93" t="s">
        <v>132</v>
      </c>
      <c r="K13" s="37">
        <v>4</v>
      </c>
      <c r="L13" s="37">
        <v>20</v>
      </c>
      <c r="M13" s="76">
        <v>2.58</v>
      </c>
      <c r="N13" s="76">
        <v>10.32</v>
      </c>
      <c r="O13" s="97" t="s">
        <v>152</v>
      </c>
      <c r="P13" s="106" t="s">
        <v>161</v>
      </c>
    </row>
    <row r="14" spans="1:16" s="2" customFormat="1" ht="13.5" customHeight="1" x14ac:dyDescent="0.2">
      <c r="A14" s="52"/>
      <c r="B14" s="30">
        <f t="shared" si="0"/>
        <v>5</v>
      </c>
      <c r="C14" s="89" t="s">
        <v>40</v>
      </c>
      <c r="D14" s="89" t="s">
        <v>56</v>
      </c>
      <c r="E14" s="88" t="s">
        <v>71</v>
      </c>
      <c r="F14" s="88" t="s">
        <v>91</v>
      </c>
      <c r="G14" s="88" t="s">
        <v>109</v>
      </c>
      <c r="H14" s="31">
        <v>1</v>
      </c>
      <c r="I14" s="92" t="s">
        <v>128</v>
      </c>
      <c r="J14" s="89" t="s">
        <v>133</v>
      </c>
      <c r="K14" s="38">
        <v>4</v>
      </c>
      <c r="L14" s="38">
        <v>2362</v>
      </c>
      <c r="M14" s="77">
        <v>1.44</v>
      </c>
      <c r="N14" s="77">
        <f>K14*M14</f>
        <v>5.76</v>
      </c>
      <c r="O14" s="98" t="s">
        <v>152</v>
      </c>
      <c r="P14" s="106" t="s">
        <v>161</v>
      </c>
    </row>
    <row r="15" spans="1:16" s="2" customFormat="1" ht="13.5" customHeight="1" x14ac:dyDescent="0.2">
      <c r="A15" s="52"/>
      <c r="B15" s="30">
        <f t="shared" si="0"/>
        <v>6</v>
      </c>
      <c r="C15" s="112" t="s">
        <v>167</v>
      </c>
      <c r="D15" s="89" t="s">
        <v>57</v>
      </c>
      <c r="E15" s="88" t="s">
        <v>168</v>
      </c>
      <c r="F15" s="88" t="s">
        <v>92</v>
      </c>
      <c r="G15" s="88" t="s">
        <v>110</v>
      </c>
      <c r="H15" s="31">
        <v>1</v>
      </c>
      <c r="I15" s="92" t="s">
        <v>128</v>
      </c>
      <c r="J15" s="113" t="s">
        <v>134</v>
      </c>
      <c r="K15" s="38">
        <v>5</v>
      </c>
      <c r="L15" s="38">
        <v>405</v>
      </c>
      <c r="M15" s="77">
        <v>0.41399999999999998</v>
      </c>
      <c r="N15" s="77">
        <f>K15*M15</f>
        <v>2.0699999999999998</v>
      </c>
      <c r="O15" s="98" t="s">
        <v>152</v>
      </c>
      <c r="P15" s="106" t="s">
        <v>161</v>
      </c>
    </row>
    <row r="16" spans="1:16" s="2" customFormat="1" ht="13.5" customHeight="1" x14ac:dyDescent="0.2">
      <c r="A16" s="52"/>
      <c r="B16" s="28">
        <f t="shared" si="0"/>
        <v>7</v>
      </c>
      <c r="C16" s="87" t="s">
        <v>41</v>
      </c>
      <c r="D16" s="87" t="s">
        <v>58</v>
      </c>
      <c r="E16" s="90" t="s">
        <v>72</v>
      </c>
      <c r="F16" s="90" t="s">
        <v>93</v>
      </c>
      <c r="G16" s="90" t="s">
        <v>111</v>
      </c>
      <c r="H16" s="29">
        <v>2</v>
      </c>
      <c r="I16" s="91" t="s">
        <v>128</v>
      </c>
      <c r="J16" s="93" t="s">
        <v>135</v>
      </c>
      <c r="K16" s="37">
        <v>8</v>
      </c>
      <c r="L16" s="37">
        <v>1228</v>
      </c>
      <c r="M16" s="76">
        <v>0.88700000000000001</v>
      </c>
      <c r="N16" s="76">
        <f>K16*M16</f>
        <v>7.0960000000000001</v>
      </c>
      <c r="O16" s="97" t="s">
        <v>152</v>
      </c>
      <c r="P16" s="106" t="s">
        <v>161</v>
      </c>
    </row>
    <row r="17" spans="1:16" s="2" customFormat="1" ht="13.5" customHeight="1" x14ac:dyDescent="0.2">
      <c r="A17" s="52"/>
      <c r="B17" s="30">
        <f t="shared" si="0"/>
        <v>8</v>
      </c>
      <c r="C17" s="89" t="s">
        <v>42</v>
      </c>
      <c r="D17" s="89" t="s">
        <v>58</v>
      </c>
      <c r="E17" s="88" t="s">
        <v>73</v>
      </c>
      <c r="F17" s="88" t="s">
        <v>94</v>
      </c>
      <c r="G17" s="88" t="s">
        <v>112</v>
      </c>
      <c r="H17" s="31">
        <v>1</v>
      </c>
      <c r="I17" s="92" t="s">
        <v>128</v>
      </c>
      <c r="J17" s="89" t="s">
        <v>136</v>
      </c>
      <c r="K17" s="38">
        <v>10</v>
      </c>
      <c r="L17" s="38">
        <v>1860</v>
      </c>
      <c r="M17" s="77">
        <v>0.28000000000000003</v>
      </c>
      <c r="N17" s="77">
        <f>K17*M17</f>
        <v>2.8000000000000003</v>
      </c>
      <c r="O17" s="98" t="s">
        <v>152</v>
      </c>
      <c r="P17" s="106" t="s">
        <v>161</v>
      </c>
    </row>
    <row r="18" spans="1:16" s="2" customFormat="1" ht="13.5" customHeight="1" x14ac:dyDescent="0.2">
      <c r="A18" s="52"/>
      <c r="B18" s="30">
        <f t="shared" si="0"/>
        <v>9</v>
      </c>
      <c r="C18" s="89" t="s">
        <v>43</v>
      </c>
      <c r="D18" s="89" t="s">
        <v>59</v>
      </c>
      <c r="E18" s="88" t="s">
        <v>74</v>
      </c>
      <c r="F18" s="88" t="s">
        <v>88</v>
      </c>
      <c r="G18" s="88" t="s">
        <v>113</v>
      </c>
      <c r="H18" s="31">
        <v>1</v>
      </c>
      <c r="I18" s="92" t="s">
        <v>128</v>
      </c>
      <c r="J18" s="89" t="s">
        <v>137</v>
      </c>
      <c r="K18" s="38">
        <v>10</v>
      </c>
      <c r="L18" s="38">
        <v>4967</v>
      </c>
      <c r="M18" s="77">
        <v>3.5000000000000001E-3</v>
      </c>
      <c r="N18" s="77">
        <f>K18*M18</f>
        <v>3.5000000000000003E-2</v>
      </c>
      <c r="O18" s="98" t="s">
        <v>152</v>
      </c>
      <c r="P18" s="106" t="s">
        <v>161</v>
      </c>
    </row>
    <row r="19" spans="1:16" s="2" customFormat="1" ht="13.5" customHeight="1" x14ac:dyDescent="0.2">
      <c r="A19" s="52"/>
      <c r="B19" s="30">
        <f t="shared" si="0"/>
        <v>10</v>
      </c>
      <c r="C19" s="89" t="s">
        <v>44</v>
      </c>
      <c r="D19" s="89" t="s">
        <v>59</v>
      </c>
      <c r="E19" s="88" t="s">
        <v>75</v>
      </c>
      <c r="F19" s="88" t="s">
        <v>94</v>
      </c>
      <c r="G19" s="88" t="s">
        <v>114</v>
      </c>
      <c r="H19" s="31">
        <v>1</v>
      </c>
      <c r="I19" s="92" t="s">
        <v>128</v>
      </c>
      <c r="J19" s="89" t="s">
        <v>138</v>
      </c>
      <c r="K19" s="38">
        <v>10</v>
      </c>
      <c r="L19" s="38">
        <v>17398</v>
      </c>
      <c r="M19" s="77">
        <v>1.83E-2</v>
      </c>
      <c r="N19" s="77">
        <f>K19*M19</f>
        <v>0.183</v>
      </c>
      <c r="O19" s="98" t="s">
        <v>152</v>
      </c>
      <c r="P19" s="106" t="s">
        <v>161</v>
      </c>
    </row>
    <row r="20" spans="1:16" s="2" customFormat="1" ht="13.5" customHeight="1" x14ac:dyDescent="0.2">
      <c r="A20" s="52"/>
      <c r="B20" s="28">
        <f t="shared" si="0"/>
        <v>11</v>
      </c>
      <c r="C20" s="87" t="s">
        <v>45</v>
      </c>
      <c r="D20" s="87" t="s">
        <v>59</v>
      </c>
      <c r="E20" s="90" t="s">
        <v>76</v>
      </c>
      <c r="F20" s="90" t="s">
        <v>95</v>
      </c>
      <c r="G20" s="90" t="s">
        <v>115</v>
      </c>
      <c r="H20" s="29">
        <v>4</v>
      </c>
      <c r="I20" s="91" t="s">
        <v>128</v>
      </c>
      <c r="J20" s="93" t="s">
        <v>139</v>
      </c>
      <c r="K20" s="37">
        <v>16</v>
      </c>
      <c r="L20" s="37">
        <v>7375</v>
      </c>
      <c r="M20" s="76">
        <v>0.29099999999999998</v>
      </c>
      <c r="N20" s="76">
        <f>K20*M20</f>
        <v>4.6559999999999997</v>
      </c>
      <c r="O20" s="97" t="s">
        <v>152</v>
      </c>
      <c r="P20" s="106" t="s">
        <v>161</v>
      </c>
    </row>
    <row r="21" spans="1:16" s="2" customFormat="1" ht="13.5" customHeight="1" x14ac:dyDescent="0.2">
      <c r="A21" s="52"/>
      <c r="B21" s="30">
        <f t="shared" si="0"/>
        <v>12</v>
      </c>
      <c r="C21" s="89" t="s">
        <v>170</v>
      </c>
      <c r="D21" s="89" t="s">
        <v>169</v>
      </c>
      <c r="E21" s="88" t="s">
        <v>171</v>
      </c>
      <c r="F21" s="88" t="s">
        <v>96</v>
      </c>
      <c r="G21" s="88" t="s">
        <v>116</v>
      </c>
      <c r="H21" s="31">
        <v>1</v>
      </c>
      <c r="I21" s="92" t="s">
        <v>128</v>
      </c>
      <c r="J21" s="114">
        <v>2069510</v>
      </c>
      <c r="K21" s="38">
        <v>5</v>
      </c>
      <c r="L21" s="38">
        <v>1270</v>
      </c>
      <c r="M21" s="77">
        <v>0.22700000000000001</v>
      </c>
      <c r="N21" s="77">
        <f>K21*M21</f>
        <v>1.135</v>
      </c>
      <c r="O21" s="98" t="s">
        <v>152</v>
      </c>
      <c r="P21" s="106" t="s">
        <v>161</v>
      </c>
    </row>
    <row r="22" spans="1:16" s="2" customFormat="1" ht="13.5" customHeight="1" x14ac:dyDescent="0.2">
      <c r="A22" s="52"/>
      <c r="B22" s="28">
        <f t="shared" si="0"/>
        <v>13</v>
      </c>
      <c r="C22" s="87" t="s">
        <v>172</v>
      </c>
      <c r="D22" s="87" t="s">
        <v>173</v>
      </c>
      <c r="E22" s="90" t="s">
        <v>174</v>
      </c>
      <c r="F22" s="90" t="s">
        <v>92</v>
      </c>
      <c r="G22" s="90" t="s">
        <v>117</v>
      </c>
      <c r="H22" s="29">
        <v>1</v>
      </c>
      <c r="I22" s="91" t="s">
        <v>128</v>
      </c>
      <c r="J22" s="111" t="s">
        <v>175</v>
      </c>
      <c r="K22" s="37">
        <v>5</v>
      </c>
      <c r="L22" s="37">
        <v>15990</v>
      </c>
      <c r="M22" s="76">
        <v>0.14299999999999999</v>
      </c>
      <c r="N22" s="76">
        <f>K22*M22</f>
        <v>0.71499999999999997</v>
      </c>
      <c r="O22" s="97" t="s">
        <v>152</v>
      </c>
      <c r="P22" s="106" t="s">
        <v>161</v>
      </c>
    </row>
    <row r="23" spans="1:16" s="2" customFormat="1" ht="13.5" customHeight="1" x14ac:dyDescent="0.2">
      <c r="A23" s="52"/>
      <c r="B23" s="30">
        <f t="shared" si="0"/>
        <v>14</v>
      </c>
      <c r="C23" s="89" t="s">
        <v>46</v>
      </c>
      <c r="D23" s="89" t="s">
        <v>60</v>
      </c>
      <c r="E23" s="88" t="s">
        <v>77</v>
      </c>
      <c r="F23" s="88" t="s">
        <v>97</v>
      </c>
      <c r="G23" s="88" t="s">
        <v>118</v>
      </c>
      <c r="H23" s="31">
        <v>1</v>
      </c>
      <c r="I23" s="92" t="s">
        <v>128</v>
      </c>
      <c r="J23" s="89" t="s">
        <v>140</v>
      </c>
      <c r="K23" s="38">
        <v>4</v>
      </c>
      <c r="L23" s="38">
        <v>10565</v>
      </c>
      <c r="M23" s="77">
        <v>0.58599999999999997</v>
      </c>
      <c r="N23" s="77">
        <f>K23*M23</f>
        <v>2.3439999999999999</v>
      </c>
      <c r="O23" s="98" t="s">
        <v>152</v>
      </c>
      <c r="P23" s="106" t="s">
        <v>161</v>
      </c>
    </row>
    <row r="24" spans="1:16" s="2" customFormat="1" ht="13.5" customHeight="1" x14ac:dyDescent="0.2">
      <c r="A24" s="52"/>
      <c r="B24" s="28">
        <f t="shared" si="0"/>
        <v>15</v>
      </c>
      <c r="C24" s="87" t="s">
        <v>47</v>
      </c>
      <c r="D24" s="87" t="s">
        <v>61</v>
      </c>
      <c r="E24" s="90" t="s">
        <v>78</v>
      </c>
      <c r="F24" s="90" t="s">
        <v>98</v>
      </c>
      <c r="G24" s="90" t="s">
        <v>119</v>
      </c>
      <c r="H24" s="29">
        <v>1</v>
      </c>
      <c r="I24" s="91" t="s">
        <v>128</v>
      </c>
      <c r="J24" s="93" t="s">
        <v>141</v>
      </c>
      <c r="K24" s="37">
        <v>4</v>
      </c>
      <c r="L24" s="37">
        <v>17046</v>
      </c>
      <c r="M24" s="76">
        <v>1</v>
      </c>
      <c r="N24" s="76">
        <v>4</v>
      </c>
      <c r="O24" s="97" t="s">
        <v>152</v>
      </c>
      <c r="P24" s="106" t="s">
        <v>161</v>
      </c>
    </row>
    <row r="25" spans="1:16" s="2" customFormat="1" ht="13.5" customHeight="1" x14ac:dyDescent="0.2">
      <c r="A25" s="52"/>
      <c r="B25" s="30">
        <f t="shared" si="0"/>
        <v>16</v>
      </c>
      <c r="C25" s="89" t="s">
        <v>48</v>
      </c>
      <c r="D25" s="89" t="s">
        <v>62</v>
      </c>
      <c r="E25" s="88" t="s">
        <v>79</v>
      </c>
      <c r="F25" s="88" t="s">
        <v>48</v>
      </c>
      <c r="G25" s="88" t="s">
        <v>120</v>
      </c>
      <c r="H25" s="31">
        <v>1</v>
      </c>
      <c r="I25" s="92" t="s">
        <v>128</v>
      </c>
      <c r="J25" s="89" t="s">
        <v>142</v>
      </c>
      <c r="K25" s="38">
        <v>5</v>
      </c>
      <c r="L25" s="38">
        <v>3230</v>
      </c>
      <c r="M25" s="77">
        <v>0.28299999999999997</v>
      </c>
      <c r="N25" s="77">
        <f>K25*M25</f>
        <v>1.4149999999999998</v>
      </c>
      <c r="O25" s="98" t="s">
        <v>152</v>
      </c>
      <c r="P25" s="106" t="s">
        <v>161</v>
      </c>
    </row>
    <row r="26" spans="1:16" s="2" customFormat="1" ht="13.5" customHeight="1" x14ac:dyDescent="0.2">
      <c r="A26" s="52"/>
      <c r="B26" s="28">
        <f t="shared" si="0"/>
        <v>17</v>
      </c>
      <c r="C26" s="87" t="s">
        <v>49</v>
      </c>
      <c r="D26" s="87" t="s">
        <v>63</v>
      </c>
      <c r="E26" s="90" t="s">
        <v>80</v>
      </c>
      <c r="F26" s="90" t="s">
        <v>99</v>
      </c>
      <c r="G26" s="90" t="s">
        <v>121</v>
      </c>
      <c r="H26" s="29">
        <v>1</v>
      </c>
      <c r="I26" s="91" t="s">
        <v>128</v>
      </c>
      <c r="J26" s="93" t="s">
        <v>143</v>
      </c>
      <c r="K26" s="37">
        <v>4</v>
      </c>
      <c r="L26" s="37">
        <v>321</v>
      </c>
      <c r="M26" s="76">
        <v>2.63</v>
      </c>
      <c r="N26" s="76">
        <f>K26*M26</f>
        <v>10.52</v>
      </c>
      <c r="O26" s="97" t="s">
        <v>152</v>
      </c>
      <c r="P26" s="106" t="s">
        <v>161</v>
      </c>
    </row>
    <row r="27" spans="1:16" s="2" customFormat="1" ht="13.5" customHeight="1" x14ac:dyDescent="0.2">
      <c r="A27" s="52"/>
      <c r="B27" s="30">
        <f t="shared" si="0"/>
        <v>18</v>
      </c>
      <c r="C27" s="89" t="s">
        <v>50</v>
      </c>
      <c r="D27" s="89" t="s">
        <v>64</v>
      </c>
      <c r="E27" s="88" t="s">
        <v>81</v>
      </c>
      <c r="F27" s="88" t="s">
        <v>100</v>
      </c>
      <c r="G27" s="88" t="s">
        <v>122</v>
      </c>
      <c r="H27" s="31">
        <v>2</v>
      </c>
      <c r="I27" s="92" t="s">
        <v>128</v>
      </c>
      <c r="J27" s="89" t="s">
        <v>144</v>
      </c>
      <c r="K27" s="38">
        <v>10</v>
      </c>
      <c r="L27" s="38">
        <v>39066</v>
      </c>
      <c r="M27" s="77">
        <v>0.63800000000000001</v>
      </c>
      <c r="N27" s="77">
        <f>K27*M27</f>
        <v>6.38</v>
      </c>
      <c r="O27" s="98" t="s">
        <v>152</v>
      </c>
      <c r="P27" s="106" t="s">
        <v>161</v>
      </c>
    </row>
    <row r="28" spans="1:16" s="2" customFormat="1" ht="13.5" customHeight="1" x14ac:dyDescent="0.2">
      <c r="A28" s="52"/>
      <c r="B28" s="28">
        <f t="shared" si="0"/>
        <v>19</v>
      </c>
      <c r="C28" s="87" t="s">
        <v>51</v>
      </c>
      <c r="D28" s="87" t="s">
        <v>65</v>
      </c>
      <c r="E28" s="90" t="s">
        <v>82</v>
      </c>
      <c r="F28" s="90" t="s">
        <v>101</v>
      </c>
      <c r="G28" s="90" t="s">
        <v>123</v>
      </c>
      <c r="H28" s="29">
        <v>1</v>
      </c>
      <c r="I28" s="91" t="s">
        <v>128</v>
      </c>
      <c r="J28" s="93" t="s">
        <v>145</v>
      </c>
      <c r="K28" s="37">
        <v>5</v>
      </c>
      <c r="L28" s="37">
        <v>1430</v>
      </c>
      <c r="M28" s="76">
        <v>0.65500000000000003</v>
      </c>
      <c r="N28" s="76">
        <f>K28*M28</f>
        <v>3.2750000000000004</v>
      </c>
      <c r="O28" s="97" t="s">
        <v>152</v>
      </c>
      <c r="P28" s="106" t="s">
        <v>161</v>
      </c>
    </row>
    <row r="29" spans="1:16" s="2" customFormat="1" ht="13.5" customHeight="1" x14ac:dyDescent="0.2">
      <c r="A29" s="52"/>
      <c r="B29" s="30">
        <f t="shared" si="0"/>
        <v>20</v>
      </c>
      <c r="C29" s="89" t="s">
        <v>52</v>
      </c>
      <c r="D29" s="89" t="s">
        <v>66</v>
      </c>
      <c r="E29" s="88" t="s">
        <v>83</v>
      </c>
      <c r="F29" s="88" t="s">
        <v>102</v>
      </c>
      <c r="G29" s="88" t="s">
        <v>124</v>
      </c>
      <c r="H29" s="31">
        <v>1</v>
      </c>
      <c r="I29" s="92" t="s">
        <v>128</v>
      </c>
      <c r="J29" s="89" t="s">
        <v>146</v>
      </c>
      <c r="K29" s="38">
        <v>10</v>
      </c>
      <c r="L29" s="38">
        <v>222</v>
      </c>
      <c r="M29" s="77">
        <v>0.31900000000000001</v>
      </c>
      <c r="N29" s="77">
        <f>K29*M29</f>
        <v>3.19</v>
      </c>
      <c r="O29" s="98" t="s">
        <v>152</v>
      </c>
      <c r="P29" s="106" t="s">
        <v>161</v>
      </c>
    </row>
    <row r="30" spans="1:16" s="2" customFormat="1" ht="13.5" customHeight="1" x14ac:dyDescent="0.2">
      <c r="A30" s="52"/>
      <c r="B30" s="28">
        <f t="shared" si="0"/>
        <v>21</v>
      </c>
      <c r="C30" s="108" t="s">
        <v>163</v>
      </c>
      <c r="D30" s="109" t="s">
        <v>162</v>
      </c>
      <c r="E30" s="90" t="s">
        <v>84</v>
      </c>
      <c r="F30" s="90" t="s">
        <v>103</v>
      </c>
      <c r="G30" s="90" t="s">
        <v>125</v>
      </c>
      <c r="H30" s="29">
        <v>1</v>
      </c>
      <c r="I30" s="91" t="s">
        <v>128</v>
      </c>
      <c r="J30" s="110">
        <v>2288747</v>
      </c>
      <c r="K30" s="37">
        <v>4</v>
      </c>
      <c r="L30" s="37">
        <v>2502</v>
      </c>
      <c r="M30" s="76">
        <v>0.47499999999999998</v>
      </c>
      <c r="N30" s="76">
        <f>K30*M30</f>
        <v>1.9</v>
      </c>
      <c r="O30" s="97" t="s">
        <v>152</v>
      </c>
      <c r="P30" s="106" t="s">
        <v>161</v>
      </c>
    </row>
    <row r="31" spans="1:16" x14ac:dyDescent="0.2">
      <c r="A31" s="52"/>
      <c r="B31" s="48"/>
      <c r="C31" s="47"/>
      <c r="D31" s="33"/>
      <c r="E31" s="32"/>
      <c r="F31" s="44"/>
      <c r="G31" s="36"/>
      <c r="H31" s="43">
        <f>SUM(H10:H30)</f>
        <v>27</v>
      </c>
      <c r="I31" s="70"/>
      <c r="J31" s="39"/>
      <c r="K31" s="43">
        <f>SUM(K10:K30)</f>
        <v>141</v>
      </c>
      <c r="L31" s="42"/>
      <c r="M31" s="42"/>
      <c r="N31" s="42">
        <f>SUM(N10:N30)</f>
        <v>81.373999999999995</v>
      </c>
      <c r="O31" s="63"/>
    </row>
    <row r="32" spans="1:16" ht="13.5" thickBot="1" x14ac:dyDescent="0.25">
      <c r="A32" s="52"/>
      <c r="B32" s="102" t="s">
        <v>20</v>
      </c>
      <c r="C32" s="102"/>
      <c r="D32" s="5"/>
      <c r="E32" s="7"/>
      <c r="F32" s="46" t="s">
        <v>21</v>
      </c>
      <c r="G32" s="4"/>
      <c r="H32" s="4"/>
      <c r="I32" s="71"/>
      <c r="J32" s="36"/>
      <c r="K32" s="36"/>
      <c r="L32" s="36"/>
      <c r="M32" s="36"/>
      <c r="N32" s="36"/>
      <c r="O32" s="62"/>
    </row>
    <row r="33" spans="1:15" ht="27" thickBot="1" x14ac:dyDescent="0.25">
      <c r="A33" s="52"/>
      <c r="B33" s="6"/>
      <c r="C33" s="6"/>
      <c r="D33" s="6"/>
      <c r="E33" s="8"/>
      <c r="F33" s="75" t="s">
        <v>26</v>
      </c>
      <c r="G33" s="5"/>
      <c r="H33" s="83" t="s">
        <v>34</v>
      </c>
      <c r="I33" s="75"/>
      <c r="J33" s="41" t="s">
        <v>23</v>
      </c>
      <c r="K33" s="36"/>
      <c r="L33" s="103">
        <f>N31</f>
        <v>81.373999999999995</v>
      </c>
      <c r="M33" s="104"/>
      <c r="N33" s="84" t="s">
        <v>35</v>
      </c>
      <c r="O33" s="62"/>
    </row>
    <row r="34" spans="1:15" x14ac:dyDescent="0.2">
      <c r="A34" s="52"/>
      <c r="B34" s="6"/>
      <c r="C34" s="6"/>
      <c r="D34" s="6"/>
      <c r="E34" s="8"/>
      <c r="F34" s="5"/>
      <c r="G34" s="5"/>
      <c r="H34" s="5"/>
      <c r="I34" s="72"/>
      <c r="J34" s="45" t="s">
        <v>25</v>
      </c>
      <c r="K34" s="6"/>
      <c r="L34" s="105">
        <f>L33/H33</f>
        <v>20.343499999999999</v>
      </c>
      <c r="M34" s="105"/>
      <c r="N34" s="85" t="s">
        <v>35</v>
      </c>
      <c r="O34" s="62"/>
    </row>
    <row r="35" spans="1:15" ht="13.5" thickBot="1" x14ac:dyDescent="0.25">
      <c r="A35" s="55"/>
      <c r="B35" s="27"/>
      <c r="C35" s="11"/>
      <c r="D35" s="11"/>
      <c r="E35" s="9"/>
      <c r="F35" s="10"/>
      <c r="G35" s="10"/>
      <c r="H35" s="10"/>
      <c r="I35" s="73"/>
      <c r="J35" s="10"/>
      <c r="K35" s="11"/>
      <c r="L35" s="56"/>
      <c r="M35" s="56"/>
      <c r="N35" s="56"/>
      <c r="O35" s="64"/>
    </row>
    <row r="37" spans="1:15" x14ac:dyDescent="0.2">
      <c r="C37" s="1"/>
      <c r="D37" s="1"/>
      <c r="E37" s="1"/>
    </row>
    <row r="38" spans="1:15" x14ac:dyDescent="0.2">
      <c r="C38" s="1"/>
      <c r="D38" s="1"/>
      <c r="E38" s="1"/>
    </row>
    <row r="39" spans="1:15" x14ac:dyDescent="0.2">
      <c r="C39" s="1"/>
      <c r="D39" s="1"/>
      <c r="E39" s="1"/>
    </row>
  </sheetData>
  <mergeCells count="3">
    <mergeCell ref="B32:C32"/>
    <mergeCell ref="L33:M33"/>
    <mergeCell ref="L34:M34"/>
  </mergeCells>
  <phoneticPr fontId="0" type="noConversion"/>
  <conditionalFormatting sqref="L10:L11">
    <cfRule type="cellIs" dxfId="43" priority="79" operator="lessThan">
      <formula>1</formula>
    </cfRule>
  </conditionalFormatting>
  <conditionalFormatting sqref="N10:N11">
    <cfRule type="containsBlanks" dxfId="42" priority="78">
      <formula>LEN(TRIM(N10))=0</formula>
    </cfRule>
  </conditionalFormatting>
  <conditionalFormatting sqref="L12">
    <cfRule type="cellIs" dxfId="41" priority="74" operator="lessThan">
      <formula>1</formula>
    </cfRule>
  </conditionalFormatting>
  <conditionalFormatting sqref="N12">
    <cfRule type="containsBlanks" dxfId="40" priority="73">
      <formula>LEN(TRIM(N12))=0</formula>
    </cfRule>
  </conditionalFormatting>
  <conditionalFormatting sqref="L13">
    <cfRule type="cellIs" dxfId="39" priority="72" operator="lessThan">
      <formula>1</formula>
    </cfRule>
  </conditionalFormatting>
  <conditionalFormatting sqref="N13">
    <cfRule type="containsBlanks" dxfId="38" priority="71">
      <formula>LEN(TRIM(N13))=0</formula>
    </cfRule>
  </conditionalFormatting>
  <conditionalFormatting sqref="L14">
    <cfRule type="cellIs" dxfId="37" priority="70" operator="lessThan">
      <formula>1</formula>
    </cfRule>
  </conditionalFormatting>
  <conditionalFormatting sqref="N14">
    <cfRule type="containsBlanks" dxfId="36" priority="69">
      <formula>LEN(TRIM(N14))=0</formula>
    </cfRule>
  </conditionalFormatting>
  <conditionalFormatting sqref="L15">
    <cfRule type="cellIs" dxfId="35" priority="66" operator="lessThan">
      <formula>1</formula>
    </cfRule>
  </conditionalFormatting>
  <conditionalFormatting sqref="N15">
    <cfRule type="containsBlanks" dxfId="34" priority="65">
      <formula>LEN(TRIM(N15))=0</formula>
    </cfRule>
  </conditionalFormatting>
  <conditionalFormatting sqref="L16">
    <cfRule type="cellIs" dxfId="33" priority="64" operator="lessThan">
      <formula>1</formula>
    </cfRule>
  </conditionalFormatting>
  <conditionalFormatting sqref="N16">
    <cfRule type="containsBlanks" dxfId="32" priority="63">
      <formula>LEN(TRIM(N16))=0</formula>
    </cfRule>
  </conditionalFormatting>
  <conditionalFormatting sqref="L17">
    <cfRule type="cellIs" dxfId="31" priority="62" operator="lessThan">
      <formula>1</formula>
    </cfRule>
  </conditionalFormatting>
  <conditionalFormatting sqref="N17">
    <cfRule type="containsBlanks" dxfId="30" priority="61">
      <formula>LEN(TRIM(N17))=0</formula>
    </cfRule>
  </conditionalFormatting>
  <conditionalFormatting sqref="L18">
    <cfRule type="cellIs" dxfId="27" priority="58" operator="lessThan">
      <formula>1</formula>
    </cfRule>
  </conditionalFormatting>
  <conditionalFormatting sqref="N18">
    <cfRule type="containsBlanks" dxfId="26" priority="57">
      <formula>LEN(TRIM(N18))=0</formula>
    </cfRule>
  </conditionalFormatting>
  <conditionalFormatting sqref="L19">
    <cfRule type="cellIs" dxfId="25" priority="54" operator="lessThan">
      <formula>1</formula>
    </cfRule>
  </conditionalFormatting>
  <conditionalFormatting sqref="N19">
    <cfRule type="containsBlanks" dxfId="24" priority="53">
      <formula>LEN(TRIM(N19))=0</formula>
    </cfRule>
  </conditionalFormatting>
  <conditionalFormatting sqref="L20">
    <cfRule type="cellIs" dxfId="23" priority="52" operator="lessThan">
      <formula>1</formula>
    </cfRule>
  </conditionalFormatting>
  <conditionalFormatting sqref="N20">
    <cfRule type="containsBlanks" dxfId="22" priority="51">
      <formula>LEN(TRIM(N20))=0</formula>
    </cfRule>
  </conditionalFormatting>
  <conditionalFormatting sqref="L21">
    <cfRule type="cellIs" dxfId="21" priority="30" operator="lessThan">
      <formula>1</formula>
    </cfRule>
  </conditionalFormatting>
  <conditionalFormatting sqref="N21">
    <cfRule type="containsBlanks" dxfId="20" priority="29">
      <formula>LEN(TRIM(N21))=0</formula>
    </cfRule>
  </conditionalFormatting>
  <conditionalFormatting sqref="L22">
    <cfRule type="cellIs" dxfId="19" priority="28" operator="lessThan">
      <formula>1</formula>
    </cfRule>
  </conditionalFormatting>
  <conditionalFormatting sqref="N22">
    <cfRule type="containsBlanks" dxfId="18" priority="27">
      <formula>LEN(TRIM(N22))=0</formula>
    </cfRule>
  </conditionalFormatting>
  <conditionalFormatting sqref="L23">
    <cfRule type="cellIs" dxfId="17" priority="26" operator="lessThan">
      <formula>1</formula>
    </cfRule>
  </conditionalFormatting>
  <conditionalFormatting sqref="N23">
    <cfRule type="containsBlanks" dxfId="16" priority="25">
      <formula>LEN(TRIM(N23))=0</formula>
    </cfRule>
  </conditionalFormatting>
  <conditionalFormatting sqref="L24">
    <cfRule type="cellIs" dxfId="15" priority="24" operator="lessThan">
      <formula>1</formula>
    </cfRule>
  </conditionalFormatting>
  <conditionalFormatting sqref="N24">
    <cfRule type="containsBlanks" dxfId="14" priority="23">
      <formula>LEN(TRIM(N24))=0</formula>
    </cfRule>
  </conditionalFormatting>
  <conditionalFormatting sqref="L25">
    <cfRule type="cellIs" dxfId="13" priority="22" operator="lessThan">
      <formula>1</formula>
    </cfRule>
  </conditionalFormatting>
  <conditionalFormatting sqref="N25">
    <cfRule type="containsBlanks" dxfId="12" priority="21">
      <formula>LEN(TRIM(N25))=0</formula>
    </cfRule>
  </conditionalFormatting>
  <conditionalFormatting sqref="L26">
    <cfRule type="cellIs" dxfId="11" priority="20" operator="lessThan">
      <formula>1</formula>
    </cfRule>
  </conditionalFormatting>
  <conditionalFormatting sqref="N26">
    <cfRule type="containsBlanks" dxfId="10" priority="19">
      <formula>LEN(TRIM(N26))=0</formula>
    </cfRule>
  </conditionalFormatting>
  <conditionalFormatting sqref="L27">
    <cfRule type="cellIs" dxfId="9" priority="18" operator="lessThan">
      <formula>1</formula>
    </cfRule>
  </conditionalFormatting>
  <conditionalFormatting sqref="N27">
    <cfRule type="containsBlanks" dxfId="8" priority="17">
      <formula>LEN(TRIM(N27))=0</formula>
    </cfRule>
  </conditionalFormatting>
  <conditionalFormatting sqref="L28">
    <cfRule type="cellIs" dxfId="7" priority="16" operator="lessThan">
      <formula>1</formula>
    </cfRule>
  </conditionalFormatting>
  <conditionalFormatting sqref="N28">
    <cfRule type="containsBlanks" dxfId="6" priority="15">
      <formula>LEN(TRIM(N28))=0</formula>
    </cfRule>
  </conditionalFormatting>
  <conditionalFormatting sqref="L29">
    <cfRule type="cellIs" dxfId="5" priority="14" operator="lessThan">
      <formula>1</formula>
    </cfRule>
  </conditionalFormatting>
  <conditionalFormatting sqref="N29">
    <cfRule type="containsBlanks" dxfId="4" priority="13">
      <formula>LEN(TRIM(N29))=0</formula>
    </cfRule>
  </conditionalFormatting>
  <conditionalFormatting sqref="L30">
    <cfRule type="cellIs" dxfId="1" priority="8" operator="lessThan">
      <formula>1</formula>
    </cfRule>
  </conditionalFormatting>
  <conditionalFormatting sqref="N30">
    <cfRule type="containsBlanks" dxfId="0" priority="7">
      <formula>LEN(TRIM(N30))=0</formula>
    </cfRule>
  </conditionalFormatting>
  <hyperlinks>
    <hyperlink ref="K7" r:id="rId1"/>
    <hyperlink ref="C11" r:id="rId2" tooltip="Manufacturer" display="'RS1JE361T"/>
    <hyperlink ref="C12" r:id="rId3" tooltip="Manufacturer" display="'BQ24296RGET"/>
    <hyperlink ref="C13" r:id="rId4" tooltip="Manufacturer" display="'TPS630701RNMT"/>
    <hyperlink ref="C14" r:id="rId5" tooltip="Manufacturer" display="'TPS62740DSSR"/>
    <hyperlink ref="C16" r:id="rId6" tooltip="Manufacturer" display="'FDSD0420-H-1R5M=P3"/>
    <hyperlink ref="C17" r:id="rId7" tooltip="Manufacturer" display="'GRM188R61C475KAAJD"/>
    <hyperlink ref="C18" r:id="rId8" tooltip="Manufacturer" display="'MCWR06X2493FTL"/>
    <hyperlink ref="C19" r:id="rId9" tooltip="Manufacturer" display="'MC0603B473K500CT"/>
    <hyperlink ref="C20" r:id="rId10" tooltip="Manufacturer" display="'MC0805X226M6R3CT"/>
    <hyperlink ref="C23" r:id="rId11" tooltip="Manufacturer" display="'MINISMDC150F/24-2"/>
    <hyperlink ref="C24" r:id="rId12" tooltip="Manufacturer" display="'1066"/>
    <hyperlink ref="C25" r:id="rId13" tooltip="Manufacturer" display="'LFXTAL009678"/>
    <hyperlink ref="C26" r:id="rId14" tooltip="Manufacturer" display="'ISL1208IU8Z-T7A"/>
    <hyperlink ref="C27" r:id="rId15" tooltip="Manufacturer" display="'U.FL-R-SMT-1(10)"/>
    <hyperlink ref="C28" r:id="rId16" tooltip="Manufacturer" display="'BZT52C6V2"/>
    <hyperlink ref="C29" r:id="rId17" tooltip="Manufacturer" display="'DMG6602SVT"/>
    <hyperlink ref="D10" r:id="rId18" tooltip="Component" display="'Vishay Semiconductors"/>
    <hyperlink ref="D11" r:id="rId19" tooltip="Component" display="'Vishay Intertechnology"/>
    <hyperlink ref="D12" r:id="rId20" tooltip="Component" display="'Texas Instruments"/>
    <hyperlink ref="D13" r:id="rId21" tooltip="Component" display="'Texas Instruments"/>
    <hyperlink ref="D14" r:id="rId22" tooltip="Component" display="'Texas Instruments"/>
    <hyperlink ref="D15" r:id="rId23" tooltip="Component" display="'Nexperia"/>
    <hyperlink ref="D16" r:id="rId24" tooltip="Component" display="'Murata"/>
    <hyperlink ref="D17" r:id="rId25" tooltip="Component" display="'Murata"/>
    <hyperlink ref="D18" r:id="rId26" tooltip="Component" display="'Multicomp"/>
    <hyperlink ref="D19" r:id="rId27" tooltip="Component" display="'Multicomp"/>
    <hyperlink ref="D20" r:id="rId28" tooltip="Component" display="'Multicomp"/>
    <hyperlink ref="D23" r:id="rId29" tooltip="Component" display="'Littelfuse"/>
    <hyperlink ref="D24" r:id="rId30" tooltip="Component" display="'Keystone Electronics"/>
    <hyperlink ref="D25" r:id="rId31" tooltip="Component" display="'IQD"/>
    <hyperlink ref="D26" r:id="rId32" tooltip="Component" display="'Intersil"/>
    <hyperlink ref="D27" r:id="rId33" tooltip="Component" display="'Hirose"/>
    <hyperlink ref="D28" r:id="rId34" tooltip="Component" display="'Diodes Zetex"/>
    <hyperlink ref="D29" r:id="rId35" tooltip="Component" display="'Diodes"/>
    <hyperlink ref="J11" r:id="rId36" tooltip="Supplier" display="'9550143"/>
    <hyperlink ref="J12" r:id="rId37" tooltip="Supplier" display="'2373541"/>
    <hyperlink ref="J13" r:id="rId38" tooltip="Supplier" display="'2643432"/>
    <hyperlink ref="J14" r:id="rId39" tooltip="Supplier" display="'2781752"/>
    <hyperlink ref="J16" r:id="rId40" tooltip="Supplier" display="'2530091"/>
    <hyperlink ref="J17" r:id="rId41" tooltip="Supplier" display="'2611924"/>
    <hyperlink ref="J18" r:id="rId42" tooltip="Supplier" display="'2447306"/>
    <hyperlink ref="J19" r:id="rId43" tooltip="Supplier" display="'1759116"/>
    <hyperlink ref="J20" r:id="rId44" tooltip="Supplier" display="'1759415"/>
    <hyperlink ref="J23" r:id="rId45" tooltip="Supplier" display="'1345929"/>
    <hyperlink ref="J24" r:id="rId46" tooltip="Supplier" display="'2293258"/>
    <hyperlink ref="J25" r:id="rId47" tooltip="Supplier" display="'2449398"/>
    <hyperlink ref="J26" r:id="rId48" tooltip="Supplier" display="'2543322"/>
    <hyperlink ref="J27" r:id="rId49" tooltip="Supplier" display="'1688077"/>
    <hyperlink ref="J28" r:id="rId50" tooltip="Supplier" display="'1902438"/>
    <hyperlink ref="J29" r:id="rId51" tooltip="Supplier" display="'2061522"/>
    <hyperlink ref="D30" tooltip="Component" display="'"/>
  </hyperlinks>
  <pageMargins left="0.47244094488188981" right="0.35433070866141736" top="0.59055118110236227" bottom="0.98425196850393704" header="0.51181102362204722" footer="0.51181102362204722"/>
  <pageSetup paperSize="9" scale="57" orientation="landscape" horizontalDpi="200" verticalDpi="200" r:id="rId52"/>
  <headerFooter alignWithMargins="0">
    <oddHeader>&amp;LCreated by FEDEVEL&amp;CMotherboard, Processor and Microcontroller Board Design&amp;Rhttp://www.fedevel.com</oddHeader>
    <oddFooter>&amp;C&amp;D&amp;R&amp;P/&amp;N</oddFooter>
  </headerFooter>
  <drawing r:id="rId5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4"/>
  <sheetViews>
    <sheetView workbookViewId="0">
      <selection activeCell="B7" sqref="B7"/>
    </sheetView>
  </sheetViews>
  <sheetFormatPr defaultRowHeight="12.75" x14ac:dyDescent="0.2"/>
  <cols>
    <col min="1" max="1" width="28" bestFit="1" customWidth="1"/>
    <col min="2" max="2" width="110.5703125" customWidth="1"/>
  </cols>
  <sheetData>
    <row r="1" spans="1:2" x14ac:dyDescent="0.2">
      <c r="A1" s="26" t="s">
        <v>0</v>
      </c>
      <c r="B1" s="99" t="s">
        <v>153</v>
      </c>
    </row>
    <row r="2" spans="1:2" x14ac:dyDescent="0.2">
      <c r="A2" s="25" t="s">
        <v>1</v>
      </c>
      <c r="B2" s="100" t="s">
        <v>29</v>
      </c>
    </row>
    <row r="3" spans="1:2" x14ac:dyDescent="0.2">
      <c r="A3" s="26" t="s">
        <v>2</v>
      </c>
      <c r="B3" s="101" t="s">
        <v>30</v>
      </c>
    </row>
    <row r="4" spans="1:2" x14ac:dyDescent="0.2">
      <c r="A4" s="25" t="s">
        <v>3</v>
      </c>
      <c r="B4" s="100" t="s">
        <v>29</v>
      </c>
    </row>
    <row r="5" spans="1:2" x14ac:dyDescent="0.2">
      <c r="A5" s="26" t="s">
        <v>4</v>
      </c>
      <c r="B5" s="101" t="s">
        <v>153</v>
      </c>
    </row>
    <row r="6" spans="1:2" x14ac:dyDescent="0.2">
      <c r="A6" s="25" t="s">
        <v>5</v>
      </c>
      <c r="B6" s="100" t="s">
        <v>154</v>
      </c>
    </row>
    <row r="7" spans="1:2" x14ac:dyDescent="0.2">
      <c r="A7" s="26" t="s">
        <v>6</v>
      </c>
      <c r="B7" s="101" t="s">
        <v>155</v>
      </c>
    </row>
    <row r="8" spans="1:2" x14ac:dyDescent="0.2">
      <c r="A8" s="25" t="s">
        <v>7</v>
      </c>
      <c r="B8" s="100" t="s">
        <v>32</v>
      </c>
    </row>
    <row r="9" spans="1:2" x14ac:dyDescent="0.2">
      <c r="A9" s="26" t="s">
        <v>8</v>
      </c>
      <c r="B9" s="101" t="s">
        <v>31</v>
      </c>
    </row>
    <row r="10" spans="1:2" x14ac:dyDescent="0.2">
      <c r="A10" s="25" t="s">
        <v>9</v>
      </c>
      <c r="B10" s="100" t="s">
        <v>156</v>
      </c>
    </row>
    <row r="11" spans="1:2" x14ac:dyDescent="0.2">
      <c r="A11" s="26" t="s">
        <v>10</v>
      </c>
      <c r="B11" s="101" t="s">
        <v>157</v>
      </c>
    </row>
    <row r="12" spans="1:2" x14ac:dyDescent="0.2">
      <c r="A12" s="25" t="s">
        <v>11</v>
      </c>
      <c r="B12" s="100" t="s">
        <v>158</v>
      </c>
    </row>
    <row r="13" spans="1:2" x14ac:dyDescent="0.2">
      <c r="A13" s="26" t="s">
        <v>12</v>
      </c>
      <c r="B13" s="101" t="s">
        <v>159</v>
      </c>
    </row>
    <row r="14" spans="1:2" x14ac:dyDescent="0.2">
      <c r="A14" s="25" t="s">
        <v>13</v>
      </c>
      <c r="B14" s="100" t="s">
        <v>160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List Report</vt:lpstr>
      <vt:lpstr>Project Information</vt:lpstr>
    </vt:vector>
  </TitlesOfParts>
  <Company>Altium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2012-02-04T13:58:31Z</cp:lastPrinted>
  <dcterms:created xsi:type="dcterms:W3CDTF">2002-11-05T15:28:02Z</dcterms:created>
  <dcterms:modified xsi:type="dcterms:W3CDTF">2018-03-28T13:55:00Z</dcterms:modified>
</cp:coreProperties>
</file>