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AppData\Local\TempReleases\Snapshot\1\Assembly Q42\Q42 PMP_V2.1_BOM\"/>
    </mc:Choice>
  </mc:AlternateContent>
  <xr:revisionPtr revIDLastSave="0" documentId="8_{D0D3694A-16D3-4287-AABE-BAEC33560662}" xr6:coauthVersionLast="47" xr6:coauthVersionMax="47" xr10:uidLastSave="{00000000-0000-0000-0000-000000000000}"/>
  <bookViews>
    <workbookView xWindow="3675" yWindow="3675" windowWidth="21600" windowHeight="1138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2" i="3" l="1"/>
  <c r="B92" i="3"/>
  <c r="M91" i="3"/>
  <c r="B91" i="3"/>
  <c r="M90" i="3"/>
  <c r="B90" i="3"/>
  <c r="M89" i="3"/>
  <c r="B89" i="3"/>
  <c r="M88" i="3"/>
  <c r="B88" i="3"/>
  <c r="M87" i="3"/>
  <c r="B87" i="3"/>
  <c r="M86" i="3"/>
  <c r="B86" i="3"/>
  <c r="M85" i="3"/>
  <c r="B85" i="3"/>
  <c r="M84" i="3"/>
  <c r="B84" i="3"/>
  <c r="M83" i="3"/>
  <c r="B83" i="3"/>
  <c r="M82" i="3"/>
  <c r="B82" i="3"/>
  <c r="M81" i="3"/>
  <c r="B81" i="3"/>
  <c r="M80" i="3"/>
  <c r="B80" i="3"/>
  <c r="M79" i="3"/>
  <c r="B79" i="3"/>
  <c r="M78" i="3"/>
  <c r="B78" i="3"/>
  <c r="M77" i="3"/>
  <c r="B77" i="3"/>
  <c r="M76" i="3"/>
  <c r="B76" i="3"/>
  <c r="M75" i="3"/>
  <c r="B75" i="3"/>
  <c r="M74" i="3"/>
  <c r="B74" i="3"/>
  <c r="M73" i="3"/>
  <c r="B73" i="3"/>
  <c r="M72" i="3"/>
  <c r="B72" i="3"/>
  <c r="M71" i="3"/>
  <c r="B71" i="3"/>
  <c r="M70" i="3"/>
  <c r="B70" i="3"/>
  <c r="M69" i="3"/>
  <c r="B69" i="3"/>
  <c r="M68" i="3"/>
  <c r="B68" i="3"/>
  <c r="M67" i="3"/>
  <c r="B67" i="3"/>
  <c r="M66" i="3"/>
  <c r="B66" i="3"/>
  <c r="M65" i="3"/>
  <c r="B65" i="3"/>
  <c r="M64" i="3"/>
  <c r="B64" i="3"/>
  <c r="M63" i="3"/>
  <c r="B63" i="3"/>
  <c r="M62" i="3"/>
  <c r="B62" i="3"/>
  <c r="M61" i="3"/>
  <c r="B61" i="3"/>
  <c r="M60" i="3"/>
  <c r="B60" i="3"/>
  <c r="M59" i="3"/>
  <c r="B59" i="3"/>
  <c r="M58" i="3"/>
  <c r="B58" i="3"/>
  <c r="M57" i="3"/>
  <c r="B57" i="3"/>
  <c r="M56" i="3"/>
  <c r="B56" i="3"/>
  <c r="M55" i="3"/>
  <c r="B55" i="3"/>
  <c r="M54" i="3"/>
  <c r="B54" i="3"/>
  <c r="M53" i="3"/>
  <c r="B53" i="3"/>
  <c r="M52" i="3"/>
  <c r="B52" i="3"/>
  <c r="M51" i="3"/>
  <c r="B51" i="3"/>
  <c r="M50" i="3"/>
  <c r="B50" i="3"/>
  <c r="M49" i="3"/>
  <c r="B49" i="3"/>
  <c r="M48" i="3"/>
  <c r="B48" i="3"/>
  <c r="M47" i="3"/>
  <c r="B47" i="3"/>
  <c r="M46" i="3"/>
  <c r="B46" i="3"/>
  <c r="M45" i="3"/>
  <c r="B45" i="3"/>
  <c r="M44" i="3"/>
  <c r="B44" i="3"/>
  <c r="M43" i="3"/>
  <c r="B43" i="3"/>
  <c r="M42" i="3"/>
  <c r="B42" i="3"/>
  <c r="M41" i="3"/>
  <c r="B41" i="3"/>
  <c r="M40" i="3"/>
  <c r="B40" i="3"/>
  <c r="M39" i="3"/>
  <c r="B39" i="3"/>
  <c r="M38" i="3"/>
  <c r="B38" i="3"/>
  <c r="M37" i="3"/>
  <c r="B37" i="3"/>
  <c r="M36" i="3"/>
  <c r="B36" i="3"/>
  <c r="M35" i="3"/>
  <c r="B35" i="3"/>
  <c r="M34" i="3"/>
  <c r="B34" i="3"/>
  <c r="M33" i="3"/>
  <c r="B33" i="3"/>
  <c r="M32" i="3"/>
  <c r="B32" i="3"/>
  <c r="M31" i="3"/>
  <c r="B31" i="3"/>
  <c r="M30" i="3"/>
  <c r="B30" i="3"/>
  <c r="M29" i="3"/>
  <c r="B29" i="3"/>
  <c r="M28" i="3"/>
  <c r="B28" i="3"/>
  <c r="M27" i="3"/>
  <c r="B27" i="3"/>
  <c r="M26" i="3"/>
  <c r="B26" i="3"/>
  <c r="M25" i="3"/>
  <c r="B25" i="3"/>
  <c r="M24" i="3"/>
  <c r="B24" i="3"/>
  <c r="M23" i="3"/>
  <c r="B23" i="3"/>
  <c r="M22" i="3"/>
  <c r="B22" i="3"/>
  <c r="M21" i="3"/>
  <c r="B21" i="3"/>
  <c r="M20" i="3"/>
  <c r="B20" i="3"/>
  <c r="M19" i="3"/>
  <c r="B19" i="3"/>
  <c r="M18" i="3"/>
  <c r="B18" i="3"/>
  <c r="M17" i="3"/>
  <c r="B17" i="3"/>
  <c r="M16" i="3"/>
  <c r="B16" i="3"/>
  <c r="M15" i="3"/>
  <c r="B15" i="3"/>
  <c r="M14" i="3"/>
  <c r="B14" i="3"/>
  <c r="M13" i="3"/>
  <c r="B13" i="3"/>
  <c r="M12" i="3"/>
  <c r="M11" i="3"/>
  <c r="M95" i="3"/>
  <c r="M96" i="3" s="1"/>
  <c r="I93" i="3" l="1"/>
  <c r="H93" i="3"/>
  <c r="D9" i="3"/>
  <c r="E9" i="3"/>
  <c r="B11" i="3"/>
  <c r="B12" i="3"/>
</calcChain>
</file>

<file path=xl/sharedStrings.xml><?xml version="1.0" encoding="utf-8"?>
<sst xmlns="http://schemas.openxmlformats.org/spreadsheetml/2006/main" count="505" uniqueCount="324">
  <si>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</si>
  <si>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</si>
  <si>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</si>
  <si>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</si>
  <si>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</si>
  <si>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</si>
  <si>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</si>
  <si>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</si>
  <si>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</si>
  <si>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</si>
  <si>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</si>
  <si>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</si>
  <si>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</si>
  <si>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</si>
  <si>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</si>
  <si>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</si>
  <si>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</si>
  <si>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</si>
  <si>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</si>
  <si>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</si>
  <si>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</si>
  <si>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</si>
  <si>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</si>
  <si>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</si>
  <si>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Price for 1pcs</t>
  </si>
  <si>
    <t>pcs:</t>
  </si>
  <si>
    <t>Version:</t>
  </si>
  <si>
    <t>Q42 PMP</t>
  </si>
  <si>
    <t>Q42-PMP.PrjPCB</t>
  </si>
  <si>
    <t>Q42</t>
  </si>
  <si>
    <t>V2.1</t>
  </si>
  <si>
    <t>7. 09. 2022</t>
  </si>
  <si>
    <t>08:28</t>
  </si>
  <si>
    <t>20</t>
  </si>
  <si>
    <t>Manufacturer Part Number</t>
  </si>
  <si>
    <t>C0603C106M8PACTU</t>
  </si>
  <si>
    <t>CL10A106KP8NNNC</t>
  </si>
  <si>
    <t>MC0603B473K500CT</t>
  </si>
  <si>
    <t>GRM188R61C106KAALD</t>
  </si>
  <si>
    <t>GRM188R61C475KAAJD</t>
  </si>
  <si>
    <t>GRM188R61H105KAALD</t>
  </si>
  <si>
    <t>GRM188R71C104KA01J</t>
  </si>
  <si>
    <t>MC0805X226M6R3CT</t>
  </si>
  <si>
    <t>CGA4J1X5R1C106K125AC</t>
  </si>
  <si>
    <t>MINISMDC150F/24-2</t>
  </si>
  <si>
    <t>MM8130-2600</t>
  </si>
  <si>
    <t>FDSD0420-H-1R5M=P3</t>
  </si>
  <si>
    <t>LQG15WH18NJ02D</t>
  </si>
  <si>
    <t>HSMS-C190</t>
  </si>
  <si>
    <t>LFXTAL009678</t>
  </si>
  <si>
    <t>CMWX1ZZABZ-091</t>
  </si>
  <si>
    <t>SR42I010-R</t>
  </si>
  <si>
    <t>BQ24296RGET</t>
  </si>
  <si>
    <t>CR0603-J/-000ELF</t>
  </si>
  <si>
    <t>MC0063W060311M</t>
  </si>
  <si>
    <t>MC0063W06031100R</t>
  </si>
  <si>
    <t>MCMR06X102 JTL</t>
  </si>
  <si>
    <t>MCMR06X103 JTL</t>
  </si>
  <si>
    <t>MCMR06X104 JTL</t>
  </si>
  <si>
    <t>MCMR06X471 JTL</t>
  </si>
  <si>
    <t>MCMR06X2201FTL</t>
  </si>
  <si>
    <t>MCMR06X4701FTL</t>
  </si>
  <si>
    <t>MCMR06X4702FTL</t>
  </si>
  <si>
    <t>MCMR06X5601FTL</t>
  </si>
  <si>
    <t>MCWR06X1503FTL</t>
  </si>
  <si>
    <t>MCWR06X2200FTL</t>
  </si>
  <si>
    <t>MCWR06X3302FTL</t>
  </si>
  <si>
    <t>MCWR06X3901FTL</t>
  </si>
  <si>
    <t>CRCW0603226KFKEA</t>
  </si>
  <si>
    <t>RCA060310R0FKEA</t>
  </si>
  <si>
    <t>RS1J-E3/61T..</t>
  </si>
  <si>
    <t>BZT52C6V2</t>
  </si>
  <si>
    <t>MM3Z3V0T1G</t>
  </si>
  <si>
    <t>SE30AFG-M3/6A</t>
  </si>
  <si>
    <t>MMBT3904</t>
  </si>
  <si>
    <t>KMR221NGLFS</t>
  </si>
  <si>
    <t>ISL1208IU8Z-T7A</t>
  </si>
  <si>
    <t>TPS630701RNMT</t>
  </si>
  <si>
    <t>Manufacturer</t>
  </si>
  <si>
    <t>KEMET</t>
  </si>
  <si>
    <t>Samsung</t>
  </si>
  <si>
    <t>MULTICOMP</t>
  </si>
  <si>
    <t>Murata</t>
  </si>
  <si>
    <t>MURATA</t>
  </si>
  <si>
    <t>TDK</t>
  </si>
  <si>
    <t>LITTELFUSE</t>
  </si>
  <si>
    <t>BROADCOM LIMITED</t>
  </si>
  <si>
    <t>IQD</t>
  </si>
  <si>
    <t>Antenova</t>
  </si>
  <si>
    <t>Texas Instruments</t>
  </si>
  <si>
    <t>BOURNS</t>
  </si>
  <si>
    <t>Vishay</t>
  </si>
  <si>
    <t>VISHAY</t>
  </si>
  <si>
    <t>DIODES INC.</t>
  </si>
  <si>
    <t>ON SEMICONDUCTOR</t>
  </si>
  <si>
    <t>ON SEMICONDUCTOR/FAIRCHILD</t>
  </si>
  <si>
    <t>ITT C&amp;K</t>
  </si>
  <si>
    <t>Intersil</t>
  </si>
  <si>
    <t>TEXAS INSTRUMENTS</t>
  </si>
  <si>
    <t>Description</t>
  </si>
  <si>
    <t>BATERRY HOLDER 18650</t>
  </si>
  <si>
    <t>BATTERY PROTECTION</t>
  </si>
  <si>
    <t xml:space="preserve">Humidity Temperature Sensor 0 ~ 100% RH I²C, SPI ±3% 1s Surface Mount </t>
  </si>
  <si>
    <t>Tactile Switch, B3F Series, Top Actuated, Through Hole, Round Button, 100 gf, 50mA at 24VDC</t>
  </si>
  <si>
    <t>CAP CER 1.5PF 50V C0G/NP0 0402</t>
  </si>
  <si>
    <t>CAP CER 3.0PF 50V C0G/NP0 0402</t>
  </si>
  <si>
    <t>10uf/0603/20%</t>
  </si>
  <si>
    <t>Cap Ceramic 10uF 10V X5R 10% SMD 0603 85C Paper T/R</t>
  </si>
  <si>
    <t>MULTICOMP - MC0603B473K500CT - CAP, MLCC, X7R, 47NF, 50V, 0603</t>
  </si>
  <si>
    <t>Multilayer Ceramic Capacitors MLCC - SMD/SMT 0603 10uF 16volts X5R 10%</t>
  </si>
  <si>
    <t>MURATA - GRM188R61C475KAAJD - CAP, MLCC, X5R, 4.7UF, 16V, 0603</t>
  </si>
  <si>
    <t>MURATA - GRM188R61H105KAALD - CAP, MLCC, X5R, 1UF, 50V, 0603</t>
  </si>
  <si>
    <t>MURATA - GRM188R71C104KA01J - CAP, MLCC, X7R, 0.1UF, 16V, 0603</t>
  </si>
  <si>
    <t>SMD Multilayer Ceramic Capacitor, 2.2 µF, 6.3 V, 0603 [1608 Metric], ± 10%, X5R, MC Series</t>
  </si>
  <si>
    <t>MULTICOMP - MC0805X226M6R3CT - CAP, MLCC, X5R, 22UF, 0805</t>
  </si>
  <si>
    <t>TDK - CGA4J1X5R1C106K125AC - CAP, MLCC, X5R, 10UF, 16V, 0805</t>
  </si>
  <si>
    <t>LITTELFUSE - MINISMDC150F/24-2 - POLYSWITCH, SMD, 1812, 1.5A</t>
  </si>
  <si>
    <t>Coaxial Connector with Switch</t>
  </si>
  <si>
    <t>MURATA - FDSD0420-H-1R5M=P3 - INDUCTOR, SHIELDED, 1.5UH, 5.1A, 20%</t>
  </si>
  <si>
    <t>Header, 3-Pin</t>
  </si>
  <si>
    <t>18 nH, 0.8 ohm, 2.3 GHz, 260 mA, 0402</t>
  </si>
  <si>
    <t>IND 12NH 500MA 280 MOHM</t>
  </si>
  <si>
    <t>Multilayer Inductor, 1 nH, 0.07 ohm, 10 GHz, 1 A, 0402 [1005 Metric], LQG15HS_02 Series</t>
  </si>
  <si>
    <t>Multilayer Inductor, AEC-Q200, 2.1 nH, 0.06 ohm, 8 GHz, 1 A, 0402 [1005 Metric], LQG15WH_02 Series</t>
  </si>
  <si>
    <t>Wire-To-Board Connector, Vertical, 2.5 mm, 2 Contacts, Header, XH Series, Through Hole, 1 Rows</t>
  </si>
  <si>
    <t>BROADCOM LIMITED - HSMS-C190 - LED, RED, 10MCD, 626NM</t>
  </si>
  <si>
    <t>HSME-C191 -  LED, Green, SMD, 0603, 20 mA, 2.1 V, 572 nm</t>
  </si>
  <si>
    <t>CRYSTAL, 32.768KHZ, 12.5PF, SMD</t>
  </si>
  <si>
    <t>Lora Module Murata</t>
  </si>
  <si>
    <t>Antenna SMD -4dBi Gain 870MHz/928MHz Automotive 7-Pin SMD T/R</t>
  </si>
  <si>
    <t>Analogue Switch, UART, 2 Channels, DPDT, 4.5 ohm, 2.4V to 3.6V, MSOP, 10 Pins</t>
  </si>
  <si>
    <t>Wire-To-Board Connector, Right Angle, 1.25 mm, 10 Contacts, Header, PicoBlade 53261 Series</t>
  </si>
  <si>
    <t>IC LI+ CHARGER PWR MGMT 24VQFN</t>
  </si>
  <si>
    <t>Raspberry Pi Compute Module 4 (! order 2 connectors !)</t>
  </si>
  <si>
    <t>BOURNS - CR0603-J/-000ELF - RES, THICK FILM, 0R, 5%, 0.1W, 0603</t>
  </si>
  <si>
    <t>MULTICOMP - MC0063W060311M - RES, THICK FILM, 1M, 1%, 0.063W, 0603</t>
  </si>
  <si>
    <t>MULTICOMP - MC0063W06031100R - RES, THICK FILM, 100R, 1%, 0.063W, 0603</t>
  </si>
  <si>
    <t>MULTICOMP - MCMR06X102 JTL - RES, CERAMIC, 1K, 5%, 0.1W, 0603</t>
  </si>
  <si>
    <t>MULTICOMP - MCMR06X103 JTL - RES, CERAMIC, 10K, 5%, 0.1W, 0603</t>
  </si>
  <si>
    <t>MULTICOMP - MCMR06X104 JTL - RES, CERAMIC, 100K, 5%, 0.1W, 0603</t>
  </si>
  <si>
    <t>MULTICOMP - MCMR06X471 JTL - RES, CERAMIC, 470R, 5%, 0.1W, 0603</t>
  </si>
  <si>
    <t>MULTICOMP - MCMR06X2201FTL - RES, CERAMIC, 2K2, 1%, 0.1W, 0603</t>
  </si>
  <si>
    <t>MULTICOMP - MCMR06X4701FTL - RES, CERAMIC, 4K7, 1%, 0.1W, 0603</t>
  </si>
  <si>
    <t>MULTICOMP - MCMR06X4702FTL - RES, CERAMIC, 47K, 1%, 0.1W, 0603</t>
  </si>
  <si>
    <t>MULTICOMP - MCMR06X5601FTL - RES, CERAMIC, 5K6, 1%, 0.1W, 0603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</si>
  <si>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</si>
  <si>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</si>
  <si>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</si>
  <si>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</si>
  <si>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SMD Chip Resistor, 5.1 kohm, ± 1%, 100 mW, 0603 [1608 Metric], Thick Film, General Purpose</t>
  </si>
  <si>
    <t>Thermistor, NTC, 10 kohm, B57321V2 Series, 4000 K, SMD, 0603 [1608 Metric]</t>
  </si>
  <si>
    <t>Thick Film Resistors - SMD 1/10watt 226Kohms 1%</t>
  </si>
  <si>
    <t>VISHAY - RCA060310R0FKEA - RES, AUTO, THICK FILM, 10R, 1%, 0603</t>
  </si>
  <si>
    <t>VISHAY - RS1J-E3/61T.. - DIODE, FAST, 1A, 600V, SMD</t>
  </si>
  <si>
    <t>DIODES INC. - BZT52C6V2 - DIODE, ZENER, 6.2V, 0.5W, SOD-123</t>
  </si>
  <si>
    <t>ON SEMICONDUCTOR - MM3Z3V0T1G - ZENER DIODE, 200MW, 3V, SOD-323</t>
  </si>
  <si>
    <t>VISHAY - SE30AFG-M3/6A - RECTIFIER, ESD, 400V, 3A, DO-221AC</t>
  </si>
  <si>
    <t>ESD Protection Device, 17 V, SOT-23, 6 Pins, 6 V, 85 W, USBLC Series</t>
  </si>
  <si>
    <t>ON SEMICONDUCTOR/FAIRCHILD - MMBT3904 - TRANSISTOR, NPN, SOT-23</t>
  </si>
  <si>
    <t>1.0 A Load Switch IC</t>
  </si>
  <si>
    <t>Buffer, 74LVC1G07, 1.65 V to 5.5 V, SOT-353-5</t>
  </si>
  <si>
    <t>Power MOSFET, N Channel, 20 V, 630 mA, 0.3 ohm, SOT-523, Surface Mount</t>
  </si>
  <si>
    <t>SWITCH TACTILE SPST-NO 0.05A 32V</t>
  </si>
  <si>
    <t>TEST POINT ROUND SMD</t>
  </si>
  <si>
    <t>IC RTC/CALENDAR I2C LP 8MSOP</t>
  </si>
  <si>
    <t>Dual MOSFET, N and P Channel, 3.4 A, 30 V, 0.038 ohm, 10 V, 1 V</t>
  </si>
  <si>
    <t>LDO Voltage Regulator, Fixed, 2.5 V to 5.5 V in, 3.3 V/150 mA out, 380 mV drop, VDFN-8</t>
  </si>
  <si>
    <t>TEXAS INSTRUMENTS - TPS630701RNMT - DC/DC CONV, BUCK-BOOST, 2.4MHZ, VQFN-15</t>
  </si>
  <si>
    <t>USB Connector, USB Type A, USB 2.0, Receptacle, 4 Ways, Surface Mount, Horizontal</t>
  </si>
  <si>
    <t>Footprint</t>
  </si>
  <si>
    <t>BATTERY HOLDER 18650</t>
  </si>
  <si>
    <t>BME280</t>
  </si>
  <si>
    <t>BTN B3F-1070</t>
  </si>
  <si>
    <t>CAP0402</t>
  </si>
  <si>
    <t>CAP0603</t>
  </si>
  <si>
    <t>CAP0805</t>
  </si>
  <si>
    <t>Chip2PinSM127P600-8N</t>
  </si>
  <si>
    <t>COAXIAL-SWF</t>
  </si>
  <si>
    <t>E22-900M22S</t>
  </si>
  <si>
    <t>FDSD0402</t>
  </si>
  <si>
    <t>HDR1X3</t>
  </si>
  <si>
    <t>IND0402</t>
  </si>
  <si>
    <t>JST_2PIN_TH</t>
  </si>
  <si>
    <t>LED0603</t>
  </si>
  <si>
    <t>Lora Module ES0</t>
  </si>
  <si>
    <t>LORA_PCB_ANTENNA</t>
  </si>
  <si>
    <t>microUSB-CHINA</t>
  </si>
  <si>
    <t>MSOP-10</t>
  </si>
  <si>
    <t>PICOBLADE 10PIN</t>
  </si>
  <si>
    <t>QFN4x4</t>
  </si>
  <si>
    <t>Raspberry pi CM4</t>
  </si>
  <si>
    <t>RES0603</t>
  </si>
  <si>
    <t>SMC/DO-214AC</t>
  </si>
  <si>
    <t>SOD123</t>
  </si>
  <si>
    <t>SOD-323 2L</t>
  </si>
  <si>
    <t>SODFL127P600-8N</t>
  </si>
  <si>
    <t>SOT23-6</t>
  </si>
  <si>
    <t>SOT23127P600-8N</t>
  </si>
  <si>
    <t>SOT-25</t>
  </si>
  <si>
    <t>SOT-353</t>
  </si>
  <si>
    <t>SOT-523</t>
  </si>
  <si>
    <t>SR42I010-L</t>
  </si>
  <si>
    <t>SW</t>
  </si>
  <si>
    <t>Tactile button</t>
  </si>
  <si>
    <t>TestPoint:1.2x1.2mm</t>
  </si>
  <si>
    <t>TSOP65P500X110-8N</t>
  </si>
  <si>
    <t>TSOT26</t>
  </si>
  <si>
    <t>VDFN_2x2</t>
  </si>
  <si>
    <t>VQFN TPS</t>
  </si>
  <si>
    <t>WE-629104190121</t>
  </si>
  <si>
    <t>Designator</t>
  </si>
  <si>
    <t>P5, P6, P9, P10, P11, P12</t>
  </si>
  <si>
    <t>U9, U10, U11</t>
  </si>
  <si>
    <t>U13</t>
  </si>
  <si>
    <t>SW2, SW3</t>
  </si>
  <si>
    <t>C35</t>
  </si>
  <si>
    <t>C21</t>
  </si>
  <si>
    <t>C19</t>
  </si>
  <si>
    <t>C32</t>
  </si>
  <si>
    <t>C3</t>
  </si>
  <si>
    <t>C11, C20</t>
  </si>
  <si>
    <t>C2</t>
  </si>
  <si>
    <t>C13</t>
  </si>
  <si>
    <t>C17</t>
  </si>
  <si>
    <t>C26, C29, C33</t>
  </si>
  <si>
    <t>C12, C15, C18, C25</t>
  </si>
  <si>
    <t>C23, C28, C30, C31, C34</t>
  </si>
  <si>
    <t>C14</t>
  </si>
  <si>
    <t>C7, C8, C9, C10</t>
  </si>
  <si>
    <t>C1, C4, C5, C6</t>
  </si>
  <si>
    <t>F1</t>
  </si>
  <si>
    <t>J1, J2</t>
  </si>
  <si>
    <t>U16</t>
  </si>
  <si>
    <t>L1, L2</t>
  </si>
  <si>
    <t>P15</t>
  </si>
  <si>
    <t>L7</t>
  </si>
  <si>
    <t>L3</t>
  </si>
  <si>
    <t>L8</t>
  </si>
  <si>
    <t>L5</t>
  </si>
  <si>
    <t>CON7</t>
  </si>
  <si>
    <t>D12</t>
  </si>
  <si>
    <t>D2</t>
  </si>
  <si>
    <t>D7, D11</t>
  </si>
  <si>
    <t>X1</t>
  </si>
  <si>
    <t>U6</t>
  </si>
  <si>
    <t>A2</t>
  </si>
  <si>
    <t>CON9</t>
  </si>
  <si>
    <t>U22</t>
  </si>
  <si>
    <t>CON6</t>
  </si>
  <si>
    <t>U1</t>
  </si>
  <si>
    <t>CM4</t>
  </si>
  <si>
    <t>R4, R22</t>
  </si>
  <si>
    <t>R18, R19, R21, R35, R59, R63, R69, R75, R76, R79, R80, R81, R84, R88, R115, R116, R117, R120</t>
  </si>
  <si>
    <t>R67</t>
  </si>
  <si>
    <t>R25, R28, R62, R70, R78, R100, R102, R103, R104, R105, R106, R107, R108, R109, R110, R111, R112, R128</t>
  </si>
  <si>
    <t>R16, R38, R97, R98</t>
  </si>
  <si>
    <t>R9, R10, R15</t>
  </si>
  <si>
    <t>R30, R37, R74, R77, R127, R129</t>
  </si>
  <si>
    <t>R32</t>
  </si>
  <si>
    <t>R71, R73</t>
  </si>
  <si>
    <t>R1, R14</t>
  </si>
  <si>
    <t>R36</t>
  </si>
  <si>
    <t>R6, R11</t>
  </si>
  <si>
    <t>R61, R68</t>
  </si>
  <si>
    <t>R3</t>
  </si>
  <si>
    <t>R8</t>
  </si>
  <si>
    <t>R7</t>
  </si>
  <si>
    <t>R114</t>
  </si>
  <si>
    <t>R13</t>
  </si>
  <si>
    <t>R5</t>
  </si>
  <si>
    <t>R126</t>
  </si>
  <si>
    <t>R2</t>
  </si>
  <si>
    <t>R29</t>
  </si>
  <si>
    <t>R12</t>
  </si>
  <si>
    <t>R56, R57, R65, R66</t>
  </si>
  <si>
    <t>D1</t>
  </si>
  <si>
    <t>D5</t>
  </si>
  <si>
    <t>D6</t>
  </si>
  <si>
    <t>D3, D4</t>
  </si>
  <si>
    <t>D8, D9</t>
  </si>
  <si>
    <t>T1</t>
  </si>
  <si>
    <t>U21</t>
  </si>
  <si>
    <t>U18</t>
  </si>
  <si>
    <t>T3</t>
  </si>
  <si>
    <t>A1</t>
  </si>
  <si>
    <t>S1, S2</t>
  </si>
  <si>
    <t>SW1</t>
  </si>
  <si>
    <t>TP1, TP2, TP3, TP4, TP5, TP6</t>
  </si>
  <si>
    <t>U5</t>
  </si>
  <si>
    <t>U17</t>
  </si>
  <si>
    <t>U3</t>
  </si>
  <si>
    <t>U2</t>
  </si>
  <si>
    <t>CON8</t>
  </si>
  <si>
    <t>Value</t>
  </si>
  <si>
    <t>1.5pF</t>
  </si>
  <si>
    <t>3.0pF</t>
  </si>
  <si>
    <t>18nH</t>
  </si>
  <si>
    <t>12nH</t>
  </si>
  <si>
    <t>TCK106AF</t>
  </si>
  <si>
    <t>Quantity</t>
  </si>
  <si>
    <t>Supplier 1</t>
  </si>
  <si>
    <t>Digi-Key</t>
  </si>
  <si>
    <t>Farnell</t>
  </si>
  <si>
    <t>Mouser</t>
  </si>
  <si>
    <t>C&amp;K Components</t>
  </si>
  <si>
    <t>Supplier Part Number 1</t>
  </si>
  <si>
    <t>Battery holder for 18650</t>
  </si>
  <si>
    <t>Battery protection</t>
  </si>
  <si>
    <t>828-1063-6-ND</t>
  </si>
  <si>
    <t>490-6212-1-ND</t>
  </si>
  <si>
    <t>490-7756-1-ND</t>
  </si>
  <si>
    <t>1276-1192-1-ND</t>
  </si>
  <si>
    <t>490-2624-1-ND</t>
  </si>
  <si>
    <t>237-SR42I010-L</t>
  </si>
  <si>
    <t>TCK106AFLFCT-ND</t>
  </si>
  <si>
    <t>237-SR42I010-R</t>
  </si>
  <si>
    <t>#Column Name Error:' IRNAS Internal</t>
  </si>
  <si>
    <t>C:\Users\HP\AppData\Local\TempReleases\Snapshot\1\Q42-PMP.PrjPCB</t>
  </si>
  <si>
    <t>BOM for Variant [Q42] of Project [Q42-PMP.PrjPCB] (No PCB Document Selected)</t>
  </si>
  <si>
    <t>169</t>
  </si>
  <si>
    <t>7. 09. 2022 08:28</t>
  </si>
  <si>
    <t>BOM</t>
  </si>
  <si>
    <t>BomReport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</si>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</sst>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9" fillId="5" borderId="7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horizontal="left"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24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25" xfId="0" applyFont="1" applyFill="1" applyBorder="1" applyAlignment="1">
      <alignment horizontal="left"/>
    </xf>
    <xf numFmtId="0" fontId="6" fillId="4" borderId="26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left" vertical="center"/>
    </xf>
    <xf numFmtId="0" fontId="12" fillId="5" borderId="9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top"/>
    </xf>
    <xf numFmtId="0" fontId="10" fillId="5" borderId="7" xfId="0" applyFont="1" applyFill="1" applyBorder="1" applyAlignment="1">
      <alignment horizontal="left"/>
    </xf>
    <xf numFmtId="0" fontId="19" fillId="5" borderId="0" xfId="0" applyFont="1" applyFill="1" applyBorder="1" applyAlignment="1">
      <alignment horizontal="left"/>
    </xf>
    <xf numFmtId="0" fontId="11" fillId="5" borderId="0" xfId="0" applyFont="1" applyFill="1" applyBorder="1" applyAlignment="1">
      <alignment horizontal="left"/>
    </xf>
    <xf numFmtId="0" fontId="2" fillId="5" borderId="0" xfId="1" applyFill="1" applyBorder="1" applyAlignment="1" applyProtection="1">
      <alignment horizontal="left"/>
    </xf>
    <xf numFmtId="0" fontId="6" fillId="4" borderId="26" xfId="0" applyFont="1" applyFill="1" applyBorder="1" applyAlignment="1">
      <alignment horizontal="left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8" fillId="2" borderId="2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8" fillId="6" borderId="15" xfId="0" applyFont="1" applyFill="1" applyBorder="1" applyAlignment="1">
      <alignment horizontal="left" vertical="top" wrapText="1"/>
    </xf>
    <xf numFmtId="0" fontId="8" fillId="6" borderId="16" xfId="0" applyFont="1" applyFill="1" applyBorder="1" applyAlignment="1">
      <alignment horizontal="left" vertical="top" wrapText="1"/>
    </xf>
    <xf numFmtId="0" fontId="8" fillId="6" borderId="21" xfId="0" applyFont="1" applyFill="1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5" fillId="5" borderId="23" xfId="0" applyFont="1" applyFill="1" applyBorder="1" applyAlignment="1">
      <alignment horizontal="left" vertical="top" wrapText="1"/>
    </xf>
    <xf numFmtId="0" fontId="15" fillId="5" borderId="22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27" xfId="0" applyFont="1" applyFill="1" applyBorder="1" applyAlignment="1">
      <alignment horizontal="left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0" fillId="0" borderId="28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18" fillId="0" borderId="34" xfId="0" applyFont="1" applyBorder="1" applyAlignment="1">
      <alignment horizontal="left" vertical="top"/>
    </xf>
    <xf numFmtId="2" fontId="0" fillId="0" borderId="28" xfId="0" applyNumberFormat="1" applyBorder="1" applyAlignment="1">
      <alignment horizontal="left" vertical="top"/>
    </xf>
    <xf numFmtId="0" fontId="5" fillId="4" borderId="35" xfId="0" applyFont="1" applyFill="1" applyBorder="1" applyAlignment="1">
      <alignment horizontal="left" vertical="center" wrapText="1"/>
    </xf>
    <xf numFmtId="0" fontId="5" fillId="4" borderId="23" xfId="0" applyFont="1" applyFill="1" applyBorder="1" applyAlignment="1">
      <alignment horizontal="left" vertical="center" wrapText="1"/>
    </xf>
    <xf numFmtId="0" fontId="5" fillId="4" borderId="36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18" fillId="0" borderId="30" xfId="0" applyFont="1" applyBorder="1" applyAlignment="1">
      <alignment horizontal="left" vertical="top"/>
    </xf>
    <xf numFmtId="2" fontId="0" fillId="0" borderId="30" xfId="0" applyNumberFormat="1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8" fillId="6" borderId="39" xfId="0" applyFont="1" applyFill="1" applyBorder="1" applyAlignment="1">
      <alignment horizontal="left"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7" fillId="4" borderId="5" xfId="0" quotePrefix="1" applyFont="1" applyFill="1" applyBorder="1" applyAlignment="1">
      <alignment horizontal="left"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0" fillId="0" borderId="0" xfId="0" quotePrefix="1" applyNumberFormat="1" applyFont="1" applyFill="1" applyBorder="1" applyAlignment="1" applyProtection="1">
      <alignment horizontal="left" vertical="top"/>
      <protection locked="0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1221441</xdr:colOff>
      <xdr:row>2</xdr:row>
      <xdr:rowOff>124238</xdr:rowOff>
    </xdr:from>
    <xdr:to>
      <xdr:col>10</xdr:col>
      <xdr:colOff>1023011</xdr:colOff>
      <xdr:row>6</xdr:row>
      <xdr:rowOff>104067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088" y="774179"/>
          <a:ext cx="4485629" cy="928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97"/>
  <sheetViews>
    <sheetView showGridLines="0" tabSelected="1" zoomScale="145" zoomScaleNormal="145" workbookViewId="0">
      <selection activeCell="D6" sqref="D6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1" customWidth="1"/>
    <col min="4" max="4" width="28.7109375" style="1" customWidth="1"/>
    <col min="5" max="5" width="35.42578125" style="1" customWidth="1"/>
    <col min="6" max="6" width="19.7109375" style="1" customWidth="1"/>
    <col min="7" max="7" width="18.7109375" style="1" customWidth="1"/>
    <col min="8" max="8" width="7.5703125" style="1" customWidth="1"/>
    <col min="9" max="9" width="8.5703125" style="1" customWidth="1"/>
    <col min="10" max="10" width="15.85546875" style="1" customWidth="1"/>
    <col min="11" max="11" width="18.140625" style="1" customWidth="1"/>
    <col min="12" max="13" width="8.140625" style="1" customWidth="1"/>
    <col min="14" max="16384" width="9.140625" style="1"/>
  </cols>
  <sheetData>
    <row r="1" spans="1:14" ht="13.5" thickBot="1" x14ac:dyDescent="0.25">
      <c r="A1" s="24"/>
      <c r="B1" s="25"/>
      <c r="C1" s="26"/>
      <c r="D1" s="26"/>
      <c r="E1" s="26"/>
      <c r="F1" s="25"/>
      <c r="G1" s="25"/>
      <c r="H1" s="25"/>
      <c r="I1" s="25"/>
      <c r="J1" s="25"/>
      <c r="K1" s="25"/>
      <c r="L1" s="25"/>
      <c r="M1" s="25"/>
    </row>
    <row r="2" spans="1:14" ht="37.5" customHeight="1" thickBot="1" x14ac:dyDescent="0.25">
      <c r="A2" s="27"/>
      <c r="B2" s="28"/>
      <c r="C2" s="28" t="s">
        <v>19</v>
      </c>
      <c r="D2" s="18"/>
      <c r="E2" s="29"/>
      <c r="F2" s="74" t="s">
        <v>27</v>
      </c>
      <c r="G2" s="30"/>
      <c r="H2" s="30"/>
      <c r="I2" s="30"/>
      <c r="J2" s="30"/>
      <c r="K2" s="30"/>
      <c r="L2" s="30"/>
      <c r="M2" s="30"/>
    </row>
    <row r="3" spans="1:14" ht="23.25" customHeight="1" x14ac:dyDescent="0.2">
      <c r="A3" s="27"/>
      <c r="B3" s="9"/>
      <c r="C3" s="9" t="s">
        <v>14</v>
      </c>
      <c r="D3" s="75" t="s">
        <v>28</v>
      </c>
      <c r="E3" s="9"/>
      <c r="F3" s="18"/>
      <c r="G3" s="9"/>
      <c r="H3" s="8"/>
      <c r="I3" s="18"/>
      <c r="J3" s="9"/>
      <c r="K3" s="9"/>
      <c r="L3" s="68"/>
      <c r="M3" s="57"/>
    </row>
    <row r="4" spans="1:14" ht="17.25" customHeight="1" x14ac:dyDescent="0.2">
      <c r="A4" s="27"/>
      <c r="B4" s="9"/>
      <c r="C4" s="9" t="s">
        <v>15</v>
      </c>
      <c r="D4" s="76" t="s">
        <v>28</v>
      </c>
      <c r="E4" s="31"/>
      <c r="F4" s="18"/>
      <c r="G4" s="32"/>
      <c r="H4" s="18"/>
      <c r="I4" s="8"/>
      <c r="J4" s="8"/>
      <c r="K4" s="8"/>
      <c r="L4" s="18"/>
      <c r="M4" s="19"/>
    </row>
    <row r="5" spans="1:14" ht="17.25" customHeight="1" x14ac:dyDescent="0.3">
      <c r="A5" s="27"/>
      <c r="B5" s="9"/>
      <c r="C5" s="9" t="s">
        <v>16</v>
      </c>
      <c r="D5" s="77" t="s">
        <v>29</v>
      </c>
      <c r="E5" s="33"/>
      <c r="F5" s="18"/>
      <c r="G5" s="22"/>
      <c r="H5" s="34"/>
      <c r="I5" s="8"/>
      <c r="J5" s="8"/>
      <c r="K5" s="8"/>
      <c r="L5" s="18"/>
      <c r="M5" s="18"/>
      <c r="N5" s="58"/>
    </row>
    <row r="6" spans="1:14" ht="17.25" customHeight="1" x14ac:dyDescent="0.3">
      <c r="A6" s="27"/>
      <c r="B6" s="9"/>
      <c r="C6" s="9" t="s">
        <v>26</v>
      </c>
      <c r="D6" s="77" t="s">
        <v>30</v>
      </c>
      <c r="E6" s="33"/>
      <c r="F6" s="18"/>
      <c r="G6" s="22"/>
      <c r="H6" s="34"/>
      <c r="I6" s="8"/>
      <c r="J6" s="8"/>
      <c r="K6" s="8"/>
      <c r="L6" s="18"/>
      <c r="M6" s="18"/>
      <c r="N6" s="18"/>
    </row>
    <row r="7" spans="1:14" x14ac:dyDescent="0.2">
      <c r="A7" s="27"/>
      <c r="B7" s="10"/>
      <c r="C7" s="10"/>
      <c r="D7" s="10"/>
      <c r="E7" s="10"/>
      <c r="F7" s="8"/>
      <c r="G7" s="22"/>
      <c r="H7" s="9"/>
      <c r="I7" s="8"/>
      <c r="J7" s="8"/>
      <c r="K7" s="8"/>
      <c r="L7" s="18"/>
      <c r="M7" s="19"/>
    </row>
    <row r="8" spans="1:14" ht="15.75" customHeight="1" x14ac:dyDescent="0.2">
      <c r="A8" s="27"/>
      <c r="B8" s="35"/>
      <c r="C8" s="35" t="s">
        <v>18</v>
      </c>
      <c r="D8" s="78" t="s">
        <v>31</v>
      </c>
      <c r="E8" s="78" t="s">
        <v>32</v>
      </c>
      <c r="F8" s="18"/>
      <c r="G8" s="22"/>
      <c r="H8" s="36"/>
      <c r="I8" s="35"/>
      <c r="J8" s="35"/>
      <c r="K8" s="35"/>
      <c r="L8" s="18"/>
      <c r="M8" s="18"/>
      <c r="N8" s="58"/>
    </row>
    <row r="9" spans="1:14" ht="15.75" customHeight="1" x14ac:dyDescent="0.2">
      <c r="A9" s="27"/>
      <c r="B9" s="33"/>
      <c r="C9" s="33" t="s">
        <v>17</v>
      </c>
      <c r="D9" s="11">
        <f ca="1">TODAY()</f>
        <v>44811</v>
      </c>
      <c r="E9" s="12">
        <f ca="1">NOW()</f>
        <v>44811.353510300927</v>
      </c>
      <c r="F9" s="18"/>
      <c r="G9" s="35"/>
      <c r="H9" s="8"/>
      <c r="I9" s="35"/>
      <c r="J9" s="35"/>
      <c r="K9" s="35"/>
      <c r="L9" s="67"/>
      <c r="M9" s="59"/>
    </row>
    <row r="10" spans="1:14" s="40" customFormat="1" ht="40.5" customHeight="1" x14ac:dyDescent="0.2">
      <c r="A10" s="37"/>
      <c r="B10" s="38" t="s">
        <v>22</v>
      </c>
      <c r="C10" s="39" t="s">
        <v>34</v>
      </c>
      <c r="D10" s="39" t="s">
        <v>78</v>
      </c>
      <c r="E10" s="39" t="s">
        <v>99</v>
      </c>
      <c r="F10" s="39" t="s">
        <v>169</v>
      </c>
      <c r="G10" s="39" t="s">
        <v>210</v>
      </c>
      <c r="H10" s="63" t="s">
        <v>293</v>
      </c>
      <c r="I10" s="64" t="s">
        <v>299</v>
      </c>
      <c r="J10" s="39" t="s">
        <v>300</v>
      </c>
      <c r="K10" s="39" t="s">
        <v>305</v>
      </c>
      <c r="L10" s="64" t="s">
        <v>316</v>
      </c>
      <c r="M10" s="65" t="s">
        <v>6</v>
      </c>
    </row>
    <row r="11" spans="1:14" s="45" customFormat="1" ht="13.5" customHeight="1" x14ac:dyDescent="0.2">
      <c r="A11" s="27"/>
      <c r="B11" s="41">
        <f>ROW(B11) - ROW($B$10)</f>
        <v>1</v>
      </c>
      <c r="C11" s="42"/>
      <c r="D11" s="42"/>
      <c r="E11" s="43" t="s">
        <v>100</v>
      </c>
      <c r="F11" s="43" t="s">
        <v>170</v>
      </c>
      <c r="G11" s="43" t="s">
        <v>211</v>
      </c>
      <c r="H11" s="44"/>
      <c r="I11" s="43">
        <v>6</v>
      </c>
      <c r="J11" s="43"/>
      <c r="K11" s="44" t="s">
        <v>306</v>
      </c>
      <c r="L11" s="43"/>
      <c r="M11" s="66">
        <f>$I$95*I11</f>
        <v>120</v>
      </c>
    </row>
    <row r="12" spans="1:14" s="45" customFormat="1" ht="13.5" customHeight="1" x14ac:dyDescent="0.2">
      <c r="A12" s="27"/>
      <c r="B12" s="46">
        <f>ROW(B12) - ROW($B$10)</f>
        <v>2</v>
      </c>
      <c r="C12" s="47"/>
      <c r="D12" s="47"/>
      <c r="E12" s="47" t="s">
        <v>101</v>
      </c>
      <c r="F12" s="47" t="s">
        <v>101</v>
      </c>
      <c r="G12" s="47" t="s">
        <v>212</v>
      </c>
      <c r="H12" s="48"/>
      <c r="I12" s="47">
        <v>3</v>
      </c>
      <c r="J12" s="47"/>
      <c r="K12" s="48" t="s">
        <v>307</v>
      </c>
      <c r="L12" s="47"/>
      <c r="M12" s="72">
        <f>$I$95*I12</f>
        <v>60</v>
      </c>
    </row>
    <row r="13" spans="1:14" s="45" customFormat="1" ht="13.5" customHeight="1" x14ac:dyDescent="0.2">
      <c r="A13" s="27"/>
      <c r="B13" s="41">
        <f>ROW(B13) - ROW($B$10)</f>
        <v>3</v>
      </c>
      <c r="C13" s="42"/>
      <c r="D13" s="42"/>
      <c r="E13" s="43" t="s">
        <v>102</v>
      </c>
      <c r="F13" s="43" t="s">
        <v>171</v>
      </c>
      <c r="G13" s="43" t="s">
        <v>213</v>
      </c>
      <c r="H13" s="44"/>
      <c r="I13" s="43">
        <v>1</v>
      </c>
      <c r="J13" s="43" t="s">
        <v>301</v>
      </c>
      <c r="K13" s="44" t="s">
        <v>308</v>
      </c>
      <c r="L13" s="43"/>
      <c r="M13" s="66">
        <f>$I$95*I13</f>
        <v>20</v>
      </c>
    </row>
    <row r="14" spans="1:14" s="45" customFormat="1" ht="13.5" customHeight="1" x14ac:dyDescent="0.2">
      <c r="A14" s="27"/>
      <c r="B14" s="46">
        <f>ROW(B14) - ROW($B$10)</f>
        <v>4</v>
      </c>
      <c r="C14" s="47"/>
      <c r="D14" s="47"/>
      <c r="E14" s="47" t="s">
        <v>103</v>
      </c>
      <c r="F14" s="47" t="s">
        <v>172</v>
      </c>
      <c r="G14" s="47" t="s">
        <v>214</v>
      </c>
      <c r="H14" s="48"/>
      <c r="I14" s="47">
        <v>2</v>
      </c>
      <c r="J14" s="47" t="s">
        <v>302</v>
      </c>
      <c r="K14" s="48">
        <v>959698</v>
      </c>
      <c r="L14" s="47"/>
      <c r="M14" s="72">
        <f>$I$95*I14</f>
        <v>40</v>
      </c>
    </row>
    <row r="15" spans="1:14" s="45" customFormat="1" ht="13.5" customHeight="1" x14ac:dyDescent="0.2">
      <c r="A15" s="27"/>
      <c r="B15" s="41">
        <f>ROW(B15) - ROW($B$10)</f>
        <v>5</v>
      </c>
      <c r="C15" s="42"/>
      <c r="D15" s="42"/>
      <c r="E15" s="43" t="s">
        <v>104</v>
      </c>
      <c r="F15" s="43" t="s">
        <v>173</v>
      </c>
      <c r="G15" s="43" t="s">
        <v>215</v>
      </c>
      <c r="H15" s="44" t="s">
        <v>294</v>
      </c>
      <c r="I15" s="43">
        <v>1</v>
      </c>
      <c r="J15" s="43" t="s">
        <v>301</v>
      </c>
      <c r="K15" s="44" t="s">
        <v>309</v>
      </c>
      <c r="L15" s="43"/>
      <c r="M15" s="66">
        <f>$I$95*I15</f>
        <v>20</v>
      </c>
    </row>
    <row r="16" spans="1:14" s="45" customFormat="1" ht="13.5" customHeight="1" x14ac:dyDescent="0.2">
      <c r="A16" s="27"/>
      <c r="B16" s="46">
        <f>ROW(B16) - ROW($B$10)</f>
        <v>6</v>
      </c>
      <c r="C16" s="47"/>
      <c r="D16" s="47"/>
      <c r="E16" s="47" t="s">
        <v>105</v>
      </c>
      <c r="F16" s="47" t="s">
        <v>173</v>
      </c>
      <c r="G16" s="47" t="s">
        <v>216</v>
      </c>
      <c r="H16" s="48" t="s">
        <v>295</v>
      </c>
      <c r="I16" s="47">
        <v>1</v>
      </c>
      <c r="J16" s="47" t="s">
        <v>301</v>
      </c>
      <c r="K16" s="48" t="s">
        <v>310</v>
      </c>
      <c r="L16" s="47"/>
      <c r="M16" s="72">
        <f>$I$95*I16</f>
        <v>20</v>
      </c>
    </row>
    <row r="17" spans="1:13" s="45" customFormat="1" ht="13.5" customHeight="1" x14ac:dyDescent="0.2">
      <c r="A17" s="27"/>
      <c r="B17" s="41">
        <f>ROW(B17) - ROW($B$10)</f>
        <v>7</v>
      </c>
      <c r="C17" s="42" t="s">
        <v>35</v>
      </c>
      <c r="D17" s="42" t="s">
        <v>79</v>
      </c>
      <c r="E17" s="43" t="s">
        <v>106</v>
      </c>
      <c r="F17" s="43" t="s">
        <v>174</v>
      </c>
      <c r="G17" s="43" t="s">
        <v>217</v>
      </c>
      <c r="H17" s="44"/>
      <c r="I17" s="43">
        <v>1</v>
      </c>
      <c r="J17" s="43" t="s">
        <v>302</v>
      </c>
      <c r="K17" s="44">
        <v>2820985</v>
      </c>
      <c r="L17" s="43"/>
      <c r="M17" s="66">
        <f>$I$95*I17</f>
        <v>20</v>
      </c>
    </row>
    <row r="18" spans="1:13" s="45" customFormat="1" ht="13.5" customHeight="1" x14ac:dyDescent="0.2">
      <c r="A18" s="27"/>
      <c r="B18" s="46">
        <f>ROW(B18) - ROW($B$10)</f>
        <v>8</v>
      </c>
      <c r="C18" s="47" t="s">
        <v>36</v>
      </c>
      <c r="D18" s="47" t="s">
        <v>80</v>
      </c>
      <c r="E18" s="47" t="s">
        <v>107</v>
      </c>
      <c r="F18" s="47" t="s">
        <v>174</v>
      </c>
      <c r="G18" s="47" t="s">
        <v>218</v>
      </c>
      <c r="H18" s="48"/>
      <c r="I18" s="47">
        <v>1</v>
      </c>
      <c r="J18" s="47" t="s">
        <v>301</v>
      </c>
      <c r="K18" s="48" t="s">
        <v>311</v>
      </c>
      <c r="L18" s="47"/>
      <c r="M18" s="72">
        <f>$I$95*I18</f>
        <v>20</v>
      </c>
    </row>
    <row r="19" spans="1:13" s="45" customFormat="1" ht="13.5" customHeight="1" x14ac:dyDescent="0.2">
      <c r="A19" s="27"/>
      <c r="B19" s="41">
        <f>ROW(B19) - ROW($B$10)</f>
        <v>9</v>
      </c>
      <c r="C19" s="42" t="s">
        <v>37</v>
      </c>
      <c r="D19" s="42" t="s">
        <v>81</v>
      </c>
      <c r="E19" s="43" t="s">
        <v>108</v>
      </c>
      <c r="F19" s="43" t="s">
        <v>174</v>
      </c>
      <c r="G19" s="43" t="s">
        <v>219</v>
      </c>
      <c r="H19" s="44"/>
      <c r="I19" s="43">
        <v>1</v>
      </c>
      <c r="J19" s="43" t="s">
        <v>302</v>
      </c>
      <c r="K19" s="44">
        <v>1759116</v>
      </c>
      <c r="L19" s="43"/>
      <c r="M19" s="66">
        <f>$I$95*I19</f>
        <v>20</v>
      </c>
    </row>
    <row r="20" spans="1:13" s="45" customFormat="1" ht="13.5" customHeight="1" x14ac:dyDescent="0.2">
      <c r="A20" s="27"/>
      <c r="B20" s="46">
        <f>ROW(B20) - ROW($B$10)</f>
        <v>10</v>
      </c>
      <c r="C20" s="47" t="s">
        <v>38</v>
      </c>
      <c r="D20" s="47" t="s">
        <v>82</v>
      </c>
      <c r="E20" s="47" t="s">
        <v>109</v>
      </c>
      <c r="F20" s="47" t="s">
        <v>174</v>
      </c>
      <c r="G20" s="47" t="s">
        <v>220</v>
      </c>
      <c r="H20" s="48"/>
      <c r="I20" s="47">
        <v>2</v>
      </c>
      <c r="J20" s="47" t="s">
        <v>302</v>
      </c>
      <c r="K20" s="48">
        <v>2611923</v>
      </c>
      <c r="L20" s="47"/>
      <c r="M20" s="72">
        <f>$I$95*I20</f>
        <v>40</v>
      </c>
    </row>
    <row r="21" spans="1:13" s="45" customFormat="1" ht="13.5" customHeight="1" x14ac:dyDescent="0.2">
      <c r="A21" s="27"/>
      <c r="B21" s="41">
        <f>ROW(B21) - ROW($B$10)</f>
        <v>11</v>
      </c>
      <c r="C21" s="42" t="s">
        <v>39</v>
      </c>
      <c r="D21" s="42" t="s">
        <v>83</v>
      </c>
      <c r="E21" s="43" t="s">
        <v>110</v>
      </c>
      <c r="F21" s="43" t="s">
        <v>174</v>
      </c>
      <c r="G21" s="43" t="s">
        <v>221</v>
      </c>
      <c r="H21" s="44"/>
      <c r="I21" s="43">
        <v>1</v>
      </c>
      <c r="J21" s="43" t="s">
        <v>302</v>
      </c>
      <c r="K21" s="44">
        <v>2611924</v>
      </c>
      <c r="L21" s="43"/>
      <c r="M21" s="66">
        <f>$I$95*I21</f>
        <v>20</v>
      </c>
    </row>
    <row r="22" spans="1:13" s="45" customFormat="1" ht="13.5" customHeight="1" x14ac:dyDescent="0.2">
      <c r="A22" s="27"/>
      <c r="B22" s="46">
        <f>ROW(B22) - ROW($B$10)</f>
        <v>12</v>
      </c>
      <c r="C22" s="47" t="s">
        <v>39</v>
      </c>
      <c r="D22" s="47" t="s">
        <v>83</v>
      </c>
      <c r="E22" s="47" t="s">
        <v>110</v>
      </c>
      <c r="F22" s="47" t="s">
        <v>174</v>
      </c>
      <c r="G22" s="47" t="s">
        <v>222</v>
      </c>
      <c r="H22" s="48"/>
      <c r="I22" s="47">
        <v>1</v>
      </c>
      <c r="J22" s="47" t="s">
        <v>302</v>
      </c>
      <c r="K22" s="48">
        <v>2611924</v>
      </c>
      <c r="L22" s="47"/>
      <c r="M22" s="72">
        <f>$I$95*I22</f>
        <v>20</v>
      </c>
    </row>
    <row r="23" spans="1:13" s="45" customFormat="1" ht="13.5" customHeight="1" x14ac:dyDescent="0.2">
      <c r="A23" s="27"/>
      <c r="B23" s="41">
        <f>ROW(B23) - ROW($B$10)</f>
        <v>13</v>
      </c>
      <c r="C23" s="42" t="s">
        <v>40</v>
      </c>
      <c r="D23" s="42" t="s">
        <v>83</v>
      </c>
      <c r="E23" s="43" t="s">
        <v>111</v>
      </c>
      <c r="F23" s="43" t="s">
        <v>174</v>
      </c>
      <c r="G23" s="43" t="s">
        <v>223</v>
      </c>
      <c r="H23" s="44"/>
      <c r="I23" s="43">
        <v>1</v>
      </c>
      <c r="J23" s="43" t="s">
        <v>302</v>
      </c>
      <c r="K23" s="44">
        <v>1845736</v>
      </c>
      <c r="L23" s="43"/>
      <c r="M23" s="66">
        <f>$I$95*I23</f>
        <v>20</v>
      </c>
    </row>
    <row r="24" spans="1:13" s="45" customFormat="1" ht="13.5" customHeight="1" x14ac:dyDescent="0.2">
      <c r="A24" s="27"/>
      <c r="B24" s="46">
        <f>ROW(B24) - ROW($B$10)</f>
        <v>14</v>
      </c>
      <c r="C24" s="47" t="s">
        <v>40</v>
      </c>
      <c r="D24" s="47" t="s">
        <v>83</v>
      </c>
      <c r="E24" s="47" t="s">
        <v>111</v>
      </c>
      <c r="F24" s="47" t="s">
        <v>174</v>
      </c>
      <c r="G24" s="47" t="s">
        <v>224</v>
      </c>
      <c r="H24" s="48"/>
      <c r="I24" s="47">
        <v>3</v>
      </c>
      <c r="J24" s="47" t="s">
        <v>302</v>
      </c>
      <c r="K24" s="48">
        <v>1845736</v>
      </c>
      <c r="L24" s="47"/>
      <c r="M24" s="72">
        <f>$I$95*I24</f>
        <v>60</v>
      </c>
    </row>
    <row r="25" spans="1:13" s="45" customFormat="1" ht="13.5" customHeight="1" x14ac:dyDescent="0.2">
      <c r="A25" s="27"/>
      <c r="B25" s="41">
        <f>ROW(B25) - ROW($B$10)</f>
        <v>15</v>
      </c>
      <c r="C25" s="42" t="s">
        <v>41</v>
      </c>
      <c r="D25" s="42" t="s">
        <v>83</v>
      </c>
      <c r="E25" s="43" t="s">
        <v>112</v>
      </c>
      <c r="F25" s="43" t="s">
        <v>174</v>
      </c>
      <c r="G25" s="43" t="s">
        <v>225</v>
      </c>
      <c r="H25" s="44"/>
      <c r="I25" s="43">
        <v>4</v>
      </c>
      <c r="J25" s="43" t="s">
        <v>302</v>
      </c>
      <c r="K25" s="44">
        <v>2688519</v>
      </c>
      <c r="L25" s="43"/>
      <c r="M25" s="66">
        <f>$I$95*I25</f>
        <v>80</v>
      </c>
    </row>
    <row r="26" spans="1:13" s="45" customFormat="1" ht="13.5" customHeight="1" x14ac:dyDescent="0.2">
      <c r="A26" s="27"/>
      <c r="B26" s="46">
        <f>ROW(B26) - ROW($B$10)</f>
        <v>16</v>
      </c>
      <c r="C26" s="47" t="s">
        <v>41</v>
      </c>
      <c r="D26" s="47" t="s">
        <v>83</v>
      </c>
      <c r="E26" s="47" t="s">
        <v>112</v>
      </c>
      <c r="F26" s="47" t="s">
        <v>174</v>
      </c>
      <c r="G26" s="47" t="s">
        <v>226</v>
      </c>
      <c r="H26" s="48"/>
      <c r="I26" s="47">
        <v>5</v>
      </c>
      <c r="J26" s="47" t="s">
        <v>302</v>
      </c>
      <c r="K26" s="48">
        <v>2688519</v>
      </c>
      <c r="L26" s="47"/>
      <c r="M26" s="72">
        <f>$I$95*I26</f>
        <v>100</v>
      </c>
    </row>
    <row r="27" spans="1:13" s="45" customFormat="1" ht="13.5" customHeight="1" x14ac:dyDescent="0.2">
      <c r="A27" s="27"/>
      <c r="B27" s="41">
        <f>ROW(B27) - ROW($B$10)</f>
        <v>17</v>
      </c>
      <c r="C27" s="42"/>
      <c r="D27" s="42"/>
      <c r="E27" s="43" t="s">
        <v>113</v>
      </c>
      <c r="F27" s="43" t="s">
        <v>174</v>
      </c>
      <c r="G27" s="43" t="s">
        <v>227</v>
      </c>
      <c r="H27" s="44"/>
      <c r="I27" s="43">
        <v>1</v>
      </c>
      <c r="J27" s="43" t="s">
        <v>302</v>
      </c>
      <c r="K27" s="44">
        <v>1759392</v>
      </c>
      <c r="L27" s="43"/>
      <c r="M27" s="66">
        <f>$I$95*I27</f>
        <v>20</v>
      </c>
    </row>
    <row r="28" spans="1:13" s="45" customFormat="1" ht="13.5" customHeight="1" x14ac:dyDescent="0.2">
      <c r="A28" s="27"/>
      <c r="B28" s="46">
        <f>ROW(B28) - ROW($B$10)</f>
        <v>18</v>
      </c>
      <c r="C28" s="47" t="s">
        <v>42</v>
      </c>
      <c r="D28" s="47" t="s">
        <v>81</v>
      </c>
      <c r="E28" s="47" t="s">
        <v>114</v>
      </c>
      <c r="F28" s="47" t="s">
        <v>175</v>
      </c>
      <c r="G28" s="47" t="s">
        <v>228</v>
      </c>
      <c r="H28" s="48"/>
      <c r="I28" s="47">
        <v>4</v>
      </c>
      <c r="J28" s="47" t="s">
        <v>302</v>
      </c>
      <c r="K28" s="48">
        <v>1759415</v>
      </c>
      <c r="L28" s="47"/>
      <c r="M28" s="72">
        <f>$I$95*I28</f>
        <v>80</v>
      </c>
    </row>
    <row r="29" spans="1:13" s="45" customFormat="1" ht="13.5" customHeight="1" x14ac:dyDescent="0.2">
      <c r="A29" s="27"/>
      <c r="B29" s="41">
        <f>ROW(B29) - ROW($B$10)</f>
        <v>19</v>
      </c>
      <c r="C29" s="42" t="s">
        <v>43</v>
      </c>
      <c r="D29" s="42" t="s">
        <v>84</v>
      </c>
      <c r="E29" s="43" t="s">
        <v>115</v>
      </c>
      <c r="F29" s="43" t="s">
        <v>175</v>
      </c>
      <c r="G29" s="43" t="s">
        <v>229</v>
      </c>
      <c r="H29" s="44"/>
      <c r="I29" s="43">
        <v>4</v>
      </c>
      <c r="J29" s="43" t="s">
        <v>302</v>
      </c>
      <c r="K29" s="44">
        <v>2320856</v>
      </c>
      <c r="L29" s="43"/>
      <c r="M29" s="66">
        <f>$I$95*I29</f>
        <v>80</v>
      </c>
    </row>
    <row r="30" spans="1:13" s="45" customFormat="1" ht="13.5" customHeight="1" x14ac:dyDescent="0.2">
      <c r="A30" s="27"/>
      <c r="B30" s="46">
        <f>ROW(B30) - ROW($B$10)</f>
        <v>20</v>
      </c>
      <c r="C30" s="47" t="s">
        <v>44</v>
      </c>
      <c r="D30" s="47" t="s">
        <v>85</v>
      </c>
      <c r="E30" s="47" t="s">
        <v>116</v>
      </c>
      <c r="F30" s="47" t="s">
        <v>176</v>
      </c>
      <c r="G30" s="47" t="s">
        <v>230</v>
      </c>
      <c r="H30" s="48"/>
      <c r="I30" s="47">
        <v>1</v>
      </c>
      <c r="J30" s="47" t="s">
        <v>302</v>
      </c>
      <c r="K30" s="48">
        <v>1345929</v>
      </c>
      <c r="L30" s="47"/>
      <c r="M30" s="72">
        <f>$I$95*I30</f>
        <v>20</v>
      </c>
    </row>
    <row r="31" spans="1:13" s="45" customFormat="1" ht="13.5" customHeight="1" x14ac:dyDescent="0.2">
      <c r="A31" s="27"/>
      <c r="B31" s="41">
        <f>ROW(B31) - ROW($B$10)</f>
        <v>21</v>
      </c>
      <c r="C31" s="42" t="s">
        <v>45</v>
      </c>
      <c r="D31" s="42" t="s">
        <v>82</v>
      </c>
      <c r="E31" s="43" t="s">
        <v>117</v>
      </c>
      <c r="F31" s="43" t="s">
        <v>177</v>
      </c>
      <c r="G31" s="43" t="s">
        <v>231</v>
      </c>
      <c r="H31" s="44" t="s">
        <v>45</v>
      </c>
      <c r="I31" s="43">
        <v>2</v>
      </c>
      <c r="J31" s="43"/>
      <c r="K31" s="44"/>
      <c r="L31" s="43"/>
      <c r="M31" s="66">
        <f>$I$95*I31</f>
        <v>40</v>
      </c>
    </row>
    <row r="32" spans="1:13" s="45" customFormat="1" ht="13.5" customHeight="1" x14ac:dyDescent="0.2">
      <c r="A32" s="27"/>
      <c r="B32" s="46">
        <f>ROW(B32) - ROW($B$10)</f>
        <v>22</v>
      </c>
      <c r="C32" s="47"/>
      <c r="D32" s="47"/>
      <c r="E32" s="47"/>
      <c r="F32" s="47" t="s">
        <v>178</v>
      </c>
      <c r="G32" s="47" t="s">
        <v>232</v>
      </c>
      <c r="H32" s="48"/>
      <c r="I32" s="47">
        <v>1</v>
      </c>
      <c r="J32" s="47"/>
      <c r="K32" s="48"/>
      <c r="L32" s="47"/>
      <c r="M32" s="72">
        <f>$I$95*I32</f>
        <v>20</v>
      </c>
    </row>
    <row r="33" spans="1:13" s="45" customFormat="1" ht="13.5" customHeight="1" x14ac:dyDescent="0.2">
      <c r="A33" s="27"/>
      <c r="B33" s="41">
        <f>ROW(B33) - ROW($B$10)</f>
        <v>23</v>
      </c>
      <c r="C33" s="42" t="s">
        <v>46</v>
      </c>
      <c r="D33" s="42" t="s">
        <v>83</v>
      </c>
      <c r="E33" s="43" t="s">
        <v>118</v>
      </c>
      <c r="F33" s="43" t="s">
        <v>179</v>
      </c>
      <c r="G33" s="43" t="s">
        <v>233</v>
      </c>
      <c r="H33" s="44"/>
      <c r="I33" s="43">
        <v>2</v>
      </c>
      <c r="J33" s="43" t="s">
        <v>302</v>
      </c>
      <c r="K33" s="44">
        <v>2530091</v>
      </c>
      <c r="L33" s="43"/>
      <c r="M33" s="66">
        <f>$I$95*I33</f>
        <v>40</v>
      </c>
    </row>
    <row r="34" spans="1:13" s="45" customFormat="1" ht="13.5" customHeight="1" x14ac:dyDescent="0.2">
      <c r="A34" s="27"/>
      <c r="B34" s="46">
        <f>ROW(B34) - ROW($B$10)</f>
        <v>24</v>
      </c>
      <c r="C34" s="47"/>
      <c r="D34" s="47"/>
      <c r="E34" s="47" t="s">
        <v>119</v>
      </c>
      <c r="F34" s="47" t="s">
        <v>180</v>
      </c>
      <c r="G34" s="47" t="s">
        <v>234</v>
      </c>
      <c r="H34" s="48"/>
      <c r="I34" s="47">
        <v>1</v>
      </c>
      <c r="J34" s="47"/>
      <c r="K34" s="48"/>
      <c r="L34" s="47"/>
      <c r="M34" s="72">
        <f>$I$95*I34</f>
        <v>20</v>
      </c>
    </row>
    <row r="35" spans="1:13" s="45" customFormat="1" ht="13.5" customHeight="1" x14ac:dyDescent="0.2">
      <c r="A35" s="27"/>
      <c r="B35" s="41">
        <f>ROW(B35) - ROW($B$10)</f>
        <v>25</v>
      </c>
      <c r="C35" s="42" t="s">
        <v>47</v>
      </c>
      <c r="D35" s="42" t="s">
        <v>83</v>
      </c>
      <c r="E35" s="43" t="s">
        <v>120</v>
      </c>
      <c r="F35" s="43" t="s">
        <v>181</v>
      </c>
      <c r="G35" s="43" t="s">
        <v>235</v>
      </c>
      <c r="H35" s="44" t="s">
        <v>296</v>
      </c>
      <c r="I35" s="43">
        <v>1</v>
      </c>
      <c r="J35" s="43" t="s">
        <v>302</v>
      </c>
      <c r="K35" s="44">
        <v>3263541</v>
      </c>
      <c r="L35" s="43"/>
      <c r="M35" s="66">
        <f>$I$95*I35</f>
        <v>20</v>
      </c>
    </row>
    <row r="36" spans="1:13" s="45" customFormat="1" ht="13.5" customHeight="1" x14ac:dyDescent="0.2">
      <c r="A36" s="27"/>
      <c r="B36" s="46">
        <f>ROW(B36) - ROW($B$10)</f>
        <v>26</v>
      </c>
      <c r="C36" s="47"/>
      <c r="D36" s="47"/>
      <c r="E36" s="47" t="s">
        <v>121</v>
      </c>
      <c r="F36" s="47" t="s">
        <v>181</v>
      </c>
      <c r="G36" s="47" t="s">
        <v>236</v>
      </c>
      <c r="H36" s="48" t="s">
        <v>297</v>
      </c>
      <c r="I36" s="47">
        <v>1</v>
      </c>
      <c r="J36" s="47" t="s">
        <v>301</v>
      </c>
      <c r="K36" s="48" t="s">
        <v>312</v>
      </c>
      <c r="L36" s="47"/>
      <c r="M36" s="72">
        <f>$I$95*I36</f>
        <v>20</v>
      </c>
    </row>
    <row r="37" spans="1:13" s="45" customFormat="1" ht="13.5" customHeight="1" x14ac:dyDescent="0.2">
      <c r="A37" s="27"/>
      <c r="B37" s="41">
        <f>ROW(B37) - ROW($B$10)</f>
        <v>27</v>
      </c>
      <c r="C37" s="42"/>
      <c r="D37" s="42"/>
      <c r="E37" s="43" t="s">
        <v>122</v>
      </c>
      <c r="F37" s="43" t="s">
        <v>181</v>
      </c>
      <c r="G37" s="43" t="s">
        <v>237</v>
      </c>
      <c r="H37" s="44"/>
      <c r="I37" s="43">
        <v>1</v>
      </c>
      <c r="J37" s="43" t="s">
        <v>302</v>
      </c>
      <c r="K37" s="44">
        <v>3471230</v>
      </c>
      <c r="L37" s="43"/>
      <c r="M37" s="66">
        <f>$I$95*I37</f>
        <v>20</v>
      </c>
    </row>
    <row r="38" spans="1:13" s="45" customFormat="1" ht="13.5" customHeight="1" x14ac:dyDescent="0.2">
      <c r="A38" s="27"/>
      <c r="B38" s="46">
        <f>ROW(B38) - ROW($B$10)</f>
        <v>28</v>
      </c>
      <c r="C38" s="47"/>
      <c r="D38" s="47"/>
      <c r="E38" s="47" t="s">
        <v>123</v>
      </c>
      <c r="F38" s="47" t="s">
        <v>181</v>
      </c>
      <c r="G38" s="47" t="s">
        <v>238</v>
      </c>
      <c r="H38" s="48"/>
      <c r="I38" s="47">
        <v>1</v>
      </c>
      <c r="J38" s="47" t="s">
        <v>302</v>
      </c>
      <c r="K38" s="48">
        <v>3263552</v>
      </c>
      <c r="L38" s="47"/>
      <c r="M38" s="72">
        <f>$I$95*I38</f>
        <v>20</v>
      </c>
    </row>
    <row r="39" spans="1:13" s="45" customFormat="1" ht="13.5" customHeight="1" x14ac:dyDescent="0.2">
      <c r="A39" s="27"/>
      <c r="B39" s="41">
        <f>ROW(B39) - ROW($B$10)</f>
        <v>29</v>
      </c>
      <c r="C39" s="42"/>
      <c r="D39" s="42"/>
      <c r="E39" s="43" t="s">
        <v>124</v>
      </c>
      <c r="F39" s="43" t="s">
        <v>182</v>
      </c>
      <c r="G39" s="43" t="s">
        <v>239</v>
      </c>
      <c r="H39" s="44"/>
      <c r="I39" s="43">
        <v>1</v>
      </c>
      <c r="J39" s="43" t="s">
        <v>302</v>
      </c>
      <c r="K39" s="44">
        <v>1516276</v>
      </c>
      <c r="L39" s="43"/>
      <c r="M39" s="66">
        <f>$I$95*I39</f>
        <v>20</v>
      </c>
    </row>
    <row r="40" spans="1:13" s="45" customFormat="1" ht="13.5" customHeight="1" x14ac:dyDescent="0.2">
      <c r="A40" s="27"/>
      <c r="B40" s="46">
        <f>ROW(B40) - ROW($B$10)</f>
        <v>30</v>
      </c>
      <c r="C40" s="47" t="s">
        <v>48</v>
      </c>
      <c r="D40" s="47" t="s">
        <v>86</v>
      </c>
      <c r="E40" s="47" t="s">
        <v>125</v>
      </c>
      <c r="F40" s="47" t="s">
        <v>183</v>
      </c>
      <c r="G40" s="47" t="s">
        <v>240</v>
      </c>
      <c r="H40" s="48"/>
      <c r="I40" s="47">
        <v>1</v>
      </c>
      <c r="J40" s="47" t="s">
        <v>302</v>
      </c>
      <c r="K40" s="48">
        <v>2497356</v>
      </c>
      <c r="L40" s="47"/>
      <c r="M40" s="72">
        <f>$I$95*I40</f>
        <v>20</v>
      </c>
    </row>
    <row r="41" spans="1:13" s="45" customFormat="1" ht="13.5" customHeight="1" x14ac:dyDescent="0.2">
      <c r="A41" s="27"/>
      <c r="B41" s="41">
        <f>ROW(B41) - ROW($B$10)</f>
        <v>31</v>
      </c>
      <c r="C41" s="42" t="s">
        <v>48</v>
      </c>
      <c r="D41" s="42" t="s">
        <v>86</v>
      </c>
      <c r="E41" s="43" t="s">
        <v>125</v>
      </c>
      <c r="F41" s="43" t="s">
        <v>183</v>
      </c>
      <c r="G41" s="43" t="s">
        <v>241</v>
      </c>
      <c r="H41" s="44"/>
      <c r="I41" s="43">
        <v>1</v>
      </c>
      <c r="J41" s="43" t="s">
        <v>302</v>
      </c>
      <c r="K41" s="44">
        <v>2497356</v>
      </c>
      <c r="L41" s="43"/>
      <c r="M41" s="66">
        <f>$I$95*I41</f>
        <v>20</v>
      </c>
    </row>
    <row r="42" spans="1:13" s="45" customFormat="1" ht="13.5" customHeight="1" x14ac:dyDescent="0.2">
      <c r="A42" s="27"/>
      <c r="B42" s="46">
        <f>ROW(B42) - ROW($B$10)</f>
        <v>32</v>
      </c>
      <c r="C42" s="47" t="s">
        <v>48</v>
      </c>
      <c r="D42" s="47" t="s">
        <v>86</v>
      </c>
      <c r="E42" s="47" t="s">
        <v>126</v>
      </c>
      <c r="F42" s="47" t="s">
        <v>183</v>
      </c>
      <c r="G42" s="47" t="s">
        <v>242</v>
      </c>
      <c r="H42" s="48"/>
      <c r="I42" s="47">
        <v>2</v>
      </c>
      <c r="J42" s="47" t="s">
        <v>302</v>
      </c>
      <c r="K42" s="48">
        <v>1219743</v>
      </c>
      <c r="L42" s="47"/>
      <c r="M42" s="72">
        <f>$I$95*I42</f>
        <v>40</v>
      </c>
    </row>
    <row r="43" spans="1:13" s="45" customFormat="1" ht="13.5" customHeight="1" x14ac:dyDescent="0.2">
      <c r="A43" s="27"/>
      <c r="B43" s="41">
        <f>ROW(B43) - ROW($B$10)</f>
        <v>33</v>
      </c>
      <c r="C43" s="42" t="s">
        <v>49</v>
      </c>
      <c r="D43" s="42" t="s">
        <v>87</v>
      </c>
      <c r="E43" s="43" t="s">
        <v>127</v>
      </c>
      <c r="F43" s="43" t="s">
        <v>49</v>
      </c>
      <c r="G43" s="43" t="s">
        <v>243</v>
      </c>
      <c r="H43" s="44"/>
      <c r="I43" s="43">
        <v>1</v>
      </c>
      <c r="J43" s="43" t="s">
        <v>302</v>
      </c>
      <c r="K43" s="44">
        <v>2449398</v>
      </c>
      <c r="L43" s="43"/>
      <c r="M43" s="66">
        <f>$I$95*I43</f>
        <v>20</v>
      </c>
    </row>
    <row r="44" spans="1:13" s="45" customFormat="1" ht="13.5" customHeight="1" x14ac:dyDescent="0.2">
      <c r="A44" s="27"/>
      <c r="B44" s="46">
        <f>ROW(B44) - ROW($B$10)</f>
        <v>34</v>
      </c>
      <c r="C44" s="47" t="s">
        <v>50</v>
      </c>
      <c r="D44" s="47" t="s">
        <v>82</v>
      </c>
      <c r="E44" s="47" t="s">
        <v>128</v>
      </c>
      <c r="F44" s="47" t="s">
        <v>184</v>
      </c>
      <c r="G44" s="47" t="s">
        <v>244</v>
      </c>
      <c r="H44" s="48"/>
      <c r="I44" s="47">
        <v>1</v>
      </c>
      <c r="J44" s="47" t="s">
        <v>302</v>
      </c>
      <c r="K44" s="48">
        <v>2802546</v>
      </c>
      <c r="L44" s="47"/>
      <c r="M44" s="72">
        <f>$I$95*I44</f>
        <v>20</v>
      </c>
    </row>
    <row r="45" spans="1:13" s="45" customFormat="1" ht="13.5" customHeight="1" x14ac:dyDescent="0.2">
      <c r="A45" s="27"/>
      <c r="B45" s="41">
        <f>ROW(B45) - ROW($B$10)</f>
        <v>35</v>
      </c>
      <c r="C45" s="42" t="s">
        <v>51</v>
      </c>
      <c r="D45" s="42" t="s">
        <v>88</v>
      </c>
      <c r="E45" s="43" t="s">
        <v>129</v>
      </c>
      <c r="F45" s="43" t="s">
        <v>185</v>
      </c>
      <c r="G45" s="43" t="s">
        <v>245</v>
      </c>
      <c r="H45" s="44"/>
      <c r="I45" s="43">
        <v>1</v>
      </c>
      <c r="J45" s="43" t="s">
        <v>303</v>
      </c>
      <c r="K45" s="44" t="s">
        <v>313</v>
      </c>
      <c r="L45" s="43"/>
      <c r="M45" s="66">
        <f>$I$95*I45</f>
        <v>20</v>
      </c>
    </row>
    <row r="46" spans="1:13" s="45" customFormat="1" ht="13.5" customHeight="1" x14ac:dyDescent="0.2">
      <c r="A46" s="27"/>
      <c r="B46" s="46">
        <f>ROW(B46) - ROW($B$10)</f>
        <v>36</v>
      </c>
      <c r="C46" s="47"/>
      <c r="D46" s="47"/>
      <c r="E46" s="47"/>
      <c r="F46" s="47" t="s">
        <v>186</v>
      </c>
      <c r="G46" s="47" t="s">
        <v>246</v>
      </c>
      <c r="H46" s="48"/>
      <c r="I46" s="47">
        <v>1</v>
      </c>
      <c r="J46" s="47"/>
      <c r="K46" s="48"/>
      <c r="L46" s="47"/>
      <c r="M46" s="72">
        <f>$I$95*I46</f>
        <v>20</v>
      </c>
    </row>
    <row r="47" spans="1:13" s="45" customFormat="1" ht="13.5" customHeight="1" x14ac:dyDescent="0.2">
      <c r="A47" s="27"/>
      <c r="B47" s="41">
        <f>ROW(B47) - ROW($B$10)</f>
        <v>37</v>
      </c>
      <c r="C47" s="42"/>
      <c r="D47" s="42"/>
      <c r="E47" s="43" t="s">
        <v>130</v>
      </c>
      <c r="F47" s="43" t="s">
        <v>187</v>
      </c>
      <c r="G47" s="43" t="s">
        <v>247</v>
      </c>
      <c r="H47" s="44"/>
      <c r="I47" s="43">
        <v>1</v>
      </c>
      <c r="J47" s="43" t="s">
        <v>302</v>
      </c>
      <c r="K47" s="44">
        <v>2564479</v>
      </c>
      <c r="L47" s="43"/>
      <c r="M47" s="66">
        <f>$I$95*I47</f>
        <v>20</v>
      </c>
    </row>
    <row r="48" spans="1:13" s="45" customFormat="1" ht="13.5" customHeight="1" x14ac:dyDescent="0.2">
      <c r="A48" s="27"/>
      <c r="B48" s="46">
        <f>ROW(B48) - ROW($B$10)</f>
        <v>38</v>
      </c>
      <c r="C48" s="47"/>
      <c r="D48" s="47"/>
      <c r="E48" s="47" t="s">
        <v>131</v>
      </c>
      <c r="F48" s="47" t="s">
        <v>188</v>
      </c>
      <c r="G48" s="47" t="s">
        <v>248</v>
      </c>
      <c r="H48" s="48"/>
      <c r="I48" s="47">
        <v>1</v>
      </c>
      <c r="J48" s="47" t="s">
        <v>302</v>
      </c>
      <c r="K48" s="48">
        <v>1125377</v>
      </c>
      <c r="L48" s="47"/>
      <c r="M48" s="72">
        <f>$I$95*I48</f>
        <v>20</v>
      </c>
    </row>
    <row r="49" spans="1:13" s="45" customFormat="1" ht="13.5" customHeight="1" x14ac:dyDescent="0.2">
      <c r="A49" s="27"/>
      <c r="B49" s="41">
        <f>ROW(B49) - ROW($B$10)</f>
        <v>39</v>
      </c>
      <c r="C49" s="42" t="s">
        <v>52</v>
      </c>
      <c r="D49" s="42" t="s">
        <v>89</v>
      </c>
      <c r="E49" s="43" t="s">
        <v>132</v>
      </c>
      <c r="F49" s="43" t="s">
        <v>189</v>
      </c>
      <c r="G49" s="43" t="s">
        <v>249</v>
      </c>
      <c r="H49" s="44"/>
      <c r="I49" s="43">
        <v>1</v>
      </c>
      <c r="J49" s="43" t="s">
        <v>302</v>
      </c>
      <c r="K49" s="44">
        <v>2373541</v>
      </c>
      <c r="L49" s="43"/>
      <c r="M49" s="66">
        <f>$I$95*I49</f>
        <v>20</v>
      </c>
    </row>
    <row r="50" spans="1:13" s="45" customFormat="1" ht="13.5" customHeight="1" x14ac:dyDescent="0.2">
      <c r="A50" s="27"/>
      <c r="B50" s="46">
        <f>ROW(B50) - ROW($B$10)</f>
        <v>40</v>
      </c>
      <c r="C50" s="47"/>
      <c r="D50" s="47"/>
      <c r="E50" s="47" t="s">
        <v>133</v>
      </c>
      <c r="F50" s="47" t="s">
        <v>190</v>
      </c>
      <c r="G50" s="47" t="s">
        <v>250</v>
      </c>
      <c r="H50" s="48"/>
      <c r="I50" s="47">
        <v>1</v>
      </c>
      <c r="J50" s="47" t="s">
        <v>302</v>
      </c>
      <c r="K50" s="48">
        <v>3493346</v>
      </c>
      <c r="L50" s="47"/>
      <c r="M50" s="72">
        <f>$I$95*I50</f>
        <v>20</v>
      </c>
    </row>
    <row r="51" spans="1:13" s="45" customFormat="1" ht="13.5" customHeight="1" x14ac:dyDescent="0.2">
      <c r="A51" s="27"/>
      <c r="B51" s="41">
        <f>ROW(B51) - ROW($B$10)</f>
        <v>41</v>
      </c>
      <c r="C51" s="42" t="s">
        <v>53</v>
      </c>
      <c r="D51" s="42" t="s">
        <v>90</v>
      </c>
      <c r="E51" s="43" t="s">
        <v>134</v>
      </c>
      <c r="F51" s="43" t="s">
        <v>191</v>
      </c>
      <c r="G51" s="43" t="s">
        <v>251</v>
      </c>
      <c r="H51" s="44"/>
      <c r="I51" s="43">
        <v>2</v>
      </c>
      <c r="J51" s="43" t="s">
        <v>302</v>
      </c>
      <c r="K51" s="44">
        <v>2008343</v>
      </c>
      <c r="L51" s="43"/>
      <c r="M51" s="66">
        <f>$I$95*I51</f>
        <v>40</v>
      </c>
    </row>
    <row r="52" spans="1:13" s="45" customFormat="1" ht="13.5" customHeight="1" x14ac:dyDescent="0.2">
      <c r="A52" s="27"/>
      <c r="B52" s="46">
        <f>ROW(B52) - ROW($B$10)</f>
        <v>42</v>
      </c>
      <c r="C52" s="47" t="s">
        <v>53</v>
      </c>
      <c r="D52" s="47" t="s">
        <v>90</v>
      </c>
      <c r="E52" s="47" t="s">
        <v>134</v>
      </c>
      <c r="F52" s="47" t="s">
        <v>191</v>
      </c>
      <c r="G52" s="47" t="s">
        <v>252</v>
      </c>
      <c r="H52" s="48"/>
      <c r="I52" s="47">
        <v>18</v>
      </c>
      <c r="J52" s="47" t="s">
        <v>302</v>
      </c>
      <c r="K52" s="48">
        <v>2008343</v>
      </c>
      <c r="L52" s="47"/>
      <c r="M52" s="72">
        <f>$I$95*I52</f>
        <v>360</v>
      </c>
    </row>
    <row r="53" spans="1:13" s="45" customFormat="1" ht="13.5" customHeight="1" x14ac:dyDescent="0.2">
      <c r="A53" s="27"/>
      <c r="B53" s="41">
        <f>ROW(B53) - ROW($B$10)</f>
        <v>43</v>
      </c>
      <c r="C53" s="42" t="s">
        <v>54</v>
      </c>
      <c r="D53" s="42" t="s">
        <v>81</v>
      </c>
      <c r="E53" s="43" t="s">
        <v>135</v>
      </c>
      <c r="F53" s="43" t="s">
        <v>191</v>
      </c>
      <c r="G53" s="43" t="s">
        <v>253</v>
      </c>
      <c r="H53" s="44"/>
      <c r="I53" s="43">
        <v>1</v>
      </c>
      <c r="J53" s="43" t="s">
        <v>302</v>
      </c>
      <c r="K53" s="44">
        <v>9330410</v>
      </c>
      <c r="L53" s="43"/>
      <c r="M53" s="66">
        <f>$I$95*I53</f>
        <v>20</v>
      </c>
    </row>
    <row r="54" spans="1:13" s="45" customFormat="1" ht="13.5" customHeight="1" x14ac:dyDescent="0.2">
      <c r="A54" s="27"/>
      <c r="B54" s="46">
        <f>ROW(B54) - ROW($B$10)</f>
        <v>44</v>
      </c>
      <c r="C54" s="47" t="s">
        <v>55</v>
      </c>
      <c r="D54" s="47" t="s">
        <v>81</v>
      </c>
      <c r="E54" s="47" t="s">
        <v>136</v>
      </c>
      <c r="F54" s="47" t="s">
        <v>191</v>
      </c>
      <c r="G54" s="47" t="s">
        <v>254</v>
      </c>
      <c r="H54" s="48"/>
      <c r="I54" s="47">
        <v>18</v>
      </c>
      <c r="J54" s="47" t="s">
        <v>302</v>
      </c>
      <c r="K54" s="48">
        <v>9330364</v>
      </c>
      <c r="L54" s="47"/>
      <c r="M54" s="72">
        <f>$I$95*I54</f>
        <v>360</v>
      </c>
    </row>
    <row r="55" spans="1:13" s="45" customFormat="1" ht="13.5" customHeight="1" x14ac:dyDescent="0.2">
      <c r="A55" s="27"/>
      <c r="B55" s="41">
        <f>ROW(B55) - ROW($B$10)</f>
        <v>45</v>
      </c>
      <c r="C55" s="42" t="s">
        <v>56</v>
      </c>
      <c r="D55" s="42" t="s">
        <v>81</v>
      </c>
      <c r="E55" s="43" t="s">
        <v>137</v>
      </c>
      <c r="F55" s="43" t="s">
        <v>191</v>
      </c>
      <c r="G55" s="43" t="s">
        <v>255</v>
      </c>
      <c r="H55" s="44"/>
      <c r="I55" s="43">
        <v>4</v>
      </c>
      <c r="J55" s="43" t="s">
        <v>302</v>
      </c>
      <c r="K55" s="44">
        <v>2073354</v>
      </c>
      <c r="L55" s="43"/>
      <c r="M55" s="66">
        <f>$I$95*I55</f>
        <v>80</v>
      </c>
    </row>
    <row r="56" spans="1:13" s="45" customFormat="1" ht="13.5" customHeight="1" x14ac:dyDescent="0.2">
      <c r="A56" s="27"/>
      <c r="B56" s="46">
        <f>ROW(B56) - ROW($B$10)</f>
        <v>46</v>
      </c>
      <c r="C56" s="47" t="s">
        <v>57</v>
      </c>
      <c r="D56" s="47" t="s">
        <v>81</v>
      </c>
      <c r="E56" s="47" t="s">
        <v>138</v>
      </c>
      <c r="F56" s="47" t="s">
        <v>191</v>
      </c>
      <c r="G56" s="47" t="s">
        <v>256</v>
      </c>
      <c r="H56" s="48"/>
      <c r="I56" s="47">
        <v>3</v>
      </c>
      <c r="J56" s="47" t="s">
        <v>302</v>
      </c>
      <c r="K56" s="48">
        <v>2073356</v>
      </c>
      <c r="L56" s="47"/>
      <c r="M56" s="72">
        <f>$I$95*I56</f>
        <v>60</v>
      </c>
    </row>
    <row r="57" spans="1:13" s="45" customFormat="1" ht="13.5" customHeight="1" x14ac:dyDescent="0.2">
      <c r="A57" s="27"/>
      <c r="B57" s="41">
        <f>ROW(B57) - ROW($B$10)</f>
        <v>47</v>
      </c>
      <c r="C57" s="42" t="s">
        <v>57</v>
      </c>
      <c r="D57" s="42" t="s">
        <v>81</v>
      </c>
      <c r="E57" s="43" t="s">
        <v>138</v>
      </c>
      <c r="F57" s="43" t="s">
        <v>191</v>
      </c>
      <c r="G57" s="43" t="s">
        <v>257</v>
      </c>
      <c r="H57" s="44"/>
      <c r="I57" s="43">
        <v>6</v>
      </c>
      <c r="J57" s="43" t="s">
        <v>302</v>
      </c>
      <c r="K57" s="44">
        <v>2073356</v>
      </c>
      <c r="L57" s="43"/>
      <c r="M57" s="66">
        <f>$I$95*I57</f>
        <v>120</v>
      </c>
    </row>
    <row r="58" spans="1:13" s="45" customFormat="1" ht="13.5" customHeight="1" x14ac:dyDescent="0.2">
      <c r="A58" s="27"/>
      <c r="B58" s="46">
        <f>ROW(B58) - ROW($B$10)</f>
        <v>48</v>
      </c>
      <c r="C58" s="47" t="s">
        <v>58</v>
      </c>
      <c r="D58" s="47" t="s">
        <v>81</v>
      </c>
      <c r="E58" s="47" t="s">
        <v>139</v>
      </c>
      <c r="F58" s="47" t="s">
        <v>191</v>
      </c>
      <c r="G58" s="47" t="s">
        <v>258</v>
      </c>
      <c r="H58" s="48"/>
      <c r="I58" s="47">
        <v>1</v>
      </c>
      <c r="J58" s="47" t="s">
        <v>302</v>
      </c>
      <c r="K58" s="48">
        <v>2073357</v>
      </c>
      <c r="L58" s="47"/>
      <c r="M58" s="72">
        <f>$I$95*I58</f>
        <v>20</v>
      </c>
    </row>
    <row r="59" spans="1:13" s="45" customFormat="1" ht="13.5" customHeight="1" x14ac:dyDescent="0.2">
      <c r="A59" s="27"/>
      <c r="B59" s="41">
        <f>ROW(B59) - ROW($B$10)</f>
        <v>49</v>
      </c>
      <c r="C59" s="42" t="s">
        <v>58</v>
      </c>
      <c r="D59" s="42" t="s">
        <v>81</v>
      </c>
      <c r="E59" s="43" t="s">
        <v>139</v>
      </c>
      <c r="F59" s="43" t="s">
        <v>191</v>
      </c>
      <c r="G59" s="43" t="s">
        <v>259</v>
      </c>
      <c r="H59" s="44"/>
      <c r="I59" s="43">
        <v>2</v>
      </c>
      <c r="J59" s="43" t="s">
        <v>302</v>
      </c>
      <c r="K59" s="44">
        <v>2073357</v>
      </c>
      <c r="L59" s="43"/>
      <c r="M59" s="66">
        <f>$I$95*I59</f>
        <v>40</v>
      </c>
    </row>
    <row r="60" spans="1:13" s="45" customFormat="1" ht="13.5" customHeight="1" x14ac:dyDescent="0.2">
      <c r="A60" s="27"/>
      <c r="B60" s="46">
        <f>ROW(B60) - ROW($B$10)</f>
        <v>50</v>
      </c>
      <c r="C60" s="47" t="s">
        <v>59</v>
      </c>
      <c r="D60" s="47" t="s">
        <v>81</v>
      </c>
      <c r="E60" s="47" t="s">
        <v>140</v>
      </c>
      <c r="F60" s="47" t="s">
        <v>191</v>
      </c>
      <c r="G60" s="47" t="s">
        <v>260</v>
      </c>
      <c r="H60" s="48"/>
      <c r="I60" s="47">
        <v>2</v>
      </c>
      <c r="J60" s="47" t="s">
        <v>302</v>
      </c>
      <c r="K60" s="48">
        <v>2073513</v>
      </c>
      <c r="L60" s="47"/>
      <c r="M60" s="72">
        <f>$I$95*I60</f>
        <v>40</v>
      </c>
    </row>
    <row r="61" spans="1:13" s="45" customFormat="1" ht="13.5" customHeight="1" x14ac:dyDescent="0.2">
      <c r="A61" s="27"/>
      <c r="B61" s="41">
        <f>ROW(B61) - ROW($B$10)</f>
        <v>51</v>
      </c>
      <c r="C61" s="42" t="s">
        <v>60</v>
      </c>
      <c r="D61" s="42" t="s">
        <v>81</v>
      </c>
      <c r="E61" s="43" t="s">
        <v>141</v>
      </c>
      <c r="F61" s="43" t="s">
        <v>191</v>
      </c>
      <c r="G61" s="43" t="s">
        <v>261</v>
      </c>
      <c r="H61" s="44"/>
      <c r="I61" s="43">
        <v>1</v>
      </c>
      <c r="J61" s="43" t="s">
        <v>302</v>
      </c>
      <c r="K61" s="44">
        <v>2073429</v>
      </c>
      <c r="L61" s="43"/>
      <c r="M61" s="66">
        <f>$I$95*I61</f>
        <v>20</v>
      </c>
    </row>
    <row r="62" spans="1:13" s="45" customFormat="1" ht="13.5" customHeight="1" x14ac:dyDescent="0.2">
      <c r="A62" s="27"/>
      <c r="B62" s="46">
        <f>ROW(B62) - ROW($B$10)</f>
        <v>52</v>
      </c>
      <c r="C62" s="47" t="s">
        <v>61</v>
      </c>
      <c r="D62" s="47" t="s">
        <v>81</v>
      </c>
      <c r="E62" s="47" t="s">
        <v>142</v>
      </c>
      <c r="F62" s="47" t="s">
        <v>191</v>
      </c>
      <c r="G62" s="47" t="s">
        <v>262</v>
      </c>
      <c r="H62" s="48"/>
      <c r="I62" s="47">
        <v>2</v>
      </c>
      <c r="J62" s="47" t="s">
        <v>302</v>
      </c>
      <c r="K62" s="48">
        <v>2073509</v>
      </c>
      <c r="L62" s="47"/>
      <c r="M62" s="72">
        <f>$I$95*I62</f>
        <v>40</v>
      </c>
    </row>
    <row r="63" spans="1:13" s="45" customFormat="1" ht="13.5" customHeight="1" x14ac:dyDescent="0.2">
      <c r="A63" s="27"/>
      <c r="B63" s="41">
        <f>ROW(B63) - ROW($B$10)</f>
        <v>53</v>
      </c>
      <c r="C63" s="42" t="s">
        <v>62</v>
      </c>
      <c r="D63" s="42" t="s">
        <v>81</v>
      </c>
      <c r="E63" s="43" t="s">
        <v>143</v>
      </c>
      <c r="F63" s="43" t="s">
        <v>191</v>
      </c>
      <c r="G63" s="43" t="s">
        <v>263</v>
      </c>
      <c r="H63" s="44"/>
      <c r="I63" s="43">
        <v>2</v>
      </c>
      <c r="J63" s="43" t="s">
        <v>302</v>
      </c>
      <c r="K63" s="44">
        <v>2073510</v>
      </c>
      <c r="L63" s="43"/>
      <c r="M63" s="66">
        <f>$I$95*I63</f>
        <v>40</v>
      </c>
    </row>
    <row r="64" spans="1:13" s="45" customFormat="1" ht="13.5" customHeight="1" x14ac:dyDescent="0.2">
      <c r="A64" s="27"/>
      <c r="B64" s="46">
        <f>ROW(B64) - ROW($B$10)</f>
        <v>54</v>
      </c>
      <c r="C64" s="47" t="s">
        <v>63</v>
      </c>
      <c r="D64" s="47" t="s">
        <v>81</v>
      </c>
      <c r="E64" s="47" t="s">
        <v>144</v>
      </c>
      <c r="F64" s="47" t="s">
        <v>191</v>
      </c>
      <c r="G64" s="47" t="s">
        <v>264</v>
      </c>
      <c r="H64" s="48"/>
      <c r="I64" s="47">
        <v>1</v>
      </c>
      <c r="J64" s="47" t="s">
        <v>302</v>
      </c>
      <c r="K64" s="48">
        <v>2073537</v>
      </c>
      <c r="L64" s="47"/>
      <c r="M64" s="72">
        <f>$I$95*I64</f>
        <v>20</v>
      </c>
    </row>
    <row r="65" spans="1:13" s="45" customFormat="1" ht="13.5" customHeight="1" x14ac:dyDescent="0.2">
      <c r="A65" s="27"/>
      <c r="B65" s="41">
        <f>ROW(B65) - ROW($B$10)</f>
        <v>55</v>
      </c>
      <c r="C65" s="42" t="s">
        <v>64</v>
      </c>
      <c r="D65" s="42" t="s">
        <v>81</v>
      </c>
      <c r="E65" s="43" t="s">
        <v>145</v>
      </c>
      <c r="F65" s="43" t="s">
        <v>191</v>
      </c>
      <c r="G65" s="43" t="s">
        <v>265</v>
      </c>
      <c r="H65" s="44"/>
      <c r="I65" s="43">
        <v>1</v>
      </c>
      <c r="J65" s="43" t="s">
        <v>302</v>
      </c>
      <c r="K65" s="44">
        <v>2447254</v>
      </c>
      <c r="L65" s="43"/>
      <c r="M65" s="66">
        <f>$I$95*I65</f>
        <v>20</v>
      </c>
    </row>
    <row r="66" spans="1:13" s="45" customFormat="1" ht="13.5" customHeight="1" x14ac:dyDescent="0.2">
      <c r="A66" s="27"/>
      <c r="B66" s="46">
        <f>ROW(B66) - ROW($B$10)</f>
        <v>56</v>
      </c>
      <c r="C66" s="47" t="s">
        <v>65</v>
      </c>
      <c r="D66" s="47" t="s">
        <v>81</v>
      </c>
      <c r="E66" s="47" t="s">
        <v>146</v>
      </c>
      <c r="F66" s="47" t="s">
        <v>191</v>
      </c>
      <c r="G66" s="47" t="s">
        <v>266</v>
      </c>
      <c r="H66" s="48"/>
      <c r="I66" s="47">
        <v>1</v>
      </c>
      <c r="J66" s="47" t="s">
        <v>302</v>
      </c>
      <c r="K66" s="48">
        <v>2447298</v>
      </c>
      <c r="L66" s="47"/>
      <c r="M66" s="72">
        <f>$I$95*I66</f>
        <v>20</v>
      </c>
    </row>
    <row r="67" spans="1:13" s="45" customFormat="1" ht="13.5" customHeight="1" x14ac:dyDescent="0.2">
      <c r="A67" s="27"/>
      <c r="B67" s="41">
        <f>ROW(B67) - ROW($B$10)</f>
        <v>57</v>
      </c>
      <c r="C67" s="42" t="s">
        <v>65</v>
      </c>
      <c r="D67" s="42" t="s">
        <v>81</v>
      </c>
      <c r="E67" s="43" t="s">
        <v>146</v>
      </c>
      <c r="F67" s="43" t="s">
        <v>191</v>
      </c>
      <c r="G67" s="43" t="s">
        <v>267</v>
      </c>
      <c r="H67" s="44"/>
      <c r="I67" s="43">
        <v>1</v>
      </c>
      <c r="J67" s="43" t="s">
        <v>302</v>
      </c>
      <c r="K67" s="44">
        <v>2447298</v>
      </c>
      <c r="L67" s="43"/>
      <c r="M67" s="66">
        <f>$I$95*I67</f>
        <v>20</v>
      </c>
    </row>
    <row r="68" spans="1:13" s="45" customFormat="1" ht="13.5" customHeight="1" x14ac:dyDescent="0.2">
      <c r="A68" s="27"/>
      <c r="B68" s="46">
        <f>ROW(B68) - ROW($B$10)</f>
        <v>58</v>
      </c>
      <c r="C68" s="47" t="s">
        <v>66</v>
      </c>
      <c r="D68" s="47" t="s">
        <v>81</v>
      </c>
      <c r="E68" s="47" t="s">
        <v>147</v>
      </c>
      <c r="F68" s="47" t="s">
        <v>191</v>
      </c>
      <c r="G68" s="47" t="s">
        <v>268</v>
      </c>
      <c r="H68" s="48"/>
      <c r="I68" s="47">
        <v>1</v>
      </c>
      <c r="J68" s="47" t="s">
        <v>302</v>
      </c>
      <c r="K68" s="48">
        <v>2447342</v>
      </c>
      <c r="L68" s="47"/>
      <c r="M68" s="72">
        <f>$I$95*I68</f>
        <v>20</v>
      </c>
    </row>
    <row r="69" spans="1:13" s="45" customFormat="1" ht="13.5" customHeight="1" x14ac:dyDescent="0.2">
      <c r="A69" s="27"/>
      <c r="B69" s="41">
        <f>ROW(B69) - ROW($B$10)</f>
        <v>59</v>
      </c>
      <c r="C69" s="42" t="s">
        <v>67</v>
      </c>
      <c r="D69" s="42" t="s">
        <v>81</v>
      </c>
      <c r="E69" s="43" t="s">
        <v>148</v>
      </c>
      <c r="F69" s="43" t="s">
        <v>191</v>
      </c>
      <c r="G69" s="43" t="s">
        <v>269</v>
      </c>
      <c r="H69" s="44"/>
      <c r="I69" s="43">
        <v>1</v>
      </c>
      <c r="J69" s="43" t="s">
        <v>302</v>
      </c>
      <c r="K69" s="44">
        <v>2447363</v>
      </c>
      <c r="L69" s="43"/>
      <c r="M69" s="66">
        <f>$I$95*I69</f>
        <v>20</v>
      </c>
    </row>
    <row r="70" spans="1:13" s="45" customFormat="1" ht="13.5" customHeight="1" x14ac:dyDescent="0.2">
      <c r="A70" s="27"/>
      <c r="B70" s="46">
        <f>ROW(B70) - ROW($B$10)</f>
        <v>60</v>
      </c>
      <c r="C70" s="47"/>
      <c r="D70" s="47"/>
      <c r="E70" s="47" t="s">
        <v>149</v>
      </c>
      <c r="F70" s="47" t="s">
        <v>191</v>
      </c>
      <c r="G70" s="47" t="s">
        <v>270</v>
      </c>
      <c r="H70" s="48"/>
      <c r="I70" s="47">
        <v>1</v>
      </c>
      <c r="J70" s="47" t="s">
        <v>302</v>
      </c>
      <c r="K70" s="48">
        <v>1469819</v>
      </c>
      <c r="L70" s="47"/>
      <c r="M70" s="72">
        <f>$I$95*I70</f>
        <v>20</v>
      </c>
    </row>
    <row r="71" spans="1:13" s="45" customFormat="1" ht="13.5" customHeight="1" x14ac:dyDescent="0.2">
      <c r="A71" s="27"/>
      <c r="B71" s="41">
        <f>ROW(B71) - ROW($B$10)</f>
        <v>61</v>
      </c>
      <c r="C71" s="42"/>
      <c r="D71" s="42"/>
      <c r="E71" s="43" t="s">
        <v>150</v>
      </c>
      <c r="F71" s="43" t="s">
        <v>191</v>
      </c>
      <c r="G71" s="43" t="s">
        <v>271</v>
      </c>
      <c r="H71" s="44"/>
      <c r="I71" s="43">
        <v>1</v>
      </c>
      <c r="J71" s="43" t="s">
        <v>302</v>
      </c>
      <c r="K71" s="44">
        <v>1299914</v>
      </c>
      <c r="L71" s="43"/>
      <c r="M71" s="66">
        <f>$I$95*I71</f>
        <v>20</v>
      </c>
    </row>
    <row r="72" spans="1:13" s="45" customFormat="1" ht="13.5" customHeight="1" x14ac:dyDescent="0.2">
      <c r="A72" s="27"/>
      <c r="B72" s="46">
        <f>ROW(B72) - ROW($B$10)</f>
        <v>62</v>
      </c>
      <c r="C72" s="47" t="s">
        <v>68</v>
      </c>
      <c r="D72" s="47" t="s">
        <v>91</v>
      </c>
      <c r="E72" s="47" t="s">
        <v>151</v>
      </c>
      <c r="F72" s="47" t="s">
        <v>191</v>
      </c>
      <c r="G72" s="47" t="s">
        <v>272</v>
      </c>
      <c r="H72" s="48"/>
      <c r="I72" s="47">
        <v>1</v>
      </c>
      <c r="J72" s="47" t="s">
        <v>302</v>
      </c>
      <c r="K72" s="48">
        <v>2138531</v>
      </c>
      <c r="L72" s="47"/>
      <c r="M72" s="72">
        <f>$I$95*I72</f>
        <v>20</v>
      </c>
    </row>
    <row r="73" spans="1:13" s="45" customFormat="1" ht="13.5" customHeight="1" x14ac:dyDescent="0.2">
      <c r="A73" s="27"/>
      <c r="B73" s="41">
        <f>ROW(B73) - ROW($B$10)</f>
        <v>63</v>
      </c>
      <c r="C73" s="42" t="s">
        <v>69</v>
      </c>
      <c r="D73" s="42" t="s">
        <v>92</v>
      </c>
      <c r="E73" s="43" t="s">
        <v>152</v>
      </c>
      <c r="F73" s="43" t="s">
        <v>191</v>
      </c>
      <c r="G73" s="43" t="s">
        <v>273</v>
      </c>
      <c r="H73" s="44"/>
      <c r="I73" s="43">
        <v>1</v>
      </c>
      <c r="J73" s="43" t="s">
        <v>302</v>
      </c>
      <c r="K73" s="44">
        <v>2616585</v>
      </c>
      <c r="L73" s="43"/>
      <c r="M73" s="66">
        <f>$I$95*I73</f>
        <v>20</v>
      </c>
    </row>
    <row r="74" spans="1:13" s="45" customFormat="1" ht="13.5" customHeight="1" x14ac:dyDescent="0.2">
      <c r="A74" s="27"/>
      <c r="B74" s="46">
        <f>ROW(B74) - ROW($B$10)</f>
        <v>64</v>
      </c>
      <c r="C74" s="47" t="s">
        <v>69</v>
      </c>
      <c r="D74" s="47" t="s">
        <v>92</v>
      </c>
      <c r="E74" s="47" t="s">
        <v>152</v>
      </c>
      <c r="F74" s="47" t="s">
        <v>191</v>
      </c>
      <c r="G74" s="47" t="s">
        <v>274</v>
      </c>
      <c r="H74" s="48"/>
      <c r="I74" s="47">
        <v>4</v>
      </c>
      <c r="J74" s="47" t="s">
        <v>302</v>
      </c>
      <c r="K74" s="48">
        <v>2616585</v>
      </c>
      <c r="L74" s="47"/>
      <c r="M74" s="72">
        <f>$I$95*I74</f>
        <v>80</v>
      </c>
    </row>
    <row r="75" spans="1:13" s="45" customFormat="1" ht="13.5" customHeight="1" x14ac:dyDescent="0.2">
      <c r="A75" s="27"/>
      <c r="B75" s="41">
        <f>ROW(B75) - ROW($B$10)</f>
        <v>65</v>
      </c>
      <c r="C75" s="42" t="s">
        <v>70</v>
      </c>
      <c r="D75" s="42" t="s">
        <v>92</v>
      </c>
      <c r="E75" s="43" t="s">
        <v>153</v>
      </c>
      <c r="F75" s="43" t="s">
        <v>192</v>
      </c>
      <c r="G75" s="43" t="s">
        <v>275</v>
      </c>
      <c r="H75" s="44"/>
      <c r="I75" s="43">
        <v>1</v>
      </c>
      <c r="J75" s="43" t="s">
        <v>302</v>
      </c>
      <c r="K75" s="44">
        <v>9550143</v>
      </c>
      <c r="L75" s="43"/>
      <c r="M75" s="66">
        <f>$I$95*I75</f>
        <v>20</v>
      </c>
    </row>
    <row r="76" spans="1:13" s="45" customFormat="1" ht="13.5" customHeight="1" x14ac:dyDescent="0.2">
      <c r="A76" s="27"/>
      <c r="B76" s="46">
        <f>ROW(B76) - ROW($B$10)</f>
        <v>66</v>
      </c>
      <c r="C76" s="47" t="s">
        <v>71</v>
      </c>
      <c r="D76" s="47" t="s">
        <v>93</v>
      </c>
      <c r="E76" s="47" t="s">
        <v>154</v>
      </c>
      <c r="F76" s="47" t="s">
        <v>193</v>
      </c>
      <c r="G76" s="47" t="s">
        <v>276</v>
      </c>
      <c r="H76" s="48"/>
      <c r="I76" s="47">
        <v>1</v>
      </c>
      <c r="J76" s="47" t="s">
        <v>302</v>
      </c>
      <c r="K76" s="48">
        <v>1902438</v>
      </c>
      <c r="L76" s="47"/>
      <c r="M76" s="72">
        <f>$I$95*I76</f>
        <v>20</v>
      </c>
    </row>
    <row r="77" spans="1:13" s="45" customFormat="1" ht="13.5" customHeight="1" x14ac:dyDescent="0.2">
      <c r="A77" s="27"/>
      <c r="B77" s="41">
        <f>ROW(B77) - ROW($B$10)</f>
        <v>67</v>
      </c>
      <c r="C77" s="42" t="s">
        <v>72</v>
      </c>
      <c r="D77" s="42" t="s">
        <v>94</v>
      </c>
      <c r="E77" s="43" t="s">
        <v>155</v>
      </c>
      <c r="F77" s="43" t="s">
        <v>194</v>
      </c>
      <c r="G77" s="43" t="s">
        <v>277</v>
      </c>
      <c r="H77" s="44"/>
      <c r="I77" s="43">
        <v>1</v>
      </c>
      <c r="J77" s="43" t="s">
        <v>302</v>
      </c>
      <c r="K77" s="44">
        <v>2463510</v>
      </c>
      <c r="L77" s="43"/>
      <c r="M77" s="66">
        <f>$I$95*I77</f>
        <v>20</v>
      </c>
    </row>
    <row r="78" spans="1:13" s="45" customFormat="1" ht="13.5" customHeight="1" x14ac:dyDescent="0.2">
      <c r="A78" s="27"/>
      <c r="B78" s="46">
        <f>ROW(B78) - ROW($B$10)</f>
        <v>68</v>
      </c>
      <c r="C78" s="47" t="s">
        <v>73</v>
      </c>
      <c r="D78" s="47" t="s">
        <v>92</v>
      </c>
      <c r="E78" s="47" t="s">
        <v>156</v>
      </c>
      <c r="F78" s="47" t="s">
        <v>195</v>
      </c>
      <c r="G78" s="47" t="s">
        <v>278</v>
      </c>
      <c r="H78" s="48"/>
      <c r="I78" s="47">
        <v>2</v>
      </c>
      <c r="J78" s="47" t="s">
        <v>302</v>
      </c>
      <c r="K78" s="48">
        <v>2313878</v>
      </c>
      <c r="L78" s="47"/>
      <c r="M78" s="72">
        <f>$I$95*I78</f>
        <v>40</v>
      </c>
    </row>
    <row r="79" spans="1:13" s="45" customFormat="1" ht="13.5" customHeight="1" x14ac:dyDescent="0.2">
      <c r="A79" s="27"/>
      <c r="B79" s="41">
        <f>ROW(B79) - ROW($B$10)</f>
        <v>69</v>
      </c>
      <c r="C79" s="42"/>
      <c r="D79" s="42"/>
      <c r="E79" s="43" t="s">
        <v>157</v>
      </c>
      <c r="F79" s="43" t="s">
        <v>196</v>
      </c>
      <c r="G79" s="43" t="s">
        <v>279</v>
      </c>
      <c r="H79" s="44"/>
      <c r="I79" s="43">
        <v>2</v>
      </c>
      <c r="J79" s="43" t="s">
        <v>302</v>
      </c>
      <c r="K79" s="44">
        <v>1269406</v>
      </c>
      <c r="L79" s="43"/>
      <c r="M79" s="66">
        <f>$I$95*I79</f>
        <v>40</v>
      </c>
    </row>
    <row r="80" spans="1:13" s="45" customFormat="1" ht="13.5" customHeight="1" x14ac:dyDescent="0.2">
      <c r="A80" s="27"/>
      <c r="B80" s="46">
        <f>ROW(B80) - ROW($B$10)</f>
        <v>70</v>
      </c>
      <c r="C80" s="47" t="s">
        <v>74</v>
      </c>
      <c r="D80" s="47" t="s">
        <v>95</v>
      </c>
      <c r="E80" s="47" t="s">
        <v>158</v>
      </c>
      <c r="F80" s="47" t="s">
        <v>197</v>
      </c>
      <c r="G80" s="47" t="s">
        <v>280</v>
      </c>
      <c r="H80" s="48"/>
      <c r="I80" s="47">
        <v>1</v>
      </c>
      <c r="J80" s="47" t="s">
        <v>302</v>
      </c>
      <c r="K80" s="48">
        <v>9846727</v>
      </c>
      <c r="L80" s="47"/>
      <c r="M80" s="72">
        <f>$I$95*I80</f>
        <v>20</v>
      </c>
    </row>
    <row r="81" spans="1:15" s="45" customFormat="1" ht="13.5" customHeight="1" x14ac:dyDescent="0.2">
      <c r="A81" s="27"/>
      <c r="B81" s="41">
        <f>ROW(B81) - ROW($B$10)</f>
        <v>71</v>
      </c>
      <c r="C81" s="42"/>
      <c r="D81" s="42"/>
      <c r="E81" s="43" t="s">
        <v>159</v>
      </c>
      <c r="F81" s="43" t="s">
        <v>198</v>
      </c>
      <c r="G81" s="43" t="s">
        <v>281</v>
      </c>
      <c r="H81" s="44" t="s">
        <v>298</v>
      </c>
      <c r="I81" s="43">
        <v>1</v>
      </c>
      <c r="J81" s="43" t="s">
        <v>301</v>
      </c>
      <c r="K81" s="44" t="s">
        <v>314</v>
      </c>
      <c r="L81" s="43"/>
      <c r="M81" s="66">
        <f>$I$95*I81</f>
        <v>20</v>
      </c>
    </row>
    <row r="82" spans="1:15" s="45" customFormat="1" ht="13.5" customHeight="1" x14ac:dyDescent="0.2">
      <c r="A82" s="27"/>
      <c r="B82" s="46">
        <f>ROW(B82) - ROW($B$10)</f>
        <v>72</v>
      </c>
      <c r="C82" s="47"/>
      <c r="D82" s="47"/>
      <c r="E82" s="47" t="s">
        <v>160</v>
      </c>
      <c r="F82" s="47" t="s">
        <v>199</v>
      </c>
      <c r="G82" s="47" t="s">
        <v>282</v>
      </c>
      <c r="H82" s="48"/>
      <c r="I82" s="47">
        <v>1</v>
      </c>
      <c r="J82" s="47" t="s">
        <v>302</v>
      </c>
      <c r="K82" s="48">
        <v>1845213</v>
      </c>
      <c r="L82" s="47"/>
      <c r="M82" s="72">
        <f>$I$95*I82</f>
        <v>20</v>
      </c>
    </row>
    <row r="83" spans="1:15" s="45" customFormat="1" ht="13.5" customHeight="1" x14ac:dyDescent="0.2">
      <c r="A83" s="27"/>
      <c r="B83" s="41">
        <f>ROW(B83) - ROW($B$10)</f>
        <v>73</v>
      </c>
      <c r="C83" s="42"/>
      <c r="D83" s="42"/>
      <c r="E83" s="43" t="s">
        <v>161</v>
      </c>
      <c r="F83" s="43" t="s">
        <v>200</v>
      </c>
      <c r="G83" s="43" t="s">
        <v>283</v>
      </c>
      <c r="H83" s="44"/>
      <c r="I83" s="43">
        <v>1</v>
      </c>
      <c r="J83" s="43" t="s">
        <v>302</v>
      </c>
      <c r="K83" s="44">
        <v>2543524</v>
      </c>
      <c r="L83" s="43"/>
      <c r="M83" s="66">
        <f>$I$95*I83</f>
        <v>20</v>
      </c>
    </row>
    <row r="84" spans="1:15" s="45" customFormat="1" ht="13.5" customHeight="1" x14ac:dyDescent="0.2">
      <c r="A84" s="27"/>
      <c r="B84" s="46">
        <f>ROW(B84) - ROW($B$10)</f>
        <v>74</v>
      </c>
      <c r="C84" s="47" t="s">
        <v>51</v>
      </c>
      <c r="D84" s="47" t="s">
        <v>88</v>
      </c>
      <c r="E84" s="47" t="s">
        <v>129</v>
      </c>
      <c r="F84" s="47" t="s">
        <v>201</v>
      </c>
      <c r="G84" s="47" t="s">
        <v>284</v>
      </c>
      <c r="H84" s="48"/>
      <c r="I84" s="47">
        <v>1</v>
      </c>
      <c r="J84" s="47" t="s">
        <v>303</v>
      </c>
      <c r="K84" s="48" t="s">
        <v>315</v>
      </c>
      <c r="L84" s="47"/>
      <c r="M84" s="72">
        <f>$I$95*I84</f>
        <v>20</v>
      </c>
    </row>
    <row r="85" spans="1:15" s="45" customFormat="1" ht="13.5" customHeight="1" x14ac:dyDescent="0.2">
      <c r="A85" s="27"/>
      <c r="B85" s="41">
        <f>ROW(B85) - ROW($B$10)</f>
        <v>75</v>
      </c>
      <c r="C85" s="42" t="s">
        <v>75</v>
      </c>
      <c r="D85" s="42" t="s">
        <v>96</v>
      </c>
      <c r="E85" s="43" t="s">
        <v>162</v>
      </c>
      <c r="F85" s="43" t="s">
        <v>202</v>
      </c>
      <c r="G85" s="43" t="s">
        <v>285</v>
      </c>
      <c r="H85" s="44"/>
      <c r="I85" s="43">
        <v>2</v>
      </c>
      <c r="J85" s="43" t="s">
        <v>302</v>
      </c>
      <c r="K85" s="44">
        <v>2845727</v>
      </c>
      <c r="L85" s="43"/>
      <c r="M85" s="66">
        <f>$I$95*I85</f>
        <v>40</v>
      </c>
    </row>
    <row r="86" spans="1:15" s="45" customFormat="1" ht="13.5" customHeight="1" x14ac:dyDescent="0.2">
      <c r="A86" s="27"/>
      <c r="B86" s="46">
        <f>ROW(B86) - ROW($B$10)</f>
        <v>76</v>
      </c>
      <c r="C86" s="47" t="s">
        <v>75</v>
      </c>
      <c r="D86" s="47" t="s">
        <v>96</v>
      </c>
      <c r="E86" s="47" t="s">
        <v>162</v>
      </c>
      <c r="F86" s="47" t="s">
        <v>203</v>
      </c>
      <c r="G86" s="47" t="s">
        <v>286</v>
      </c>
      <c r="H86" s="48"/>
      <c r="I86" s="47">
        <v>1</v>
      </c>
      <c r="J86" s="47" t="s">
        <v>304</v>
      </c>
      <c r="K86" s="48">
        <v>2845727</v>
      </c>
      <c r="L86" s="47"/>
      <c r="M86" s="72">
        <f>$I$95*I86</f>
        <v>20</v>
      </c>
    </row>
    <row r="87" spans="1:15" s="45" customFormat="1" ht="13.5" customHeight="1" x14ac:dyDescent="0.2">
      <c r="A87" s="27"/>
      <c r="B87" s="41">
        <f>ROW(B87) - ROW($B$10)</f>
        <v>77</v>
      </c>
      <c r="C87" s="42"/>
      <c r="D87" s="42"/>
      <c r="E87" s="43" t="s">
        <v>163</v>
      </c>
      <c r="F87" s="43" t="s">
        <v>204</v>
      </c>
      <c r="G87" s="43" t="s">
        <v>287</v>
      </c>
      <c r="H87" s="44"/>
      <c r="I87" s="43">
        <v>6</v>
      </c>
      <c r="J87" s="43"/>
      <c r="K87" s="44"/>
      <c r="L87" s="43"/>
      <c r="M87" s="66">
        <f>$I$95*I87</f>
        <v>120</v>
      </c>
    </row>
    <row r="88" spans="1:15" s="45" customFormat="1" ht="13.5" customHeight="1" x14ac:dyDescent="0.2">
      <c r="A88" s="27"/>
      <c r="B88" s="46">
        <f>ROW(B88) - ROW($B$10)</f>
        <v>78</v>
      </c>
      <c r="C88" s="47" t="s">
        <v>76</v>
      </c>
      <c r="D88" s="47" t="s">
        <v>97</v>
      </c>
      <c r="E88" s="47" t="s">
        <v>164</v>
      </c>
      <c r="F88" s="47" t="s">
        <v>205</v>
      </c>
      <c r="G88" s="47" t="s">
        <v>288</v>
      </c>
      <c r="H88" s="48"/>
      <c r="I88" s="47">
        <v>1</v>
      </c>
      <c r="J88" s="47" t="s">
        <v>302</v>
      </c>
      <c r="K88" s="48">
        <v>2543322</v>
      </c>
      <c r="L88" s="47"/>
      <c r="M88" s="72">
        <f>$I$95*I88</f>
        <v>20</v>
      </c>
    </row>
    <row r="89" spans="1:15" s="45" customFormat="1" ht="13.5" customHeight="1" x14ac:dyDescent="0.2">
      <c r="A89" s="27"/>
      <c r="B89" s="41">
        <f>ROW(B89) - ROW($B$10)</f>
        <v>79</v>
      </c>
      <c r="C89" s="42"/>
      <c r="D89" s="42"/>
      <c r="E89" s="43" t="s">
        <v>165</v>
      </c>
      <c r="F89" s="43" t="s">
        <v>206</v>
      </c>
      <c r="G89" s="43" t="s">
        <v>289</v>
      </c>
      <c r="H89" s="44"/>
      <c r="I89" s="43">
        <v>1</v>
      </c>
      <c r="J89" s="43" t="s">
        <v>302</v>
      </c>
      <c r="K89" s="44">
        <v>2061522</v>
      </c>
      <c r="L89" s="43"/>
      <c r="M89" s="66">
        <f>$I$95*I89</f>
        <v>20</v>
      </c>
    </row>
    <row r="90" spans="1:15" s="45" customFormat="1" ht="13.5" customHeight="1" x14ac:dyDescent="0.2">
      <c r="A90" s="27"/>
      <c r="B90" s="46">
        <f>ROW(B90) - ROW($B$10)</f>
        <v>80</v>
      </c>
      <c r="C90" s="47"/>
      <c r="D90" s="47"/>
      <c r="E90" s="47" t="s">
        <v>166</v>
      </c>
      <c r="F90" s="47" t="s">
        <v>207</v>
      </c>
      <c r="G90" s="47" t="s">
        <v>290</v>
      </c>
      <c r="H90" s="48"/>
      <c r="I90" s="47">
        <v>1</v>
      </c>
      <c r="J90" s="47" t="s">
        <v>302</v>
      </c>
      <c r="K90" s="48">
        <v>2678434</v>
      </c>
      <c r="L90" s="47"/>
      <c r="M90" s="72">
        <f>$I$95*I90</f>
        <v>20</v>
      </c>
    </row>
    <row r="91" spans="1:15" s="45" customFormat="1" ht="13.5" customHeight="1" x14ac:dyDescent="0.2">
      <c r="A91" s="27"/>
      <c r="B91" s="41">
        <f>ROW(B91) - ROW($B$10)</f>
        <v>81</v>
      </c>
      <c r="C91" s="42" t="s">
        <v>77</v>
      </c>
      <c r="D91" s="42" t="s">
        <v>98</v>
      </c>
      <c r="E91" s="43" t="s">
        <v>167</v>
      </c>
      <c r="F91" s="43" t="s">
        <v>208</v>
      </c>
      <c r="G91" s="43" t="s">
        <v>291</v>
      </c>
      <c r="H91" s="44"/>
      <c r="I91" s="43">
        <v>1</v>
      </c>
      <c r="J91" s="43" t="s">
        <v>302</v>
      </c>
      <c r="K91" s="44">
        <v>2643432</v>
      </c>
      <c r="L91" s="43"/>
      <c r="M91" s="66">
        <f>$I$95*I91</f>
        <v>20</v>
      </c>
    </row>
    <row r="92" spans="1:15" s="45" customFormat="1" ht="13.5" customHeight="1" x14ac:dyDescent="0.2">
      <c r="A92" s="27"/>
      <c r="B92" s="46">
        <f>ROW(B92) - ROW($B$10)</f>
        <v>82</v>
      </c>
      <c r="C92" s="47"/>
      <c r="D92" s="47"/>
      <c r="E92" s="47" t="s">
        <v>168</v>
      </c>
      <c r="F92" s="47" t="s">
        <v>209</v>
      </c>
      <c r="G92" s="47" t="s">
        <v>292</v>
      </c>
      <c r="H92" s="48"/>
      <c r="I92" s="47">
        <v>1</v>
      </c>
      <c r="J92" s="47" t="s">
        <v>302</v>
      </c>
      <c r="K92" s="48">
        <v>2749036</v>
      </c>
      <c r="L92" s="47"/>
      <c r="M92" s="72">
        <f>$I$95*I92</f>
        <v>20</v>
      </c>
    </row>
    <row r="93" spans="1:15" x14ac:dyDescent="0.2">
      <c r="A93" s="27"/>
      <c r="B93" s="49"/>
      <c r="C93" s="17"/>
      <c r="D93" s="16"/>
      <c r="E93" s="15"/>
      <c r="F93" s="50"/>
      <c r="G93" s="18"/>
      <c r="H93" s="51">
        <f>SUM(H11:H92)</f>
        <v>0</v>
      </c>
      <c r="I93" s="51">
        <f>SUM(I11:I92)</f>
        <v>169</v>
      </c>
      <c r="J93" s="18"/>
      <c r="K93" s="52"/>
      <c r="L93" s="67"/>
      <c r="M93" s="71"/>
    </row>
    <row r="94" spans="1:15" ht="13.5" thickBot="1" x14ac:dyDescent="0.25">
      <c r="A94" s="27"/>
      <c r="B94" s="73" t="s">
        <v>20</v>
      </c>
      <c r="C94" s="73"/>
      <c r="D94" s="3"/>
      <c r="E94" s="4"/>
      <c r="F94" s="23" t="s">
        <v>21</v>
      </c>
      <c r="G94" s="2"/>
      <c r="H94" s="18"/>
      <c r="I94" s="2"/>
      <c r="J94" s="2"/>
      <c r="K94" s="18"/>
      <c r="L94" s="60"/>
      <c r="M94" s="60"/>
      <c r="O94" s="18"/>
    </row>
    <row r="95" spans="1:15" ht="24" thickBot="1" x14ac:dyDescent="0.25">
      <c r="A95" s="27"/>
      <c r="B95" s="3"/>
      <c r="C95" s="3"/>
      <c r="D95" s="3"/>
      <c r="E95" s="5"/>
      <c r="F95" s="21" t="s">
        <v>25</v>
      </c>
      <c r="G95" s="3"/>
      <c r="H95" s="18"/>
      <c r="I95" s="79" t="s">
        <v>33</v>
      </c>
      <c r="J95" s="21"/>
      <c r="K95" s="53" t="s">
        <v>23</v>
      </c>
      <c r="L95" s="69"/>
      <c r="M95" s="61" t="e">
        <f>#REF!</f>
        <v>#REF!</v>
      </c>
      <c r="O95" s="18"/>
    </row>
    <row r="96" spans="1:15" x14ac:dyDescent="0.2">
      <c r="A96" s="27"/>
      <c r="B96" s="3"/>
      <c r="C96" s="3"/>
      <c r="D96" s="3"/>
      <c r="E96" s="5"/>
      <c r="F96" s="3"/>
      <c r="G96" s="3"/>
      <c r="H96" s="3"/>
      <c r="I96" s="3"/>
      <c r="J96" s="3"/>
      <c r="K96" s="54" t="s">
        <v>24</v>
      </c>
      <c r="L96" s="70"/>
      <c r="M96" s="62" t="e">
        <f>M95/J95</f>
        <v>#REF!</v>
      </c>
    </row>
    <row r="97" spans="1:13" ht="13.5" thickBot="1" x14ac:dyDescent="0.25">
      <c r="A97" s="55"/>
      <c r="B97" s="56"/>
      <c r="C97" s="7"/>
      <c r="D97" s="7"/>
      <c r="E97" s="6"/>
      <c r="F97" s="7"/>
      <c r="G97" s="7"/>
      <c r="H97" s="7"/>
      <c r="I97" s="7"/>
      <c r="J97" s="7"/>
      <c r="K97" s="7"/>
      <c r="L97" s="20"/>
      <c r="M97" s="20"/>
    </row>
  </sheetData>
  <mergeCells count="1">
    <mergeCell ref="B94:C94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4" t="s">
        <v>0</v>
      </c>
      <c r="B1" s="80" t="s">
        <v>317</v>
      </c>
    </row>
    <row r="2" spans="1:2" x14ac:dyDescent="0.2">
      <c r="A2" s="13" t="s">
        <v>1</v>
      </c>
      <c r="B2" s="81" t="s">
        <v>28</v>
      </c>
    </row>
    <row r="3" spans="1:2" x14ac:dyDescent="0.2">
      <c r="A3" s="14" t="s">
        <v>2</v>
      </c>
      <c r="B3" s="82" t="s">
        <v>29</v>
      </c>
    </row>
    <row r="4" spans="1:2" x14ac:dyDescent="0.2">
      <c r="A4" s="13" t="s">
        <v>3</v>
      </c>
      <c r="B4" s="81" t="s">
        <v>28</v>
      </c>
    </row>
    <row r="5" spans="1:2" x14ac:dyDescent="0.2">
      <c r="A5" s="14" t="s">
        <v>4</v>
      </c>
      <c r="B5" s="82" t="s">
        <v>317</v>
      </c>
    </row>
    <row r="6" spans="1:2" x14ac:dyDescent="0.2">
      <c r="A6" s="13" t="s">
        <v>5</v>
      </c>
      <c r="B6" s="81" t="s">
        <v>318</v>
      </c>
    </row>
    <row r="7" spans="1:2" x14ac:dyDescent="0.2">
      <c r="A7" s="14" t="s">
        <v>6</v>
      </c>
      <c r="B7" s="82" t="s">
        <v>319</v>
      </c>
    </row>
    <row r="8" spans="1:2" x14ac:dyDescent="0.2">
      <c r="A8" s="13" t="s">
        <v>7</v>
      </c>
      <c r="B8" s="81" t="s">
        <v>32</v>
      </c>
    </row>
    <row r="9" spans="1:2" x14ac:dyDescent="0.2">
      <c r="A9" s="14" t="s">
        <v>8</v>
      </c>
      <c r="B9" s="82" t="s">
        <v>31</v>
      </c>
    </row>
    <row r="10" spans="1:2" x14ac:dyDescent="0.2">
      <c r="A10" s="13" t="s">
        <v>9</v>
      </c>
      <c r="B10" s="81" t="s">
        <v>320</v>
      </c>
    </row>
    <row r="11" spans="1:2" x14ac:dyDescent="0.2">
      <c r="A11" s="14" t="s">
        <v>10</v>
      </c>
      <c r="B11" s="82" t="s">
        <v>321</v>
      </c>
    </row>
    <row r="12" spans="1:2" x14ac:dyDescent="0.2">
      <c r="A12" s="13" t="s">
        <v>11</v>
      </c>
      <c r="B12" s="81" t="s">
        <v>322</v>
      </c>
    </row>
    <row r="13" spans="1:2" x14ac:dyDescent="0.2">
      <c r="A13" s="14" t="s">
        <v>12</v>
      </c>
      <c r="B13" s="82" t="s">
        <v>321</v>
      </c>
    </row>
    <row r="14" spans="1:2" x14ac:dyDescent="0.2">
      <c r="A14" s="13" t="s">
        <v>13</v>
      </c>
      <c r="B14" s="81" t="s">
        <v>323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Tadej</cp:lastModifiedBy>
  <cp:lastPrinted>2012-02-04T13:58:31Z</cp:lastPrinted>
  <dcterms:created xsi:type="dcterms:W3CDTF">2002-11-05T15:28:02Z</dcterms:created>
  <dcterms:modified xsi:type="dcterms:W3CDTF">2022-09-07T06:29:04Z</dcterms:modified>
</cp:coreProperties>
</file>