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SmartParks\Smartparks - Fence monitor\Electronics\04_OUTPUT_FILES\Fence monitor_V1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5" i="3" l="1"/>
  <c r="L37" i="3" s="1"/>
  <c r="L38" i="3" s="1"/>
  <c r="H35" i="3"/>
  <c r="K35" i="3"/>
  <c r="D8" i="3"/>
  <c r="E8" i="3"/>
  <c r="B10" i="3"/>
  <c r="B11" i="3"/>
</calcChain>
</file>

<file path=xl/sharedStrings.xml><?xml version="1.0" encoding="utf-8"?>
<sst xmlns="http://schemas.openxmlformats.org/spreadsheetml/2006/main" count="213" uniqueCount="150">
  <si>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</si>
  <si>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</si>
  <si>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</si>
  <si>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</si>
  <si>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</si>
  <si>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</si>
  <si>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</si>
  <si>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</si>
  <si>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</si>
  <si>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</si>
  <si>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</si>
  <si>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</si>
  <si>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</si>
  <si>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</si>
  <si>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</si>
  <si>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</si>
  <si>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</si>
  <si>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</si>
  <si>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</si>
  <si>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</si>
  <si>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</si>
  <si>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</si>
  <si>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</si>
  <si>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</si>
  <si>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</si>
  <si>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</si>
  <si>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</si>
  <si>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</si>
  <si>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</si>
  <si>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Fence monitor</t>
  </si>
  <si>
    <t>Fence monitor.PrjPCB</t>
  </si>
  <si>
    <t>None</t>
  </si>
  <si>
    <t>29. 06. 2020</t>
  </si>
  <si>
    <t>08:18</t>
  </si>
  <si>
    <t>20</t>
  </si>
  <si>
    <t>&lt;none&gt;</t>
  </si>
  <si>
    <t>Manufacturer Part Number</t>
  </si>
  <si>
    <t>GRM155R61A105ME15D</t>
  </si>
  <si>
    <t>GCM155R71H102KA37D</t>
  </si>
  <si>
    <t>MC0402X104J160CT</t>
  </si>
  <si>
    <t>C0402C189B5GACTU</t>
  </si>
  <si>
    <t>GRM1885C1H2R7CA01D</t>
  </si>
  <si>
    <t>HSMS-C190</t>
  </si>
  <si>
    <t>MCMR06X4701FTL</t>
  </si>
  <si>
    <t>MCMR04X1000FTL</t>
  </si>
  <si>
    <t>MC0063W060311M</t>
  </si>
  <si>
    <t>MCWR04X2001FTL</t>
  </si>
  <si>
    <t>MCWR04X1003FTL</t>
  </si>
  <si>
    <t>MCMR06X4702FTL</t>
  </si>
  <si>
    <t>MCWR06X2200FTL</t>
  </si>
  <si>
    <t>MCMR04X000PTL</t>
  </si>
  <si>
    <t>RCA060310R0FKEA</t>
  </si>
  <si>
    <t>ERJ-3EKF2202V</t>
  </si>
  <si>
    <t>BAT54HT1G</t>
  </si>
  <si>
    <t>TLV9052IDR</t>
  </si>
  <si>
    <t>BC847B,215</t>
  </si>
  <si>
    <t>VT6M1T2CR</t>
  </si>
  <si>
    <t>ADS1015IDGST</t>
  </si>
  <si>
    <t>Manufacturer</t>
  </si>
  <si>
    <t>Murata</t>
  </si>
  <si>
    <t>Multicomp</t>
  </si>
  <si>
    <t>KEMET</t>
  </si>
  <si>
    <t>BROADCOM LIMITED</t>
  </si>
  <si>
    <t>MULTICOMP</t>
  </si>
  <si>
    <t>VISHAY</t>
  </si>
  <si>
    <t>Panasonic</t>
  </si>
  <si>
    <t>FAIRCHILD SEMICONDUCTOR</t>
  </si>
  <si>
    <t>Texas Instruments</t>
  </si>
  <si>
    <t>ON SEMICONDUCTOR</t>
  </si>
  <si>
    <t xml:space="preserve"> TEXAS INSTRUMENTS</t>
  </si>
  <si>
    <t>Description</t>
  </si>
  <si>
    <t>CAP CER 1UF 10V 20% X5R 0402</t>
  </si>
  <si>
    <t>CAP CER 1000PF 50V X7R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</si>
  <si>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</si>
  <si>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</si>
  <si>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SMD Multilayer Ceramic Capacitor, 4.7 pF, 50 V, 0402 [1005 Metric], ± 0.1pF, C0G / NP0</t>
  </si>
  <si>
    <t>BROADCOM LIMITED - HSMS-C190 - LED, RED, 10MCD, 626NM</t>
  </si>
  <si>
    <t>4.7 kohm, MCWR Series, 50 V</t>
  </si>
  <si>
    <t>100 ohm, 50 V, 0402 [1005 Metric], 62.5 mW,  1%, MULTICOMP         MCMR04X1000FTL            SMD Chip Resistor, Ceramic, MCMR Series, 100 ohm, 50 V, 0402 [1005 Metric], 62.5 mW,  1%</t>
  </si>
  <si>
    <t>MCMR04X1004FTL RES, 1M, 1%, 0.0625W, 0402, THICK FILM</t>
  </si>
  <si>
    <t>MULTICOMP         MCWR04X2001FTL            Surface Mount Chip Resistor, Thick Film, MCWR Series, 2 kohm, 62.5 mW,  1%, 50 V</t>
  </si>
  <si>
    <t>MULTICOMP   MCWR04X1003FTL   RES, THICK FILM, 100KOHM, 1%, 0.0625W, 100KOHM, 1%, 0.0625W</t>
  </si>
  <si>
    <t>MULTICOMP - MCMR06X4702FTL - RES, CERAMIC, 47K, 1%, 0.1W, 0603</t>
  </si>
  <si>
    <t>MULTICOMP  SMD Chip Resistor, 0603 [1608 Metric], 220 kohm, MCWR Series, 50 V, Thick Film, 100 mW</t>
  </si>
  <si>
    <t>RESISTOR, 0402, 0R, ANTI SULFURATION</t>
  </si>
  <si>
    <t>SMD Chip Resistor, 0402 [1005 Metric], 10 ohm, CRCW e3 Series, 50 V, Thick Film, 63 mW</t>
  </si>
  <si>
    <t>SMD Chip Resistor, 0402 [1005 Metric], 22 kohm, MCWR Series, 50 V</t>
  </si>
  <si>
    <t>SMD Chip Resistor, 0402 [1005 Metric], 150 ohm, MCWR Series, 50 V</t>
  </si>
  <si>
    <t>SMD Chip Resistor, 2512 [6432 Metric], 1 Mohm, CRCW e3 Series, 500 V</t>
  </si>
  <si>
    <t>FAIRCHILD SEMICONDUCTOR - BAT54HT1G - DIODE, SCHOTTKY, 30V, SOD-323</t>
  </si>
  <si>
    <t>General Purpose Amplifier 2 Circuit Rail-to-Rail 8-SOIC</t>
  </si>
  <si>
    <t>MOSFET Transistor, N Channel, 310 mA, 60 V, 0.86 ohm, 10 V, 1 V</t>
  </si>
  <si>
    <t>Dual MOSFET, N and P Channel, 100 mA, 20 V, 2.5 ohm, 4.5 V, 1 V</t>
  </si>
  <si>
    <t>Analogue to Digital Converter, 12 bit, 3.3 kSPS, Differential, Single Ended, I2C, Single</t>
  </si>
  <si>
    <t>WP-SMBU SMD Internal blind-hole thread w. Pins</t>
  </si>
  <si>
    <t>Footprint</t>
  </si>
  <si>
    <t>CAP0402</t>
  </si>
  <si>
    <t>LED0603</t>
  </si>
  <si>
    <t>RES0402</t>
  </si>
  <si>
    <t>RES2512</t>
  </si>
  <si>
    <t>SOD-323 2L</t>
  </si>
  <si>
    <t>SOIC-8 REFLOW</t>
  </si>
  <si>
    <t>SOT 23</t>
  </si>
  <si>
    <t>VMT6</t>
  </si>
  <si>
    <t>VSSOP-10</t>
  </si>
  <si>
    <t>WP-SMBU</t>
  </si>
  <si>
    <t>Designator</t>
  </si>
  <si>
    <t>C1</t>
  </si>
  <si>
    <t>C3, C4</t>
  </si>
  <si>
    <t>C2, C6, C11</t>
  </si>
  <si>
    <t>C5, C9, C10</t>
  </si>
  <si>
    <t>C7, C8</t>
  </si>
  <si>
    <t>D5, D6</t>
  </si>
  <si>
    <t>R37, R38</t>
  </si>
  <si>
    <t>R6, R35, R36</t>
  </si>
  <si>
    <t>R7</t>
  </si>
  <si>
    <t>R15, R34</t>
  </si>
  <si>
    <t>R3, R4, R5, R12, R13, R18, R19, R21, R22, R23, R31</t>
  </si>
  <si>
    <t>R11, R17, R26, R28, R33</t>
  </si>
  <si>
    <t>R24, R29</t>
  </si>
  <si>
    <t>R1, R2</t>
  </si>
  <si>
    <t>R8, R27</t>
  </si>
  <si>
    <t>R16, R32</t>
  </si>
  <si>
    <t>R14, R20, R25</t>
  </si>
  <si>
    <t>R30</t>
  </si>
  <si>
    <t>R9, R10</t>
  </si>
  <si>
    <t>D1, D2, D3, D4</t>
  </si>
  <si>
    <t>U2</t>
  </si>
  <si>
    <t>T2, T3, T4, T5</t>
  </si>
  <si>
    <t>T1</t>
  </si>
  <si>
    <t>U1</t>
  </si>
  <si>
    <t>TAB1, TAB2</t>
  </si>
  <si>
    <t>Quantity</t>
  </si>
  <si>
    <t>Supplier 1</t>
  </si>
  <si>
    <t>Farnell</t>
  </si>
  <si>
    <t>Digi-Key</t>
  </si>
  <si>
    <t>Supplier Part Number 1</t>
  </si>
  <si>
    <t>296-53049-1-ND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</si>
  <si>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</si>
  <si>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</si>
  <si>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</si>
  <si>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</si>
  <si>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</si>
  <si>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Drive\IRNAS-Projects\SmartParks\Smartparks - Fence monitor\Electronics\Fence monitor.PrjPCB</t>
  </si>
  <si>
    <t>BOM for Project [Fence monitor.PrjPCB] (No PCB Document Selected)</t>
  </si>
  <si>
    <t>64</t>
  </si>
  <si>
    <t>29. 06. 2020 08:18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</si>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</sst>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3"/>
  <sheetViews>
    <sheetView showGridLines="0" tabSelected="1" zoomScale="55" zoomScaleNormal="55" workbookViewId="0">
      <selection activeCell="D10" sqref="D1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44011</v>
      </c>
      <c r="E8" s="22">
        <f ca="1">NOW()</f>
        <v>44011.346427662036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36</v>
      </c>
      <c r="D9" s="36" t="s">
        <v>58</v>
      </c>
      <c r="E9" s="36" t="s">
        <v>70</v>
      </c>
      <c r="F9" s="36" t="s">
        <v>95</v>
      </c>
      <c r="G9" s="36" t="s">
        <v>106</v>
      </c>
      <c r="H9" s="36" t="s">
        <v>132</v>
      </c>
      <c r="I9" s="36" t="s">
        <v>133</v>
      </c>
      <c r="J9" s="36" t="s">
        <v>136</v>
      </c>
      <c r="K9" s="40" t="s">
        <v>138</v>
      </c>
      <c r="L9" s="44" t="s">
        <v>139</v>
      </c>
      <c r="M9" s="37" t="s">
        <v>140</v>
      </c>
      <c r="N9" s="37" t="s">
        <v>141</v>
      </c>
      <c r="O9" s="37" t="s">
        <v>142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37</v>
      </c>
      <c r="D10" s="28" t="s">
        <v>59</v>
      </c>
      <c r="E10" s="30" t="s">
        <v>71</v>
      </c>
      <c r="F10" s="30" t="s">
        <v>96</v>
      </c>
      <c r="G10" s="30" t="s">
        <v>107</v>
      </c>
      <c r="H10" s="30">
        <v>1</v>
      </c>
      <c r="I10" s="77" t="s">
        <v>134</v>
      </c>
      <c r="J10" s="30">
        <v>2426953</v>
      </c>
      <c r="K10" s="41"/>
      <c r="L10" s="41"/>
      <c r="M10" s="85"/>
      <c r="N10" s="85"/>
      <c r="O10" s="68"/>
    </row>
    <row r="11" spans="1:15" s="2" customFormat="1" ht="13.5" customHeight="1" x14ac:dyDescent="0.2">
      <c r="A11" s="57"/>
      <c r="B11" s="31">
        <f>ROW(B11) - ROW($B$9)</f>
        <v>2</v>
      </c>
      <c r="C11" s="32" t="s">
        <v>38</v>
      </c>
      <c r="D11" s="32" t="s">
        <v>59</v>
      </c>
      <c r="E11" s="32" t="s">
        <v>72</v>
      </c>
      <c r="F11" s="32" t="s">
        <v>96</v>
      </c>
      <c r="G11" s="32" t="s">
        <v>108</v>
      </c>
      <c r="H11" s="32">
        <v>2</v>
      </c>
      <c r="I11" s="78" t="s">
        <v>134</v>
      </c>
      <c r="J11" s="32">
        <v>2470415</v>
      </c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>ROW(B12) - ROW($B$9)</f>
        <v>3</v>
      </c>
      <c r="C12" s="28" t="s">
        <v>39</v>
      </c>
      <c r="D12" s="28" t="s">
        <v>60</v>
      </c>
      <c r="E12" s="30" t="s">
        <v>73</v>
      </c>
      <c r="F12" s="30" t="s">
        <v>96</v>
      </c>
      <c r="G12" s="30" t="s">
        <v>109</v>
      </c>
      <c r="H12" s="30">
        <v>3</v>
      </c>
      <c r="I12" s="77" t="s">
        <v>134</v>
      </c>
      <c r="J12" s="30">
        <v>2627419</v>
      </c>
      <c r="K12" s="41"/>
      <c r="L12" s="41"/>
      <c r="M12" s="85"/>
      <c r="N12" s="85"/>
      <c r="O12" s="68"/>
    </row>
    <row r="13" spans="1:15" s="2" customFormat="1" ht="13.5" customHeight="1" x14ac:dyDescent="0.2">
      <c r="A13" s="57"/>
      <c r="B13" s="31">
        <f>ROW(B13) - ROW($B$9)</f>
        <v>4</v>
      </c>
      <c r="C13" s="32" t="s">
        <v>40</v>
      </c>
      <c r="D13" s="32" t="s">
        <v>61</v>
      </c>
      <c r="E13" s="32" t="s">
        <v>74</v>
      </c>
      <c r="F13" s="32" t="s">
        <v>96</v>
      </c>
      <c r="G13" s="32" t="s">
        <v>110</v>
      </c>
      <c r="H13" s="32">
        <v>3</v>
      </c>
      <c r="I13" s="78" t="s">
        <v>134</v>
      </c>
      <c r="J13" s="32">
        <v>2533789</v>
      </c>
      <c r="K13" s="42"/>
      <c r="L13" s="42"/>
      <c r="M13" s="86"/>
      <c r="N13" s="86"/>
      <c r="O13" s="69"/>
    </row>
    <row r="14" spans="1:15" s="2" customFormat="1" ht="13.5" customHeight="1" x14ac:dyDescent="0.2">
      <c r="A14" s="57"/>
      <c r="B14" s="29">
        <f>ROW(B14) - ROW($B$9)</f>
        <v>5</v>
      </c>
      <c r="C14" s="28" t="s">
        <v>41</v>
      </c>
      <c r="D14" s="28" t="s">
        <v>59</v>
      </c>
      <c r="E14" s="30" t="s">
        <v>75</v>
      </c>
      <c r="F14" s="30" t="s">
        <v>96</v>
      </c>
      <c r="G14" s="30" t="s">
        <v>111</v>
      </c>
      <c r="H14" s="30">
        <v>2</v>
      </c>
      <c r="I14" s="77" t="s">
        <v>134</v>
      </c>
      <c r="J14" s="30">
        <v>2781437</v>
      </c>
      <c r="K14" s="41"/>
      <c r="L14" s="41"/>
      <c r="M14" s="85"/>
      <c r="N14" s="85"/>
      <c r="O14" s="68"/>
    </row>
    <row r="15" spans="1:15" s="2" customFormat="1" ht="13.5" customHeight="1" x14ac:dyDescent="0.2">
      <c r="A15" s="57"/>
      <c r="B15" s="31">
        <f>ROW(B15) - ROW($B$9)</f>
        <v>6</v>
      </c>
      <c r="C15" s="32" t="s">
        <v>42</v>
      </c>
      <c r="D15" s="32" t="s">
        <v>62</v>
      </c>
      <c r="E15" s="32" t="s">
        <v>76</v>
      </c>
      <c r="F15" s="32" t="s">
        <v>97</v>
      </c>
      <c r="G15" s="32" t="s">
        <v>112</v>
      </c>
      <c r="H15" s="32">
        <v>2</v>
      </c>
      <c r="I15" s="78" t="s">
        <v>134</v>
      </c>
      <c r="J15" s="32">
        <v>2497356</v>
      </c>
      <c r="K15" s="42"/>
      <c r="L15" s="42"/>
      <c r="M15" s="86"/>
      <c r="N15" s="86"/>
      <c r="O15" s="69"/>
    </row>
    <row r="16" spans="1:15" s="2" customFormat="1" ht="13.5" customHeight="1" x14ac:dyDescent="0.2">
      <c r="A16" s="57"/>
      <c r="B16" s="29">
        <f>ROW(B16) - ROW($B$9)</f>
        <v>7</v>
      </c>
      <c r="C16" s="28" t="s">
        <v>43</v>
      </c>
      <c r="D16" s="28" t="s">
        <v>63</v>
      </c>
      <c r="E16" s="30" t="s">
        <v>77</v>
      </c>
      <c r="F16" s="30" t="s">
        <v>98</v>
      </c>
      <c r="G16" s="30" t="s">
        <v>113</v>
      </c>
      <c r="H16" s="30">
        <v>2</v>
      </c>
      <c r="I16" s="77" t="s">
        <v>134</v>
      </c>
      <c r="J16" s="30">
        <v>2447187</v>
      </c>
      <c r="K16" s="41"/>
      <c r="L16" s="41"/>
      <c r="M16" s="85"/>
      <c r="N16" s="85"/>
      <c r="O16" s="68"/>
    </row>
    <row r="17" spans="1:15" s="2" customFormat="1" ht="13.5" customHeight="1" x14ac:dyDescent="0.2">
      <c r="A17" s="57"/>
      <c r="B17" s="31">
        <f>ROW(B17) - ROW($B$9)</f>
        <v>8</v>
      </c>
      <c r="C17" s="32" t="s">
        <v>44</v>
      </c>
      <c r="D17" s="32" t="s">
        <v>60</v>
      </c>
      <c r="E17" s="32" t="s">
        <v>78</v>
      </c>
      <c r="F17" s="32" t="s">
        <v>98</v>
      </c>
      <c r="G17" s="32" t="s">
        <v>114</v>
      </c>
      <c r="H17" s="32">
        <v>3</v>
      </c>
      <c r="I17" s="78" t="s">
        <v>134</v>
      </c>
      <c r="J17" s="32">
        <v>2072515</v>
      </c>
      <c r="K17" s="42"/>
      <c r="L17" s="42"/>
      <c r="M17" s="86"/>
      <c r="N17" s="86"/>
      <c r="O17" s="69"/>
    </row>
    <row r="18" spans="1:15" s="2" customFormat="1" ht="13.5" customHeight="1" x14ac:dyDescent="0.2">
      <c r="A18" s="57"/>
      <c r="B18" s="29">
        <f>ROW(B18) - ROW($B$9)</f>
        <v>9</v>
      </c>
      <c r="C18" s="28" t="s">
        <v>45</v>
      </c>
      <c r="D18" s="28" t="s">
        <v>63</v>
      </c>
      <c r="E18" s="30" t="s">
        <v>79</v>
      </c>
      <c r="F18" s="30" t="s">
        <v>98</v>
      </c>
      <c r="G18" s="30" t="s">
        <v>115</v>
      </c>
      <c r="H18" s="30">
        <v>1</v>
      </c>
      <c r="I18" s="77" t="s">
        <v>134</v>
      </c>
      <c r="J18" s="30">
        <v>9330410</v>
      </c>
      <c r="K18" s="41"/>
      <c r="L18" s="41"/>
      <c r="M18" s="85"/>
      <c r="N18" s="85"/>
      <c r="O18" s="68"/>
    </row>
    <row r="19" spans="1:15" s="2" customFormat="1" ht="13.5" customHeight="1" x14ac:dyDescent="0.2">
      <c r="A19" s="57"/>
      <c r="B19" s="31">
        <f>ROW(B19) - ROW($B$9)</f>
        <v>10</v>
      </c>
      <c r="C19" s="32" t="s">
        <v>46</v>
      </c>
      <c r="D19" s="32" t="s">
        <v>60</v>
      </c>
      <c r="E19" s="32" t="s">
        <v>80</v>
      </c>
      <c r="F19" s="32" t="s">
        <v>98</v>
      </c>
      <c r="G19" s="32" t="s">
        <v>116</v>
      </c>
      <c r="H19" s="32">
        <v>2</v>
      </c>
      <c r="I19" s="78" t="s">
        <v>134</v>
      </c>
      <c r="J19" s="32">
        <v>2072887</v>
      </c>
      <c r="K19" s="42"/>
      <c r="L19" s="42"/>
      <c r="M19" s="86"/>
      <c r="N19" s="86"/>
      <c r="O19" s="69"/>
    </row>
    <row r="20" spans="1:15" s="2" customFormat="1" ht="13.5" customHeight="1" x14ac:dyDescent="0.2">
      <c r="A20" s="57"/>
      <c r="B20" s="29">
        <f>ROW(B20) - ROW($B$9)</f>
        <v>11</v>
      </c>
      <c r="C20" s="28" t="s">
        <v>47</v>
      </c>
      <c r="D20" s="28" t="s">
        <v>60</v>
      </c>
      <c r="E20" s="30" t="s">
        <v>81</v>
      </c>
      <c r="F20" s="30" t="s">
        <v>98</v>
      </c>
      <c r="G20" s="30" t="s">
        <v>117</v>
      </c>
      <c r="H20" s="30">
        <v>11</v>
      </c>
      <c r="I20" s="77" t="s">
        <v>134</v>
      </c>
      <c r="J20" s="30">
        <v>2447094</v>
      </c>
      <c r="K20" s="41"/>
      <c r="L20" s="41"/>
      <c r="M20" s="85"/>
      <c r="N20" s="85"/>
      <c r="O20" s="68"/>
    </row>
    <row r="21" spans="1:15" s="2" customFormat="1" ht="13.5" customHeight="1" x14ac:dyDescent="0.2">
      <c r="A21" s="57"/>
      <c r="B21" s="31">
        <f>ROW(B21) - ROW($B$9)</f>
        <v>12</v>
      </c>
      <c r="C21" s="32" t="s">
        <v>48</v>
      </c>
      <c r="D21" s="32" t="s">
        <v>63</v>
      </c>
      <c r="E21" s="32" t="s">
        <v>82</v>
      </c>
      <c r="F21" s="32" t="s">
        <v>98</v>
      </c>
      <c r="G21" s="32" t="s">
        <v>118</v>
      </c>
      <c r="H21" s="32">
        <v>5</v>
      </c>
      <c r="I21" s="78" t="s">
        <v>134</v>
      </c>
      <c r="J21" s="32">
        <v>1469719</v>
      </c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 t="s">
        <v>49</v>
      </c>
      <c r="D22" s="28" t="s">
        <v>63</v>
      </c>
      <c r="E22" s="30" t="s">
        <v>83</v>
      </c>
      <c r="F22" s="30" t="s">
        <v>98</v>
      </c>
      <c r="G22" s="30" t="s">
        <v>119</v>
      </c>
      <c r="H22" s="30">
        <v>2</v>
      </c>
      <c r="I22" s="77" t="s">
        <v>134</v>
      </c>
      <c r="J22" s="30">
        <v>2447135</v>
      </c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 t="s">
        <v>50</v>
      </c>
      <c r="D23" s="32" t="s">
        <v>60</v>
      </c>
      <c r="E23" s="32" t="s">
        <v>84</v>
      </c>
      <c r="F23" s="32" t="s">
        <v>98</v>
      </c>
      <c r="G23" s="32" t="s">
        <v>120</v>
      </c>
      <c r="H23" s="32">
        <v>2</v>
      </c>
      <c r="I23" s="78" t="s">
        <v>134</v>
      </c>
      <c r="J23" s="32">
        <v>2072513</v>
      </c>
      <c r="K23" s="42"/>
      <c r="L23" s="42"/>
      <c r="M23" s="86"/>
      <c r="N23" s="86"/>
      <c r="O23" s="69"/>
    </row>
    <row r="24" spans="1:15" s="2" customFormat="1" ht="13.5" customHeight="1" x14ac:dyDescent="0.2">
      <c r="A24" s="57"/>
      <c r="B24" s="29">
        <f>ROW(B24) - ROW($B$9)</f>
        <v>15</v>
      </c>
      <c r="C24" s="28" t="s">
        <v>51</v>
      </c>
      <c r="D24" s="28" t="s">
        <v>64</v>
      </c>
      <c r="E24" s="30" t="s">
        <v>85</v>
      </c>
      <c r="F24" s="30" t="s">
        <v>98</v>
      </c>
      <c r="G24" s="30" t="s">
        <v>121</v>
      </c>
      <c r="H24" s="30">
        <v>2</v>
      </c>
      <c r="I24" s="77" t="s">
        <v>134</v>
      </c>
      <c r="J24" s="30">
        <v>1652742</v>
      </c>
      <c r="K24" s="41"/>
      <c r="L24" s="41"/>
      <c r="M24" s="85"/>
      <c r="N24" s="85"/>
      <c r="O24" s="68"/>
    </row>
    <row r="25" spans="1:15" s="2" customFormat="1" ht="13.5" customHeight="1" x14ac:dyDescent="0.2">
      <c r="A25" s="57"/>
      <c r="B25" s="31">
        <f>ROW(B25) - ROW($B$9)</f>
        <v>16</v>
      </c>
      <c r="C25" s="32" t="s">
        <v>52</v>
      </c>
      <c r="D25" s="32" t="s">
        <v>65</v>
      </c>
      <c r="E25" s="32" t="s">
        <v>86</v>
      </c>
      <c r="F25" s="32" t="s">
        <v>98</v>
      </c>
      <c r="G25" s="32" t="s">
        <v>122</v>
      </c>
      <c r="H25" s="32">
        <v>2</v>
      </c>
      <c r="I25" s="78" t="s">
        <v>134</v>
      </c>
      <c r="J25" s="32">
        <v>2447137</v>
      </c>
      <c r="K25" s="42"/>
      <c r="L25" s="42"/>
      <c r="M25" s="86"/>
      <c r="N25" s="86"/>
      <c r="O25" s="69"/>
    </row>
    <row r="26" spans="1:15" s="2" customFormat="1" ht="13.5" customHeight="1" x14ac:dyDescent="0.2">
      <c r="A26" s="57"/>
      <c r="B26" s="29">
        <f>ROW(B26) - ROW($B$9)</f>
        <v>17</v>
      </c>
      <c r="C26" s="28" t="s">
        <v>52</v>
      </c>
      <c r="D26" s="28" t="s">
        <v>65</v>
      </c>
      <c r="E26" s="30" t="s">
        <v>87</v>
      </c>
      <c r="F26" s="30" t="s">
        <v>98</v>
      </c>
      <c r="G26" s="30" t="s">
        <v>123</v>
      </c>
      <c r="H26" s="30">
        <v>3</v>
      </c>
      <c r="I26" s="77" t="s">
        <v>134</v>
      </c>
      <c r="J26" s="30">
        <v>2447100</v>
      </c>
      <c r="K26" s="41"/>
      <c r="L26" s="41"/>
      <c r="M26" s="85"/>
      <c r="N26" s="85"/>
      <c r="O26" s="68"/>
    </row>
    <row r="27" spans="1:15" s="2" customFormat="1" ht="13.5" customHeight="1" x14ac:dyDescent="0.2">
      <c r="A27" s="57"/>
      <c r="B27" s="31">
        <f>ROW(B27) - ROW($B$9)</f>
        <v>18</v>
      </c>
      <c r="C27" s="32" t="s">
        <v>52</v>
      </c>
      <c r="D27" s="32" t="s">
        <v>65</v>
      </c>
      <c r="E27" s="32" t="s">
        <v>87</v>
      </c>
      <c r="F27" s="32" t="s">
        <v>98</v>
      </c>
      <c r="G27" s="32" t="s">
        <v>124</v>
      </c>
      <c r="H27" s="32">
        <v>1</v>
      </c>
      <c r="I27" s="78" t="s">
        <v>134</v>
      </c>
      <c r="J27" s="32">
        <v>2447111</v>
      </c>
      <c r="K27" s="42"/>
      <c r="L27" s="42"/>
      <c r="M27" s="86"/>
      <c r="N27" s="86"/>
      <c r="O27" s="69"/>
    </row>
    <row r="28" spans="1:15" s="2" customFormat="1" ht="13.5" customHeight="1" x14ac:dyDescent="0.2">
      <c r="A28" s="57"/>
      <c r="B28" s="29">
        <f>ROW(B28) - ROW($B$9)</f>
        <v>19</v>
      </c>
      <c r="C28" s="28" t="s">
        <v>45</v>
      </c>
      <c r="D28" s="28" t="s">
        <v>63</v>
      </c>
      <c r="E28" s="30" t="s">
        <v>88</v>
      </c>
      <c r="F28" s="30" t="s">
        <v>99</v>
      </c>
      <c r="G28" s="30" t="s">
        <v>125</v>
      </c>
      <c r="H28" s="30">
        <v>2</v>
      </c>
      <c r="I28" s="77" t="s">
        <v>134</v>
      </c>
      <c r="J28" s="30">
        <v>2395991</v>
      </c>
      <c r="K28" s="41"/>
      <c r="L28" s="41"/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 t="s">
        <v>53</v>
      </c>
      <c r="D29" s="32" t="s">
        <v>66</v>
      </c>
      <c r="E29" s="32" t="s">
        <v>89</v>
      </c>
      <c r="F29" s="32" t="s">
        <v>100</v>
      </c>
      <c r="G29" s="32" t="s">
        <v>126</v>
      </c>
      <c r="H29" s="32">
        <v>4</v>
      </c>
      <c r="I29" s="78" t="s">
        <v>134</v>
      </c>
      <c r="J29" s="32">
        <v>2453769</v>
      </c>
      <c r="K29" s="42"/>
      <c r="L29" s="42"/>
      <c r="M29" s="86"/>
      <c r="N29" s="86"/>
      <c r="O29" s="69"/>
    </row>
    <row r="30" spans="1:15" s="2" customFormat="1" ht="13.5" customHeight="1" x14ac:dyDescent="0.2">
      <c r="A30" s="57"/>
      <c r="B30" s="29">
        <f>ROW(B30) - ROW($B$9)</f>
        <v>21</v>
      </c>
      <c r="C30" s="28" t="s">
        <v>54</v>
      </c>
      <c r="D30" s="28" t="s">
        <v>67</v>
      </c>
      <c r="E30" s="30" t="s">
        <v>90</v>
      </c>
      <c r="F30" s="30" t="s">
        <v>101</v>
      </c>
      <c r="G30" s="30" t="s">
        <v>127</v>
      </c>
      <c r="H30" s="30">
        <v>1</v>
      </c>
      <c r="I30" s="77" t="s">
        <v>135</v>
      </c>
      <c r="J30" s="30" t="s">
        <v>137</v>
      </c>
      <c r="K30" s="41"/>
      <c r="L30" s="41"/>
      <c r="M30" s="85"/>
      <c r="N30" s="85"/>
      <c r="O30" s="68"/>
    </row>
    <row r="31" spans="1:15" s="2" customFormat="1" ht="13.5" customHeight="1" x14ac:dyDescent="0.2">
      <c r="A31" s="57"/>
      <c r="B31" s="31">
        <f>ROW(B31) - ROW($B$9)</f>
        <v>22</v>
      </c>
      <c r="C31" s="32" t="s">
        <v>55</v>
      </c>
      <c r="D31" s="32" t="s">
        <v>68</v>
      </c>
      <c r="E31" s="32" t="s">
        <v>91</v>
      </c>
      <c r="F31" s="32" t="s">
        <v>102</v>
      </c>
      <c r="G31" s="32" t="s">
        <v>128</v>
      </c>
      <c r="H31" s="32">
        <v>4</v>
      </c>
      <c r="I31" s="78" t="s">
        <v>134</v>
      </c>
      <c r="J31" s="32">
        <v>2317616</v>
      </c>
      <c r="K31" s="42"/>
      <c r="L31" s="42"/>
      <c r="M31" s="86"/>
      <c r="N31" s="86"/>
      <c r="O31" s="69"/>
    </row>
    <row r="32" spans="1:15" s="2" customFormat="1" ht="13.5" customHeight="1" x14ac:dyDescent="0.2">
      <c r="A32" s="57"/>
      <c r="B32" s="29">
        <f>ROW(B32) - ROW($B$9)</f>
        <v>23</v>
      </c>
      <c r="C32" s="28" t="s">
        <v>56</v>
      </c>
      <c r="D32" s="28"/>
      <c r="E32" s="30" t="s">
        <v>92</v>
      </c>
      <c r="F32" s="30" t="s">
        <v>103</v>
      </c>
      <c r="G32" s="30" t="s">
        <v>129</v>
      </c>
      <c r="H32" s="30">
        <v>1</v>
      </c>
      <c r="I32" s="77" t="s">
        <v>134</v>
      </c>
      <c r="J32" s="30">
        <v>2706721</v>
      </c>
      <c r="K32" s="41"/>
      <c r="L32" s="41"/>
      <c r="M32" s="85"/>
      <c r="N32" s="85"/>
      <c r="O32" s="68"/>
    </row>
    <row r="33" spans="1:15" s="2" customFormat="1" ht="13.5" customHeight="1" x14ac:dyDescent="0.2">
      <c r="A33" s="57"/>
      <c r="B33" s="31">
        <f>ROW(B33) - ROW($B$9)</f>
        <v>24</v>
      </c>
      <c r="C33" s="32" t="s">
        <v>57</v>
      </c>
      <c r="D33" s="32" t="s">
        <v>69</v>
      </c>
      <c r="E33" s="32" t="s">
        <v>93</v>
      </c>
      <c r="F33" s="32" t="s">
        <v>104</v>
      </c>
      <c r="G33" s="32" t="s">
        <v>130</v>
      </c>
      <c r="H33" s="32">
        <v>1</v>
      </c>
      <c r="I33" s="78" t="s">
        <v>134</v>
      </c>
      <c r="J33" s="32">
        <v>3116553</v>
      </c>
      <c r="K33" s="42"/>
      <c r="L33" s="42"/>
      <c r="M33" s="86"/>
      <c r="N33" s="86"/>
      <c r="O33" s="69"/>
    </row>
    <row r="34" spans="1:15" s="2" customFormat="1" ht="13.5" customHeight="1" x14ac:dyDescent="0.2">
      <c r="A34" s="57"/>
      <c r="B34" s="29">
        <f>ROW(B34) - ROW($B$9)</f>
        <v>25</v>
      </c>
      <c r="C34" s="28"/>
      <c r="D34" s="28"/>
      <c r="E34" s="30" t="s">
        <v>94</v>
      </c>
      <c r="F34" s="30" t="s">
        <v>105</v>
      </c>
      <c r="G34" s="30" t="s">
        <v>131</v>
      </c>
      <c r="H34" s="30">
        <v>2</v>
      </c>
      <c r="I34" s="77" t="s">
        <v>134</v>
      </c>
      <c r="J34" s="30">
        <v>2405986</v>
      </c>
      <c r="K34" s="41"/>
      <c r="L34" s="41"/>
      <c r="M34" s="85"/>
      <c r="N34" s="85"/>
      <c r="O34" s="68"/>
    </row>
    <row r="35" spans="1:15" x14ac:dyDescent="0.2">
      <c r="A35" s="57"/>
      <c r="B35" s="53"/>
      <c r="C35" s="52"/>
      <c r="D35" s="34"/>
      <c r="E35" s="33"/>
      <c r="F35" s="49"/>
      <c r="G35" s="39"/>
      <c r="H35" s="48">
        <f>SUM(H10:H34)</f>
        <v>64</v>
      </c>
      <c r="I35" s="79"/>
      <c r="J35" s="43"/>
      <c r="K35" s="48">
        <f>SUM(K10:K34)</f>
        <v>0</v>
      </c>
      <c r="L35" s="47"/>
      <c r="M35" s="47"/>
      <c r="N35" s="47">
        <f>SUM(N10:N34)</f>
        <v>0</v>
      </c>
      <c r="O35" s="70"/>
    </row>
    <row r="36" spans="1:15" ht="13.5" thickBot="1" x14ac:dyDescent="0.25">
      <c r="A36" s="57"/>
      <c r="B36" s="87" t="s">
        <v>20</v>
      </c>
      <c r="C36" s="87"/>
      <c r="D36" s="5"/>
      <c r="E36" s="7"/>
      <c r="F36" s="51" t="s">
        <v>21</v>
      </c>
      <c r="G36" s="4"/>
      <c r="H36" s="4"/>
      <c r="I36" s="80"/>
      <c r="J36" s="39"/>
      <c r="K36" s="39"/>
      <c r="L36" s="39"/>
      <c r="M36" s="39"/>
      <c r="N36" s="39"/>
      <c r="O36" s="67"/>
    </row>
    <row r="37" spans="1:15" ht="27" thickBot="1" x14ac:dyDescent="0.25">
      <c r="A37" s="57"/>
      <c r="B37" s="6"/>
      <c r="C37" s="6"/>
      <c r="D37" s="6"/>
      <c r="E37" s="8"/>
      <c r="F37" s="84" t="s">
        <v>26</v>
      </c>
      <c r="G37" s="5"/>
      <c r="H37" s="96" t="s">
        <v>34</v>
      </c>
      <c r="I37" s="84"/>
      <c r="J37" s="46" t="s">
        <v>23</v>
      </c>
      <c r="K37" s="39"/>
      <c r="L37" s="88">
        <f>N35</f>
        <v>0</v>
      </c>
      <c r="M37" s="89"/>
      <c r="N37" s="97" t="s">
        <v>35</v>
      </c>
      <c r="O37" s="67"/>
    </row>
    <row r="38" spans="1:15" x14ac:dyDescent="0.2">
      <c r="A38" s="57"/>
      <c r="B38" s="6"/>
      <c r="C38" s="6"/>
      <c r="D38" s="6"/>
      <c r="E38" s="8"/>
      <c r="F38" s="5"/>
      <c r="G38" s="5"/>
      <c r="H38" s="5"/>
      <c r="I38" s="81"/>
      <c r="J38" s="50" t="s">
        <v>25</v>
      </c>
      <c r="K38" s="6"/>
      <c r="L38" s="90">
        <f>L37/H37</f>
        <v>0</v>
      </c>
      <c r="M38" s="90"/>
      <c r="N38" s="98" t="s">
        <v>35</v>
      </c>
      <c r="O38" s="67"/>
    </row>
    <row r="39" spans="1:15" ht="13.5" thickBot="1" x14ac:dyDescent="0.25">
      <c r="A39" s="60"/>
      <c r="B39" s="27"/>
      <c r="C39" s="11"/>
      <c r="D39" s="11"/>
      <c r="E39" s="9"/>
      <c r="F39" s="10"/>
      <c r="G39" s="10"/>
      <c r="H39" s="10"/>
      <c r="I39" s="82"/>
      <c r="J39" s="10"/>
      <c r="K39" s="11"/>
      <c r="L39" s="61"/>
      <c r="M39" s="61"/>
      <c r="N39" s="61"/>
      <c r="O39" s="71"/>
    </row>
    <row r="41" spans="1:15" x14ac:dyDescent="0.2">
      <c r="C41" s="1"/>
      <c r="D41" s="1"/>
      <c r="E41" s="1"/>
    </row>
    <row r="42" spans="1:15" x14ac:dyDescent="0.2">
      <c r="C42" s="1"/>
      <c r="D42" s="1"/>
      <c r="E42" s="1"/>
    </row>
    <row r="43" spans="1:15" x14ac:dyDescent="0.2">
      <c r="C43" s="1"/>
      <c r="D43" s="1"/>
      <c r="E43" s="1"/>
    </row>
  </sheetData>
  <mergeCells count="3">
    <mergeCell ref="B36:C36"/>
    <mergeCell ref="L37:M37"/>
    <mergeCell ref="L38:M38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">
    <cfRule type="cellIs" dxfId="1" priority="2" operator="lessThan">
      <formula>1</formula>
    </cfRule>
  </conditionalFormatting>
  <conditionalFormatting sqref="N34">
    <cfRule type="containsBlanks" dxfId="0" priority="1">
      <formula>LEN(TRIM(N34))=0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143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30</v>
      </c>
    </row>
    <row r="5" spans="1:2" x14ac:dyDescent="0.2">
      <c r="A5" s="26" t="s">
        <v>4</v>
      </c>
      <c r="B5" s="101" t="s">
        <v>143</v>
      </c>
    </row>
    <row r="6" spans="1:2" x14ac:dyDescent="0.2">
      <c r="A6" s="25" t="s">
        <v>5</v>
      </c>
      <c r="B6" s="100" t="s">
        <v>144</v>
      </c>
    </row>
    <row r="7" spans="1:2" x14ac:dyDescent="0.2">
      <c r="A7" s="26" t="s">
        <v>6</v>
      </c>
      <c r="B7" s="101" t="s">
        <v>145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146</v>
      </c>
    </row>
    <row r="11" spans="1:2" x14ac:dyDescent="0.2">
      <c r="A11" s="26" t="s">
        <v>10</v>
      </c>
      <c r="B11" s="101" t="s">
        <v>147</v>
      </c>
    </row>
    <row r="12" spans="1:2" x14ac:dyDescent="0.2">
      <c r="A12" s="25" t="s">
        <v>11</v>
      </c>
      <c r="B12" s="100" t="s">
        <v>148</v>
      </c>
    </row>
    <row r="13" spans="1:2" x14ac:dyDescent="0.2">
      <c r="A13" s="26" t="s">
        <v>12</v>
      </c>
      <c r="B13" s="101" t="s">
        <v>147</v>
      </c>
    </row>
    <row r="14" spans="1:2" x14ac:dyDescent="0.2">
      <c r="A14" s="25" t="s">
        <v>13</v>
      </c>
      <c r="B14" s="100" t="s">
        <v>149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2020-06-29T06:18:51Z</dcterms:modified>
</cp:coreProperties>
</file>