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5_MCU_LORA\04_OUTPUT_FILES\Rhino - MCU_V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N23" i="3" l="1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<sst xmlns="http://schemas.openxmlformats.org/spreadsheetml/2006/main" count="134" uniqueCount="104">
  <si>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</si>
  <si>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</si>
  <si>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</si>
  <si>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</si>
  <si>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</si>
  <si>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</si>
  <si>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</si>
  <si>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</si>
  <si>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</si>
  <si>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</si>
  <si>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</si>
  <si>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</si>
  <si>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</si>
  <si>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</si>
  <si>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</si>
  <si>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</si>
  <si>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</si>
  <si>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</si>
  <si>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</si>
  <si>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</si>
  <si>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</si>
  <si>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</si>
  <si>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</si>
  <si>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</si>
  <si>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</si>
  <si>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</si>
  <si>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</si>
  <si>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</si>
  <si>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</si>
  <si>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MCU</t>
  </si>
  <si>
    <t>05_MCU_LORA.PrjPCB</t>
  </si>
  <si>
    <t>None</t>
  </si>
  <si>
    <t>22. 05. 2019</t>
  </si>
  <si>
    <t>&lt;none&gt;</t>
  </si>
  <si>
    <t>Manufacturer Part Number</t>
  </si>
  <si>
    <t>GRM155R61A105ME15D</t>
  </si>
  <si>
    <t>GRM155R71C103KA01D</t>
  </si>
  <si>
    <t>MC0402X104J160CT</t>
  </si>
  <si>
    <t>C0603C106M8PACTU</t>
  </si>
  <si>
    <t>HSMS-C190</t>
  </si>
  <si>
    <t>CMWX1ZZABZ-091</t>
  </si>
  <si>
    <t>MCMR04X1000FTL</t>
  </si>
  <si>
    <t>MCMR04X7152FTL</t>
  </si>
  <si>
    <t>MCWR04X1002FTL</t>
  </si>
  <si>
    <t>MCWR04X1003FTL</t>
  </si>
  <si>
    <t>U.FL-R-SMT-1(10)</t>
  </si>
  <si>
    <t>Manufacturer</t>
  </si>
  <si>
    <t>Murata</t>
  </si>
  <si>
    <t>Multicomp</t>
  </si>
  <si>
    <t>KEMET</t>
  </si>
  <si>
    <t>BROADCOM LIMITED</t>
  </si>
  <si>
    <t>Hirose</t>
  </si>
  <si>
    <t>Description</t>
  </si>
  <si>
    <t>CAP CER 1UF 10V 20% X5R 0402</t>
  </si>
  <si>
    <t>CAP CER 10000PF 16V X7R 0402</t>
  </si>
  <si>
    <t>MULTICOMP         MC0402X104J160CT             SMD Multilayer Ceramic Capacitor, 0402 [1005 Metric], 0.1 F, 16 V,  5%, X5R, MC Series                          New</t>
  </si>
  <si>
    <t>10uf/0603/20%</t>
  </si>
  <si>
    <t>BROADCOM LIMITED - HSMS-C190 - LED, RED, 10MCD, 626NM</t>
  </si>
  <si>
    <t>RF Module, FSK, OOK, LoRa, 4.8Kbps, 915MHz, -135.5dBm, 2.2V to 3.6V, I2C, SPI, UART, USB</t>
  </si>
  <si>
    <t>MULTICOMP         MCMR04X1000FTL            SMD Chip Resistor, Ceramic, MCMR Series, 100 ohm, 50 V, 0402 [1005 Metric], 62.5 mW,  1%</t>
  </si>
  <si>
    <t>MULTICOMP         MCMR04X7152FTL            Surface Mount Chip Resistor, Ceramic, MCMR Series, 71.5 kohm, 62.5 mW,  1%, 50 V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</si>
  <si>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</si>
  <si>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</si>
  <si>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Between PCB connection</t>
  </si>
  <si>
    <t>MOSFET Transistor, N Channel, 310 mA, 60 V, 0.86 ohm, 10 V, 1 V</t>
  </si>
  <si>
    <t>RF / Coaxial Connector, U.FL Coaxial, Straight Jack, Surface Mount Vertical, 50 ohm, Brass</t>
  </si>
  <si>
    <t>Footprint</t>
  </si>
  <si>
    <t>CAP0402</t>
  </si>
  <si>
    <t>CAP0603</t>
  </si>
  <si>
    <t>LED0603</t>
  </si>
  <si>
    <t>Lora Module ES0</t>
  </si>
  <si>
    <t>RES0402</t>
  </si>
  <si>
    <t>SmartParks_Rhino</t>
  </si>
  <si>
    <t>SOT23-3AL</t>
  </si>
  <si>
    <t>ufl connector smd</t>
  </si>
  <si>
    <t>Designator</t>
  </si>
  <si>
    <t>C1, C5</t>
  </si>
  <si>
    <t>C9, C11</t>
  </si>
  <si>
    <t>C4, C6</t>
  </si>
  <si>
    <t>C7</t>
  </si>
  <si>
    <t>D1</t>
  </si>
  <si>
    <t>U1</t>
  </si>
  <si>
    <t>R3, R6</t>
  </si>
  <si>
    <t>R4</t>
  </si>
  <si>
    <t>R1, R2</t>
  </si>
  <si>
    <t>R5, R7</t>
  </si>
  <si>
    <t>CON1</t>
  </si>
  <si>
    <t>T1</t>
  </si>
  <si>
    <t>CON2</t>
  </si>
  <si>
    <t>Quantity</t>
  </si>
  <si>
    <t>Supplier 1</t>
  </si>
  <si>
    <t>Farnell</t>
  </si>
  <si>
    <t>Supplier Part Number 1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</si>
  <si>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</si>
  <si>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</si>
  <si>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</si>
  <si>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</si>
  <si>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</si>
  <si>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tracker\05_MCU_LORA\05_MCU_LORA.PrjPCB</t>
  </si>
  <si>
    <t>Bill of Materials for Project [05_MCU_LORA.PrjPCB] (No PCB Document Selected)</t>
  </si>
  <si>
    <t>22. 05. 2019 14:37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</si>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</sst>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0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</row>
    <row r="2" spans="1:15" ht="37.5" customHeight="1" thickBot="1" x14ac:dyDescent="0.3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</row>
    <row r="3" spans="1:15" ht="23.25" customHeight="1" x14ac:dyDescent="0.25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</row>
    <row r="4" spans="1:15" ht="17.25" customHeight="1" x14ac:dyDescent="0.25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</row>
    <row r="5" spans="1:15" ht="17.25" customHeight="1" x14ac:dyDescent="0.4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</row>
    <row r="6" spans="1:15" x14ac:dyDescent="0.25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</row>
    <row r="7" spans="1:15" ht="15.75" customHeight="1" x14ac:dyDescent="0.25">
      <c r="A7" s="64"/>
      <c r="B7" s="23"/>
      <c r="C7" s="23" t="s">
        <v>18</v>
      </c>
      <c r="D7" s="24" t="s">
        <v>32</v>
      </c>
      <c r="E7" s="100">
        <v>0.60902777777777783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</row>
    <row r="8" spans="1:15" ht="15.75" customHeight="1" x14ac:dyDescent="0.25">
      <c r="A8" s="64"/>
      <c r="B8" s="21"/>
      <c r="C8" s="21" t="s">
        <v>17</v>
      </c>
      <c r="D8" s="25">
        <f ca="1">TODAY()</f>
        <v>43607</v>
      </c>
      <c r="E8" s="26">
        <f ca="1">NOW()</f>
        <v>43607.60954409722</v>
      </c>
      <c r="F8" s="45"/>
      <c r="G8" s="23"/>
      <c r="H8" s="23"/>
      <c r="I8" s="83"/>
      <c r="J8" s="23"/>
      <c r="K8" s="17"/>
      <c r="L8" s="45"/>
      <c r="M8" s="45"/>
      <c r="N8" s="45"/>
      <c r="O8" s="74"/>
    </row>
    <row r="9" spans="1:15" s="44" customFormat="1" ht="40.5" customHeight="1" x14ac:dyDescent="0.25">
      <c r="A9" s="66"/>
      <c r="B9" s="41" t="s">
        <v>22</v>
      </c>
      <c r="C9" s="42" t="s">
        <v>34</v>
      </c>
      <c r="D9" s="42" t="s">
        <v>46</v>
      </c>
      <c r="E9" s="42" t="s">
        <v>52</v>
      </c>
      <c r="F9" s="42" t="s">
        <v>66</v>
      </c>
      <c r="G9" s="42" t="s">
        <v>75</v>
      </c>
      <c r="H9" s="42" t="s">
        <v>89</v>
      </c>
      <c r="I9" s="42" t="s">
        <v>90</v>
      </c>
      <c r="J9" s="42" t="s">
        <v>92</v>
      </c>
      <c r="K9" s="46" t="s">
        <v>93</v>
      </c>
      <c r="L9" s="50" t="s">
        <v>94</v>
      </c>
      <c r="M9" s="43" t="s">
        <v>95</v>
      </c>
      <c r="N9" s="43" t="s">
        <v>96</v>
      </c>
      <c r="O9" s="43" t="s">
        <v>97</v>
      </c>
    </row>
    <row r="10" spans="1:15" s="2" customFormat="1" ht="13.5" customHeight="1" x14ac:dyDescent="0.25">
      <c r="A10" s="64"/>
      <c r="B10" s="35">
        <f>ROW(B10) - ROW($B$9)</f>
        <v>1</v>
      </c>
      <c r="C10" s="34" t="s">
        <v>35</v>
      </c>
      <c r="D10" s="34" t="s">
        <v>47</v>
      </c>
      <c r="E10" s="36" t="s">
        <v>53</v>
      </c>
      <c r="F10" s="36" t="s">
        <v>67</v>
      </c>
      <c r="G10" s="36" t="s">
        <v>76</v>
      </c>
      <c r="H10" s="36">
        <v>2</v>
      </c>
      <c r="I10" s="84" t="s">
        <v>91</v>
      </c>
      <c r="J10" s="36">
        <v>1740588</v>
      </c>
      <c r="K10" s="47"/>
      <c r="L10" s="47"/>
      <c r="M10" s="94"/>
      <c r="N10" s="94"/>
      <c r="O10" s="75"/>
    </row>
    <row r="11" spans="1:15" s="2" customFormat="1" ht="13.5" customHeight="1" x14ac:dyDescent="0.25">
      <c r="A11" s="64"/>
      <c r="B11" s="37">
        <f>ROW(B11) - ROW($B$9)</f>
        <v>2</v>
      </c>
      <c r="C11" s="38" t="s">
        <v>36</v>
      </c>
      <c r="D11" s="38" t="s">
        <v>47</v>
      </c>
      <c r="E11" s="38" t="s">
        <v>54</v>
      </c>
      <c r="F11" s="38" t="s">
        <v>67</v>
      </c>
      <c r="G11" s="38" t="s">
        <v>77</v>
      </c>
      <c r="H11" s="38">
        <v>2</v>
      </c>
      <c r="I11" s="85" t="s">
        <v>91</v>
      </c>
      <c r="J11" s="38">
        <v>1828864</v>
      </c>
      <c r="K11" s="48"/>
      <c r="L11" s="48"/>
      <c r="M11" s="95"/>
      <c r="N11" s="95"/>
      <c r="O11" s="76"/>
    </row>
    <row r="12" spans="1:15" s="2" customFormat="1" ht="13.5" customHeight="1" x14ac:dyDescent="0.25">
      <c r="A12" s="64"/>
      <c r="B12" s="35">
        <f>ROW(B12) - ROW($B$9)</f>
        <v>3</v>
      </c>
      <c r="C12" s="34" t="s">
        <v>37</v>
      </c>
      <c r="D12" s="34" t="s">
        <v>48</v>
      </c>
      <c r="E12" s="36" t="s">
        <v>55</v>
      </c>
      <c r="F12" s="36" t="s">
        <v>67</v>
      </c>
      <c r="G12" s="36" t="s">
        <v>78</v>
      </c>
      <c r="H12" s="36">
        <v>2</v>
      </c>
      <c r="I12" s="84" t="s">
        <v>91</v>
      </c>
      <c r="J12" s="36">
        <v>2627419</v>
      </c>
      <c r="K12" s="47"/>
      <c r="L12" s="47"/>
      <c r="M12" s="94"/>
      <c r="N12" s="94"/>
      <c r="O12" s="75"/>
    </row>
    <row r="13" spans="1:15" s="2" customFormat="1" ht="13.5" customHeight="1" x14ac:dyDescent="0.25">
      <c r="A13" s="64"/>
      <c r="B13" s="37">
        <f>ROW(B13) - ROW($B$9)</f>
        <v>4</v>
      </c>
      <c r="C13" s="38" t="s">
        <v>38</v>
      </c>
      <c r="D13" s="38" t="s">
        <v>49</v>
      </c>
      <c r="E13" s="38" t="s">
        <v>56</v>
      </c>
      <c r="F13" s="38" t="s">
        <v>68</v>
      </c>
      <c r="G13" s="38" t="s">
        <v>79</v>
      </c>
      <c r="H13" s="38">
        <v>1</v>
      </c>
      <c r="I13" s="85" t="s">
        <v>91</v>
      </c>
      <c r="J13" s="38">
        <v>2456110</v>
      </c>
      <c r="K13" s="48"/>
      <c r="L13" s="48"/>
      <c r="M13" s="95"/>
      <c r="N13" s="95"/>
      <c r="O13" s="76"/>
    </row>
    <row r="14" spans="1:15" s="2" customFormat="1" ht="13.5" customHeight="1" x14ac:dyDescent="0.25">
      <c r="A14" s="64"/>
      <c r="B14" s="35">
        <f>ROW(B14) - ROW($B$9)</f>
        <v>5</v>
      </c>
      <c r="C14" s="34" t="s">
        <v>39</v>
      </c>
      <c r="D14" s="34" t="s">
        <v>50</v>
      </c>
      <c r="E14" s="36" t="s">
        <v>57</v>
      </c>
      <c r="F14" s="36" t="s">
        <v>69</v>
      </c>
      <c r="G14" s="36" t="s">
        <v>80</v>
      </c>
      <c r="H14" s="36">
        <v>1</v>
      </c>
      <c r="I14" s="84" t="s">
        <v>91</v>
      </c>
      <c r="J14" s="36">
        <v>2497356</v>
      </c>
      <c r="K14" s="47"/>
      <c r="L14" s="47"/>
      <c r="M14" s="94"/>
      <c r="N14" s="94"/>
      <c r="O14" s="75"/>
    </row>
    <row r="15" spans="1:15" s="2" customFormat="1" ht="13.5" customHeight="1" x14ac:dyDescent="0.25">
      <c r="A15" s="64"/>
      <c r="B15" s="37">
        <f>ROW(B15) - ROW($B$9)</f>
        <v>6</v>
      </c>
      <c r="C15" s="38" t="s">
        <v>40</v>
      </c>
      <c r="D15" s="38" t="s">
        <v>47</v>
      </c>
      <c r="E15" s="38" t="s">
        <v>58</v>
      </c>
      <c r="F15" s="38" t="s">
        <v>70</v>
      </c>
      <c r="G15" s="38" t="s">
        <v>81</v>
      </c>
      <c r="H15" s="38">
        <v>1</v>
      </c>
      <c r="I15" s="85" t="s">
        <v>91</v>
      </c>
      <c r="J15" s="38">
        <v>2802546</v>
      </c>
      <c r="K15" s="48"/>
      <c r="L15" s="48"/>
      <c r="M15" s="95"/>
      <c r="N15" s="95"/>
      <c r="O15" s="76"/>
    </row>
    <row r="16" spans="1:15" s="2" customFormat="1" ht="13.5" customHeight="1" x14ac:dyDescent="0.25">
      <c r="A16" s="64"/>
      <c r="B16" s="35">
        <f>ROW(B16) - ROW($B$9)</f>
        <v>7</v>
      </c>
      <c r="C16" s="34" t="s">
        <v>41</v>
      </c>
      <c r="D16" s="34" t="s">
        <v>48</v>
      </c>
      <c r="E16" s="36" t="s">
        <v>59</v>
      </c>
      <c r="F16" s="36" t="s">
        <v>71</v>
      </c>
      <c r="G16" s="36" t="s">
        <v>82</v>
      </c>
      <c r="H16" s="36">
        <v>2</v>
      </c>
      <c r="I16" s="84" t="s">
        <v>91</v>
      </c>
      <c r="J16" s="36">
        <v>2072515</v>
      </c>
      <c r="K16" s="47"/>
      <c r="L16" s="47"/>
      <c r="M16" s="94"/>
      <c r="N16" s="94"/>
      <c r="O16" s="75"/>
    </row>
    <row r="17" spans="1:15" s="2" customFormat="1" ht="13.5" customHeight="1" x14ac:dyDescent="0.25">
      <c r="A17" s="64"/>
      <c r="B17" s="37">
        <f>ROW(B17) - ROW($B$9)</f>
        <v>8</v>
      </c>
      <c r="C17" s="38" t="s">
        <v>42</v>
      </c>
      <c r="D17" s="38" t="s">
        <v>48</v>
      </c>
      <c r="E17" s="38" t="s">
        <v>60</v>
      </c>
      <c r="F17" s="38" t="s">
        <v>71</v>
      </c>
      <c r="G17" s="38" t="s">
        <v>83</v>
      </c>
      <c r="H17" s="38">
        <v>1</v>
      </c>
      <c r="I17" s="85" t="s">
        <v>91</v>
      </c>
      <c r="J17" s="38">
        <v>2073227</v>
      </c>
      <c r="K17" s="48"/>
      <c r="L17" s="48"/>
      <c r="M17" s="95"/>
      <c r="N17" s="95"/>
      <c r="O17" s="76"/>
    </row>
    <row r="18" spans="1:15" s="2" customFormat="1" ht="13.5" customHeight="1" x14ac:dyDescent="0.25">
      <c r="A18" s="64"/>
      <c r="B18" s="35">
        <f>ROW(B18) - ROW($B$9)</f>
        <v>9</v>
      </c>
      <c r="C18" s="34" t="s">
        <v>43</v>
      </c>
      <c r="D18" s="34" t="s">
        <v>48</v>
      </c>
      <c r="E18" s="36" t="s">
        <v>61</v>
      </c>
      <c r="F18" s="36" t="s">
        <v>71</v>
      </c>
      <c r="G18" s="36" t="s">
        <v>84</v>
      </c>
      <c r="H18" s="36">
        <v>2</v>
      </c>
      <c r="I18" s="84" t="s">
        <v>91</v>
      </c>
      <c r="J18" s="36">
        <v>2447096</v>
      </c>
      <c r="K18" s="47"/>
      <c r="L18" s="47"/>
      <c r="M18" s="94"/>
      <c r="N18" s="94"/>
      <c r="O18" s="75"/>
    </row>
    <row r="19" spans="1:15" s="2" customFormat="1" ht="13.5" customHeight="1" x14ac:dyDescent="0.25">
      <c r="A19" s="64"/>
      <c r="B19" s="37">
        <f>ROW(B19) - ROW($B$9)</f>
        <v>10</v>
      </c>
      <c r="C19" s="38" t="s">
        <v>44</v>
      </c>
      <c r="D19" s="38" t="s">
        <v>48</v>
      </c>
      <c r="E19" s="38" t="s">
        <v>62</v>
      </c>
      <c r="F19" s="38" t="s">
        <v>71</v>
      </c>
      <c r="G19" s="38" t="s">
        <v>85</v>
      </c>
      <c r="H19" s="38">
        <v>2</v>
      </c>
      <c r="I19" s="85" t="s">
        <v>91</v>
      </c>
      <c r="J19" s="38">
        <v>2447094</v>
      </c>
      <c r="K19" s="48"/>
      <c r="L19" s="48"/>
      <c r="M19" s="95"/>
      <c r="N19" s="95"/>
      <c r="O19" s="76"/>
    </row>
    <row r="20" spans="1:15" s="2" customFormat="1" ht="13.5" customHeight="1" x14ac:dyDescent="0.25">
      <c r="A20" s="64"/>
      <c r="B20" s="35">
        <f>ROW(B20) - ROW($B$9)</f>
        <v>11</v>
      </c>
      <c r="C20" s="34"/>
      <c r="D20" s="34"/>
      <c r="E20" s="36" t="s">
        <v>63</v>
      </c>
      <c r="F20" s="36" t="s">
        <v>72</v>
      </c>
      <c r="G20" s="36" t="s">
        <v>86</v>
      </c>
      <c r="H20" s="36">
        <v>1</v>
      </c>
      <c r="I20" s="84"/>
      <c r="J20" s="36"/>
      <c r="K20" s="47"/>
      <c r="L20" s="47"/>
      <c r="M20" s="94"/>
      <c r="N20" s="94"/>
      <c r="O20" s="75"/>
    </row>
    <row r="21" spans="1:15" s="2" customFormat="1" ht="13.5" customHeight="1" x14ac:dyDescent="0.25">
      <c r="A21" s="64"/>
      <c r="B21" s="37">
        <f>ROW(B21) - ROW($B$9)</f>
        <v>12</v>
      </c>
      <c r="C21" s="38"/>
      <c r="D21" s="38"/>
      <c r="E21" s="38" t="s">
        <v>64</v>
      </c>
      <c r="F21" s="38" t="s">
        <v>73</v>
      </c>
      <c r="G21" s="38" t="s">
        <v>87</v>
      </c>
      <c r="H21" s="38">
        <v>1</v>
      </c>
      <c r="I21" s="85" t="s">
        <v>91</v>
      </c>
      <c r="J21" s="38">
        <v>2317616</v>
      </c>
      <c r="K21" s="48"/>
      <c r="L21" s="48"/>
      <c r="M21" s="95"/>
      <c r="N21" s="95"/>
      <c r="O21" s="76"/>
    </row>
    <row r="22" spans="1:15" s="2" customFormat="1" ht="13.5" customHeight="1" x14ac:dyDescent="0.25">
      <c r="A22" s="64"/>
      <c r="B22" s="35">
        <f>ROW(B22) - ROW($B$9)</f>
        <v>13</v>
      </c>
      <c r="C22" s="34" t="s">
        <v>45</v>
      </c>
      <c r="D22" s="34" t="s">
        <v>51</v>
      </c>
      <c r="E22" s="36" t="s">
        <v>65</v>
      </c>
      <c r="F22" s="36" t="s">
        <v>74</v>
      </c>
      <c r="G22" s="36" t="s">
        <v>88</v>
      </c>
      <c r="H22" s="36">
        <v>1</v>
      </c>
      <c r="I22" s="84" t="s">
        <v>91</v>
      </c>
      <c r="J22" s="36">
        <v>1688077</v>
      </c>
      <c r="K22" s="47"/>
      <c r="L22" s="47"/>
      <c r="M22" s="94"/>
      <c r="N22" s="94"/>
      <c r="O22" s="75"/>
    </row>
    <row r="23" spans="1:15" x14ac:dyDescent="0.25">
      <c r="A23" s="64"/>
      <c r="B23" s="60"/>
      <c r="C23" s="59"/>
      <c r="D23" s="40"/>
      <c r="E23" s="39"/>
      <c r="F23" s="56"/>
      <c r="G23" s="45"/>
      <c r="H23" s="55">
        <f>SUM(H10:H22)</f>
        <v>19</v>
      </c>
      <c r="I23" s="86"/>
      <c r="J23" s="49"/>
      <c r="K23" s="55">
        <f>SUM(K10:K22)</f>
        <v>0</v>
      </c>
      <c r="L23" s="54"/>
      <c r="M23" s="54"/>
      <c r="N23" s="54">
        <f>SUM(N10:N22)</f>
        <v>0</v>
      </c>
      <c r="O23" s="77"/>
    </row>
    <row r="24" spans="1:15" ht="13.8" thickBot="1" x14ac:dyDescent="0.3">
      <c r="A24" s="64"/>
      <c r="B24" s="96" t="s">
        <v>20</v>
      </c>
      <c r="C24" s="96"/>
      <c r="D24" s="6"/>
      <c r="E24" s="8"/>
      <c r="F24" s="58" t="s">
        <v>21</v>
      </c>
      <c r="G24" s="5"/>
      <c r="H24" s="5"/>
      <c r="I24" s="87"/>
      <c r="J24" s="45"/>
      <c r="K24" s="45"/>
      <c r="L24" s="45"/>
      <c r="M24" s="45"/>
      <c r="N24" s="45"/>
      <c r="O24" s="74"/>
    </row>
    <row r="25" spans="1:15" ht="25.2" thickBot="1" x14ac:dyDescent="0.3">
      <c r="A25" s="64"/>
      <c r="B25" s="7"/>
      <c r="C25" s="7"/>
      <c r="D25" s="7"/>
      <c r="E25" s="9"/>
      <c r="F25" s="91" t="s">
        <v>26</v>
      </c>
      <c r="G25" s="6"/>
      <c r="H25" s="92">
        <v>20</v>
      </c>
      <c r="I25" s="91"/>
      <c r="J25" s="53" t="s">
        <v>23</v>
      </c>
      <c r="K25" s="45"/>
      <c r="L25" s="97">
        <f>N23</f>
        <v>0</v>
      </c>
      <c r="M25" s="98"/>
      <c r="N25" s="52" t="s">
        <v>33</v>
      </c>
      <c r="O25" s="74"/>
    </row>
    <row r="26" spans="1:15" x14ac:dyDescent="0.25">
      <c r="A26" s="64"/>
      <c r="B26" s="7"/>
      <c r="C26" s="7"/>
      <c r="D26" s="7"/>
      <c r="E26" s="9"/>
      <c r="F26" s="6"/>
      <c r="G26" s="6"/>
      <c r="H26" s="6"/>
      <c r="I26" s="88"/>
      <c r="J26" s="57" t="s">
        <v>25</v>
      </c>
      <c r="K26" s="7"/>
      <c r="L26" s="99">
        <f>L25/H25</f>
        <v>0</v>
      </c>
      <c r="M26" s="99"/>
      <c r="N26" s="93" t="s">
        <v>33</v>
      </c>
      <c r="O26" s="74"/>
    </row>
    <row r="27" spans="1:15" ht="13.8" thickBot="1" x14ac:dyDescent="0.3">
      <c r="A27" s="67"/>
      <c r="B27" s="33"/>
      <c r="C27" s="12"/>
      <c r="D27" s="12"/>
      <c r="E27" s="10"/>
      <c r="F27" s="11"/>
      <c r="G27" s="11"/>
      <c r="H27" s="11"/>
      <c r="I27" s="89"/>
      <c r="J27" s="11"/>
      <c r="K27" s="12"/>
      <c r="L27" s="68"/>
      <c r="M27" s="68"/>
      <c r="N27" s="68"/>
      <c r="O27" s="78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  <row r="31" spans="1:15" x14ac:dyDescent="0.25">
      <c r="C31" s="1"/>
      <c r="D31" s="1"/>
      <c r="E31" s="1"/>
    </row>
  </sheetData>
  <mergeCells count="3">
    <mergeCell ref="B24:C24"/>
    <mergeCell ref="L25:M25"/>
    <mergeCell ref="L26:M26"/>
  </mergeCells>
  <phoneticPr fontId="0" type="noConversion"/>
  <conditionalFormatting sqref="L10:L11">
    <cfRule type="cellIs" dxfId="13" priority="15" operator="lessThan">
      <formula>1</formula>
    </cfRule>
  </conditionalFormatting>
  <conditionalFormatting sqref="N10:N11">
    <cfRule type="containsBlanks" dxfId="12" priority="14">
      <formula>LEN(TRIM(N10))=0</formula>
    </cfRule>
  </conditionalFormatting>
  <conditionalFormatting sqref="L12:L13">
    <cfRule type="cellIs" dxfId="11" priority="12" operator="lessThan">
      <formula>1</formula>
    </cfRule>
  </conditionalFormatting>
  <conditionalFormatting sqref="N12:N13">
    <cfRule type="containsBlanks" dxfId="10" priority="11">
      <formula>LEN(TRIM(N12))=0</formula>
    </cfRule>
  </conditionalFormatting>
  <conditionalFormatting sqref="L14:L15">
    <cfRule type="cellIs" dxfId="9" priority="10" operator="lessThan">
      <formula>1</formula>
    </cfRule>
  </conditionalFormatting>
  <conditionalFormatting sqref="N14:N15">
    <cfRule type="containsBlanks" dxfId="8" priority="9">
      <formula>LEN(TRIM(N14))=0</formula>
    </cfRule>
  </conditionalFormatting>
  <conditionalFormatting sqref="L16:L17">
    <cfRule type="cellIs" dxfId="7" priority="8" operator="lessThan">
      <formula>1</formula>
    </cfRule>
  </conditionalFormatting>
  <conditionalFormatting sqref="N16:N17">
    <cfRule type="containsBlanks" dxfId="6" priority="7">
      <formula>LEN(TRIM(N16))=0</formula>
    </cfRule>
  </conditionalFormatting>
  <conditionalFormatting sqref="L18:L19">
    <cfRule type="cellIs" dxfId="5" priority="6" operator="lessThan">
      <formula>1</formula>
    </cfRule>
  </conditionalFormatting>
  <conditionalFormatting sqref="N18:N19">
    <cfRule type="containsBlanks" dxfId="4" priority="5">
      <formula>LEN(TRIM(N18))=0</formula>
    </cfRule>
  </conditionalFormatting>
  <conditionalFormatting sqref="L20:L21">
    <cfRule type="cellIs" dxfId="3" priority="4" operator="lessThan">
      <formula>1</formula>
    </cfRule>
  </conditionalFormatting>
  <conditionalFormatting sqref="N20:N21">
    <cfRule type="containsBlanks" dxfId="2" priority="3">
      <formula>LEN(TRIM(N20))=0</formula>
    </cfRule>
  </conditionalFormatting>
  <conditionalFormatting sqref="L22">
    <cfRule type="cellIs" dxfId="1" priority="2" operator="lessThan">
      <formula>1</formula>
    </cfRule>
  </conditionalFormatting>
  <conditionalFormatting sqref="N22">
    <cfRule type="containsBlanks" dxfId="0" priority="1">
      <formula>LEN(TRIM(N22))=0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0" t="s">
        <v>0</v>
      </c>
      <c r="B1" s="31" t="s">
        <v>98</v>
      </c>
    </row>
    <row r="2" spans="1:2" x14ac:dyDescent="0.25">
      <c r="A2" s="29" t="s">
        <v>1</v>
      </c>
      <c r="B2" s="4" t="s">
        <v>30</v>
      </c>
    </row>
    <row r="3" spans="1:2" x14ac:dyDescent="0.25">
      <c r="A3" s="30" t="s">
        <v>2</v>
      </c>
      <c r="B3" s="32" t="s">
        <v>31</v>
      </c>
    </row>
    <row r="4" spans="1:2" x14ac:dyDescent="0.25">
      <c r="A4" s="29" t="s">
        <v>3</v>
      </c>
      <c r="B4" s="4" t="s">
        <v>30</v>
      </c>
    </row>
    <row r="5" spans="1:2" x14ac:dyDescent="0.25">
      <c r="A5" s="30" t="s">
        <v>4</v>
      </c>
      <c r="B5" s="32" t="s">
        <v>98</v>
      </c>
    </row>
    <row r="6" spans="1:2" x14ac:dyDescent="0.25">
      <c r="A6" s="29" t="s">
        <v>5</v>
      </c>
      <c r="B6" s="4" t="s">
        <v>99</v>
      </c>
    </row>
    <row r="7" spans="1:2" x14ac:dyDescent="0.25">
      <c r="A7" s="30" t="s">
        <v>6</v>
      </c>
      <c r="B7" s="32">
        <v>19</v>
      </c>
    </row>
    <row r="8" spans="1:2" x14ac:dyDescent="0.25">
      <c r="A8" s="29" t="s">
        <v>7</v>
      </c>
      <c r="B8" s="101">
        <v>0.60902777777777783</v>
      </c>
    </row>
    <row r="9" spans="1:2" x14ac:dyDescent="0.25">
      <c r="A9" s="30" t="s">
        <v>8</v>
      </c>
      <c r="B9" s="32" t="s">
        <v>32</v>
      </c>
    </row>
    <row r="10" spans="1:2" x14ac:dyDescent="0.25">
      <c r="A10" s="29" t="s">
        <v>9</v>
      </c>
      <c r="B10" s="4" t="s">
        <v>100</v>
      </c>
    </row>
    <row r="11" spans="1:2" x14ac:dyDescent="0.25">
      <c r="A11" s="30" t="s">
        <v>10</v>
      </c>
      <c r="B11" s="32" t="s">
        <v>101</v>
      </c>
    </row>
    <row r="12" spans="1:2" x14ac:dyDescent="0.25">
      <c r="A12" s="29" t="s">
        <v>11</v>
      </c>
      <c r="B12" s="4" t="s">
        <v>102</v>
      </c>
    </row>
    <row r="13" spans="1:2" x14ac:dyDescent="0.25">
      <c r="A13" s="30" t="s">
        <v>12</v>
      </c>
      <c r="B13" s="32" t="s">
        <v>103</v>
      </c>
    </row>
    <row r="14" spans="1:2" x14ac:dyDescent="0.25">
      <c r="A14" s="29" t="s">
        <v>13</v>
      </c>
      <c r="B14" s="4" t="s">
        <v>101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2019-05-22T12:37:44Z</dcterms:modified>
</cp:coreProperties>
</file>