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D:\Document Ndik\Kuliah\Semester 3\informatics-statistics\Praktikum\Pertemuan 8\"/>
    </mc:Choice>
  </mc:AlternateContent>
  <xr:revisionPtr revIDLastSave="0" documentId="13_ncr:1_{CCA766BE-0919-4E0E-981A-0A59D6F92FCF}" xr6:coauthVersionLast="47" xr6:coauthVersionMax="47" xr10:uidLastSave="{00000000-0000-0000-0000-000000000000}"/>
  <bookViews>
    <workbookView xWindow="-105" yWindow="0" windowWidth="14610" windowHeight="16305" activeTab="3" xr2:uid="{00000000-000D-0000-FFFF-FFFF00000000}"/>
  </bookViews>
  <sheets>
    <sheet name="Kasus 1" sheetId="1" r:id="rId1"/>
    <sheet name="Kasus 2" sheetId="2" r:id="rId2"/>
    <sheet name="Kasus 3" sheetId="3" r:id="rId3"/>
    <sheet name="Kasus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7" i="2"/>
  <c r="J6" i="2"/>
  <c r="I4" i="4"/>
  <c r="I5" i="2"/>
  <c r="J5" i="2"/>
  <c r="L5" i="2"/>
  <c r="M5" i="2" s="1"/>
  <c r="L5" i="4"/>
  <c r="M5" i="4" s="1"/>
  <c r="L4" i="4"/>
  <c r="M4" i="4" s="1"/>
  <c r="K5" i="4"/>
  <c r="K4" i="4"/>
  <c r="K4" i="3"/>
  <c r="K7" i="2"/>
  <c r="K6" i="2"/>
  <c r="K5" i="2"/>
  <c r="K4" i="2"/>
  <c r="L4" i="2" s="1"/>
  <c r="M4" i="2" s="1"/>
  <c r="J8" i="1"/>
  <c r="J6" i="3"/>
  <c r="J5" i="3"/>
  <c r="L5" i="3" s="1"/>
  <c r="M5" i="3" s="1"/>
  <c r="J4" i="3"/>
  <c r="L4" i="3" s="1"/>
  <c r="M4" i="3" s="1"/>
  <c r="K5" i="3"/>
  <c r="K6" i="3"/>
  <c r="J4" i="2"/>
  <c r="M5" i="1"/>
  <c r="M6" i="1"/>
  <c r="K5" i="1"/>
  <c r="K6" i="1"/>
  <c r="K7" i="1"/>
  <c r="K8" i="1"/>
  <c r="K4" i="1"/>
  <c r="J7" i="1"/>
  <c r="L5" i="1"/>
  <c r="L6" i="1"/>
  <c r="J4" i="1"/>
  <c r="L4" i="1" s="1"/>
  <c r="M4" i="1" s="1"/>
  <c r="J6" i="1"/>
  <c r="J5" i="1"/>
  <c r="I5" i="4"/>
  <c r="I7" i="2"/>
  <c r="I6" i="2"/>
  <c r="I4" i="2"/>
  <c r="I8" i="1"/>
  <c r="I5" i="1"/>
  <c r="I6" i="1"/>
  <c r="I7" i="1"/>
  <c r="I4" i="1"/>
  <c r="I5" i="3"/>
  <c r="I6" i="3"/>
  <c r="I4" i="3"/>
  <c r="L7" i="2" l="1"/>
  <c r="M7" i="2" s="1"/>
  <c r="L6" i="2"/>
  <c r="M6" i="2" s="1"/>
  <c r="L6" i="3"/>
  <c r="M6" i="3" s="1"/>
  <c r="L8" i="1"/>
  <c r="M8" i="1" s="1"/>
  <c r="L7" i="1"/>
  <c r="M7" i="1" s="1"/>
</calcChain>
</file>

<file path=xl/sharedStrings.xml><?xml version="1.0" encoding="utf-8"?>
<sst xmlns="http://schemas.openxmlformats.org/spreadsheetml/2006/main" count="333" uniqueCount="103">
  <si>
    <t>Data Set Mahasiswa</t>
  </si>
  <si>
    <t>No</t>
  </si>
  <si>
    <t>Jenis Kelamin</t>
  </si>
  <si>
    <t>Status Mhs</t>
  </si>
  <si>
    <t>Status Pernikahan</t>
  </si>
  <si>
    <t>IPK</t>
  </si>
  <si>
    <t>Status Kelulusan</t>
  </si>
  <si>
    <t>laki‐laki</t>
  </si>
  <si>
    <t>Mahasiswa</t>
  </si>
  <si>
    <t>Belum</t>
  </si>
  <si>
    <t>Tepat Waktu</t>
  </si>
  <si>
    <t>Bekerja</t>
  </si>
  <si>
    <t>Tidak Tepat Waktu</t>
  </si>
  <si>
    <t>Perempuan</t>
  </si>
  <si>
    <t>Sudah</t>
  </si>
  <si>
    <t>Mencari Peluang dengan kriteria berikut</t>
  </si>
  <si>
    <t>Peluang</t>
  </si>
  <si>
    <t>Dibulatkan</t>
  </si>
  <si>
    <t>1. Peluang Lulus tepat Waktu, jika mahasiswa adalah Laki‐laki</t>
  </si>
  <si>
    <t>2. Menghitung Jumlah Kelas Lulus tepat Waktu</t>
  </si>
  <si>
    <t>3. Menghitung Jumlah Kelas Tidak Lulus Tepat</t>
  </si>
  <si>
    <t>4. Mencari peluang mahasiswa dengan status menikah dan lulus tepat Waktu</t>
  </si>
  <si>
    <t>5. Mencari Peluang Mahasiswa dengan jenis kelamin laki‐laki dan lulus tepat Waktu</t>
  </si>
  <si>
    <t>n(A)</t>
  </si>
  <si>
    <t>n(P)</t>
  </si>
  <si>
    <t>NO</t>
  </si>
  <si>
    <t>DOSEN PA</t>
  </si>
  <si>
    <t>STATUS SISTEM</t>
  </si>
  <si>
    <t>PRODI</t>
  </si>
  <si>
    <t>TINDAKAN</t>
  </si>
  <si>
    <t>Ahmad</t>
  </si>
  <si>
    <t>COCOK</t>
  </si>
  <si>
    <t>Informatika</t>
  </si>
  <si>
    <t>Lanjutkan</t>
  </si>
  <si>
    <t>Yuniarti</t>
  </si>
  <si>
    <t>TIDAK COCOK</t>
  </si>
  <si>
    <t>Teknik Mesin</t>
  </si>
  <si>
    <t>Perbaiki</t>
  </si>
  <si>
    <t>Winiarti</t>
  </si>
  <si>
    <t>Teknik Sipil</t>
  </si>
  <si>
    <t>Kurniawan</t>
  </si>
  <si>
    <t>Robertus</t>
  </si>
  <si>
    <t>Syawal</t>
  </si>
  <si>
    <t>Awaludin</t>
  </si>
  <si>
    <t>Rianti</t>
  </si>
  <si>
    <t>Yessika</t>
  </si>
  <si>
    <t>Nuraini</t>
  </si>
  <si>
    <t>Siti Maisaroh</t>
  </si>
  <si>
    <t>Taliwang</t>
  </si>
  <si>
    <t>Bagas</t>
  </si>
  <si>
    <t>Rendy</t>
  </si>
  <si>
    <t>Zubaida</t>
  </si>
  <si>
    <t>Yuliza</t>
  </si>
  <si>
    <t>Rani</t>
  </si>
  <si>
    <t>Bagito</t>
  </si>
  <si>
    <t>Rahmat</t>
  </si>
  <si>
    <t>1. Carilah nilai Peluang tandata tangan dosen PA yang Cocok</t>
  </si>
  <si>
    <t>2. Carilah nilai peluang tandatangan dosen PA Bagito jika tida cocok maka dilakukan perbaikan.</t>
  </si>
  <si>
    <t>3. Carilah nilai peluang jika dosen PA berasal dari prodi Informatika dan tanda tangan tidak Cocok sehingga harus diperbaiki.</t>
  </si>
  <si>
    <t>4. Carilah nilai peluang tanda tangan dosen PA Cocok tetapi dari Prodi Teknik Sipil.</t>
  </si>
  <si>
    <t>Jenis Ikan</t>
  </si>
  <si>
    <t>Mata</t>
  </si>
  <si>
    <t>Sisik</t>
  </si>
  <si>
    <t>Daging</t>
  </si>
  <si>
    <t>Status</t>
  </si>
  <si>
    <t>Ekor Kuning</t>
  </si>
  <si>
    <t>Jernih</t>
  </si>
  <si>
    <t>Mengkilap</t>
  </si>
  <si>
    <t>Merah segar</t>
  </si>
  <si>
    <t>Layak</t>
  </si>
  <si>
    <t>Kembung</t>
  </si>
  <si>
    <t>Buram</t>
  </si>
  <si>
    <t>Pudar</t>
  </si>
  <si>
    <t>coklat</t>
  </si>
  <si>
    <t>Tidak Layak</t>
  </si>
  <si>
    <t>Tongkol</t>
  </si>
  <si>
    <t>Tuna</t>
  </si>
  <si>
    <t>Nila</t>
  </si>
  <si>
    <t>Gurameh</t>
  </si>
  <si>
    <t>Belanak</t>
  </si>
  <si>
    <t>Sarden</t>
  </si>
  <si>
    <t>Lele</t>
  </si>
  <si>
    <t>Cucut</t>
  </si>
  <si>
    <t>Kakap merah</t>
  </si>
  <si>
    <t>Kakap Putih</t>
  </si>
  <si>
    <t>Cakalang</t>
  </si>
  <si>
    <t>Bawal Laut</t>
  </si>
  <si>
    <t>Bawal Tawar</t>
  </si>
  <si>
    <t>peluang ikan yang dinyatakan Layak dengan kriteria mata jernih, Sisik mengkilap dan daging berwarna merah segar.</t>
  </si>
  <si>
    <t>Nilai peluang yang tidak layak berdasarkan kriteri mata, sisik dan daging ikan</t>
  </si>
  <si>
    <t>Nilai peluang ikan yang hasilnya layak</t>
  </si>
  <si>
    <t>rumus n(P)</t>
  </si>
  <si>
    <t>Usia (Thn)</t>
  </si>
  <si>
    <t>Status Tugas</t>
  </si>
  <si>
    <t>Nilai</t>
  </si>
  <si>
    <t>Hasil Pengukuran</t>
  </si>
  <si>
    <t>Laki‐laki</t>
  </si>
  <si>
    <t>Selesai</t>
  </si>
  <si>
    <t>Tidak Stress</t>
  </si>
  <si>
    <t>Tidak Selesai</t>
  </si>
  <si>
    <t>Stress</t>
  </si>
  <si>
    <t>a.        Anak dinyatakan stress dengan kriteria, laki‐laki, tugas mempunyai nilai &gt;=55</t>
  </si>
  <si>
    <t>b.       Anak perempuan yang tidak stress dengan usia &gt;=13 tahun, nilai &gt;=80 dan status tugas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</si>
</sst>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9.5"/>
      <color rgb="FF000000"/>
      <name val="Calibri"/>
      <family val="2"/>
    </font>
    <font>
      <sz val="9.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59A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3"/>
    </xf>
    <xf numFmtId="0" fontId="3" fillId="0" borderId="3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5" fillId="0" borderId="5" xfId="0" applyFont="1" applyBorder="1" applyAlignment="1">
      <alignment horizontal="left" vertical="center"/>
    </xf>
    <xf numFmtId="0" fontId="0" fillId="0" borderId="5" xfId="0" applyBorder="1"/>
    <xf numFmtId="0" fontId="4" fillId="0" borderId="5" xfId="0" applyFont="1" applyBorder="1" applyAlignment="1">
      <alignment horizontal="justify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40" zoomScaleNormal="40" workbookViewId="0">
      <selection activeCell="H3" sqref="H3:M8"/>
    </sheetView>
  </sheetViews>
  <sheetFormatPr defaultRowHeight="15" x14ac:dyDescent="0.25"/>
  <cols>
    <col min="1" max="1" width="5.85546875" bestFit="1" customWidth="1"/>
    <col min="2" max="2" width="18.7109375" bestFit="1" customWidth="1"/>
    <col min="3" max="3" width="10.85546875" bestFit="1" customWidth="1"/>
    <col min="4" max="4" width="15.140625" bestFit="1" customWidth="1"/>
    <col min="5" max="5" width="3.42578125" bestFit="1" customWidth="1"/>
    <col min="6" max="6" width="17.85546875" bestFit="1" customWidth="1"/>
    <col min="8" max="8" width="82.85546875" bestFit="1" customWidth="1"/>
    <col min="9" max="9" width="66.5703125" bestFit="1" customWidth="1"/>
    <col min="10" max="10" width="10.5703125" bestFit="1" customWidth="1"/>
    <col min="11" max="11" width="13.42578125" bestFit="1" customWidth="1"/>
    <col min="12" max="13" width="10.5703125" bestFit="1" customWidth="1"/>
  </cols>
  <sheetData>
    <row r="1" spans="1:13" x14ac:dyDescent="0.25">
      <c r="B1" t="s">
        <v>0</v>
      </c>
    </row>
    <row r="2" spans="1:13" ht="15.75" thickBot="1" x14ac:dyDescent="0.3"/>
    <row r="3" spans="1:13" ht="26.25" thickBot="1" x14ac:dyDescent="0.3">
      <c r="A3" s="1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6</v>
      </c>
      <c r="H3" s="26" t="s">
        <v>15</v>
      </c>
      <c r="I3" s="27" t="s">
        <v>91</v>
      </c>
      <c r="J3" s="26" t="s">
        <v>23</v>
      </c>
      <c r="K3" s="26" t="s">
        <v>24</v>
      </c>
      <c r="L3" s="26" t="s">
        <v>16</v>
      </c>
      <c r="M3" s="28" t="s">
        <v>17</v>
      </c>
    </row>
    <row r="4" spans="1:13" ht="16.5" thickBot="1" x14ac:dyDescent="0.3">
      <c r="A4" s="6">
        <v>1</v>
      </c>
      <c r="B4" s="7" t="s">
        <v>7</v>
      </c>
      <c r="C4" s="7" t="s">
        <v>8</v>
      </c>
      <c r="D4" s="7" t="s">
        <v>9</v>
      </c>
      <c r="E4" s="10">
        <v>3.5</v>
      </c>
      <c r="F4" s="7" t="s">
        <v>10</v>
      </c>
      <c r="H4" s="29" t="s">
        <v>18</v>
      </c>
      <c r="I4" s="30" t="str">
        <f ca="1">_xlfn.FORMULATEXT(J4)</f>
        <v>=COUNTIFS(B4:B18;"laki‐laki";F4:F18;"Tepat Waktu")</v>
      </c>
      <c r="J4" s="30">
        <f>COUNTIFS(B4:B18,"laki‐laki",F4:F18,"Tepat Waktu")</f>
        <v>4</v>
      </c>
      <c r="K4" s="30">
        <f>COUNT($A$4:$A$18)</f>
        <v>15</v>
      </c>
      <c r="L4" s="30">
        <f>J4/K4</f>
        <v>0.26666666666666666</v>
      </c>
      <c r="M4" s="30">
        <f>ROUND(L4,2)</f>
        <v>0.27</v>
      </c>
    </row>
    <row r="5" spans="1:13" ht="16.5" thickBot="1" x14ac:dyDescent="0.3">
      <c r="A5" s="6">
        <v>2</v>
      </c>
      <c r="B5" s="7" t="s">
        <v>7</v>
      </c>
      <c r="C5" s="7" t="s">
        <v>11</v>
      </c>
      <c r="D5" s="7" t="s">
        <v>9</v>
      </c>
      <c r="E5" s="11">
        <v>3.1</v>
      </c>
      <c r="F5" s="7" t="s">
        <v>12</v>
      </c>
      <c r="H5" s="29" t="s">
        <v>19</v>
      </c>
      <c r="I5" s="30" t="str">
        <f t="shared" ref="I5:I8" ca="1" si="0">_xlfn.FORMULATEXT(J5)</f>
        <v>=COUNTIF(F4:F18;"Tepat Waktu")</v>
      </c>
      <c r="J5" s="30">
        <f>COUNTIF(F4:F18,"Tepat Waktu")</f>
        <v>8</v>
      </c>
      <c r="K5" s="30">
        <f t="shared" ref="K5:K8" si="1">COUNT($A$4:$A$18)</f>
        <v>15</v>
      </c>
      <c r="L5" s="30">
        <f t="shared" ref="L5:L8" si="2">J5/K5</f>
        <v>0.53333333333333333</v>
      </c>
      <c r="M5" s="30">
        <f t="shared" ref="M5:M8" si="3">ROUND(L5,2)</f>
        <v>0.53</v>
      </c>
    </row>
    <row r="6" spans="1:13" ht="16.5" thickBot="1" x14ac:dyDescent="0.3">
      <c r="A6" s="6">
        <v>3</v>
      </c>
      <c r="B6" s="7" t="s">
        <v>13</v>
      </c>
      <c r="C6" s="7" t="s">
        <v>8</v>
      </c>
      <c r="D6" s="7" t="s">
        <v>14</v>
      </c>
      <c r="E6" s="11">
        <v>3.5</v>
      </c>
      <c r="F6" s="7" t="s">
        <v>10</v>
      </c>
      <c r="H6" s="29" t="s">
        <v>20</v>
      </c>
      <c r="I6" s="30" t="str">
        <f t="shared" ca="1" si="0"/>
        <v>=COUNTIF(F4:F18;"Tidak Tepat Waktu")</v>
      </c>
      <c r="J6" s="30">
        <f>COUNTIF(F4:F18,"Tidak Tepat Waktu")</f>
        <v>7</v>
      </c>
      <c r="K6" s="30">
        <f t="shared" si="1"/>
        <v>15</v>
      </c>
      <c r="L6" s="30">
        <f t="shared" si="2"/>
        <v>0.46666666666666667</v>
      </c>
      <c r="M6" s="30">
        <f t="shared" si="3"/>
        <v>0.47</v>
      </c>
    </row>
    <row r="7" spans="1:13" ht="16.5" thickBot="1" x14ac:dyDescent="0.3">
      <c r="A7" s="6">
        <v>4</v>
      </c>
      <c r="B7" s="7" t="s">
        <v>13</v>
      </c>
      <c r="C7" s="7" t="s">
        <v>8</v>
      </c>
      <c r="D7" s="7" t="s">
        <v>9</v>
      </c>
      <c r="E7" s="11">
        <v>2.7</v>
      </c>
      <c r="F7" s="7" t="s">
        <v>12</v>
      </c>
      <c r="H7" s="29" t="s">
        <v>21</v>
      </c>
      <c r="I7" s="30" t="str">
        <f t="shared" ca="1" si="0"/>
        <v>=COUNTIFS(C4:C18;"Mahasiswa";D4:D18;"Sudah";F4:F18;"Tepat Waktu")</v>
      </c>
      <c r="J7" s="30">
        <f>COUNTIFS(C4:C18,"Mahasiswa",D4:D18,"Sudah",F4:F18,"Tepat Waktu")</f>
        <v>3</v>
      </c>
      <c r="K7" s="30">
        <f t="shared" si="1"/>
        <v>15</v>
      </c>
      <c r="L7" s="30">
        <f t="shared" si="2"/>
        <v>0.2</v>
      </c>
      <c r="M7" s="30">
        <f t="shared" si="3"/>
        <v>0.2</v>
      </c>
    </row>
    <row r="8" spans="1:13" ht="16.5" thickBot="1" x14ac:dyDescent="0.3">
      <c r="A8" s="6">
        <v>5</v>
      </c>
      <c r="B8" s="7" t="s">
        <v>7</v>
      </c>
      <c r="C8" s="7" t="s">
        <v>8</v>
      </c>
      <c r="D8" s="7" t="s">
        <v>9</v>
      </c>
      <c r="E8" s="11">
        <v>2.8</v>
      </c>
      <c r="F8" s="7" t="s">
        <v>12</v>
      </c>
      <c r="H8" s="29" t="s">
        <v>22</v>
      </c>
      <c r="I8" s="30" t="str">
        <f ca="1">_xlfn.FORMULATEXT(J8)</f>
        <v>=COUNTIFS(C4:C18;"Mahasiswa";B4:B18;"laki‐laki";F4:F18;"Tepat Waktu")</v>
      </c>
      <c r="J8" s="30">
        <f>COUNTIFS(C4:C18,"Mahasiswa",B4:B18,"laki‐laki",F4:F18,"Tepat Waktu")</f>
        <v>2</v>
      </c>
      <c r="K8" s="30">
        <f t="shared" si="1"/>
        <v>15</v>
      </c>
      <c r="L8" s="30">
        <f t="shared" si="2"/>
        <v>0.13333333333333333</v>
      </c>
      <c r="M8" s="30">
        <f t="shared" si="3"/>
        <v>0.13</v>
      </c>
    </row>
    <row r="9" spans="1:13" ht="15.75" thickBot="1" x14ac:dyDescent="0.3">
      <c r="A9" s="6">
        <v>6</v>
      </c>
      <c r="B9" s="7" t="s">
        <v>13</v>
      </c>
      <c r="C9" s="7" t="s">
        <v>8</v>
      </c>
      <c r="D9" s="7" t="s">
        <v>9</v>
      </c>
      <c r="E9" s="11">
        <v>3.1</v>
      </c>
      <c r="F9" s="7" t="s">
        <v>12</v>
      </c>
    </row>
    <row r="10" spans="1:13" ht="15.75" thickBot="1" x14ac:dyDescent="0.3">
      <c r="A10" s="6">
        <v>7</v>
      </c>
      <c r="B10" s="7" t="s">
        <v>13</v>
      </c>
      <c r="C10" s="7" t="s">
        <v>8</v>
      </c>
      <c r="D10" s="7" t="s">
        <v>9</v>
      </c>
      <c r="E10" s="11">
        <v>3.7</v>
      </c>
      <c r="F10" s="7" t="s">
        <v>12</v>
      </c>
    </row>
    <row r="11" spans="1:13" ht="15.75" thickBot="1" x14ac:dyDescent="0.3">
      <c r="A11" s="6">
        <v>8</v>
      </c>
      <c r="B11" s="7" t="s">
        <v>7</v>
      </c>
      <c r="C11" s="7" t="s">
        <v>8</v>
      </c>
      <c r="D11" s="7" t="s">
        <v>9</v>
      </c>
      <c r="E11" s="11">
        <v>3.2</v>
      </c>
      <c r="F11" s="7" t="s">
        <v>10</v>
      </c>
    </row>
    <row r="12" spans="1:13" ht="15.75" thickBot="1" x14ac:dyDescent="0.3">
      <c r="A12" s="6">
        <v>9</v>
      </c>
      <c r="B12" s="7" t="s">
        <v>7</v>
      </c>
      <c r="C12" s="7" t="s">
        <v>11</v>
      </c>
      <c r="D12" s="7" t="s">
        <v>9</v>
      </c>
      <c r="E12" s="11">
        <v>3.3</v>
      </c>
      <c r="F12" s="7" t="s">
        <v>10</v>
      </c>
    </row>
    <row r="13" spans="1:13" ht="15.75" thickBot="1" x14ac:dyDescent="0.3">
      <c r="A13" s="8">
        <v>10</v>
      </c>
      <c r="B13" s="7" t="s">
        <v>7</v>
      </c>
      <c r="C13" s="7" t="s">
        <v>11</v>
      </c>
      <c r="D13" s="7" t="s">
        <v>9</v>
      </c>
      <c r="E13" s="11">
        <v>3.8</v>
      </c>
      <c r="F13" s="7" t="s">
        <v>12</v>
      </c>
    </row>
    <row r="14" spans="1:13" ht="15.75" thickBot="1" x14ac:dyDescent="0.3">
      <c r="A14" s="8">
        <v>11</v>
      </c>
      <c r="B14" s="7" t="s">
        <v>7</v>
      </c>
      <c r="C14" s="7" t="s">
        <v>8</v>
      </c>
      <c r="D14" s="7" t="s">
        <v>9</v>
      </c>
      <c r="E14" s="11">
        <v>2.5</v>
      </c>
      <c r="F14" s="7" t="s">
        <v>12</v>
      </c>
    </row>
    <row r="15" spans="1:13" ht="15.75" thickBot="1" x14ac:dyDescent="0.3">
      <c r="A15" s="8">
        <v>12</v>
      </c>
      <c r="B15" s="7" t="s">
        <v>13</v>
      </c>
      <c r="C15" s="7" t="s">
        <v>8</v>
      </c>
      <c r="D15" s="7" t="s">
        <v>14</v>
      </c>
      <c r="E15" s="11">
        <v>2.7</v>
      </c>
      <c r="F15" s="7" t="s">
        <v>10</v>
      </c>
    </row>
    <row r="16" spans="1:13" ht="15.75" thickBot="1" x14ac:dyDescent="0.3">
      <c r="A16" s="8">
        <v>13</v>
      </c>
      <c r="B16" s="7" t="s">
        <v>13</v>
      </c>
      <c r="C16" s="7" t="s">
        <v>8</v>
      </c>
      <c r="D16" s="7" t="s">
        <v>14</v>
      </c>
      <c r="E16" s="11">
        <v>2.2000000000000002</v>
      </c>
      <c r="F16" s="7" t="s">
        <v>10</v>
      </c>
    </row>
    <row r="17" spans="1:6" ht="15.75" thickBot="1" x14ac:dyDescent="0.3">
      <c r="A17" s="8">
        <v>14</v>
      </c>
      <c r="B17" s="7" t="s">
        <v>7</v>
      </c>
      <c r="C17" s="7" t="s">
        <v>11</v>
      </c>
      <c r="D17" s="7" t="s">
        <v>9</v>
      </c>
      <c r="E17" s="11">
        <v>3.4</v>
      </c>
      <c r="F17" s="7" t="s">
        <v>10</v>
      </c>
    </row>
    <row r="18" spans="1:6" ht="15.75" thickBot="1" x14ac:dyDescent="0.3">
      <c r="A18" s="8">
        <v>15</v>
      </c>
      <c r="B18" s="7" t="s">
        <v>13</v>
      </c>
      <c r="C18" s="7" t="s">
        <v>8</v>
      </c>
      <c r="D18" s="7" t="s">
        <v>9</v>
      </c>
      <c r="E18" s="11">
        <v>3.3</v>
      </c>
      <c r="F18" s="7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6E35-2A63-4E3E-A555-E77D0A07649C}">
  <dimension ref="A2:M22"/>
  <sheetViews>
    <sheetView topLeftCell="E1" zoomScale="55" zoomScaleNormal="55" workbookViewId="0">
      <selection activeCell="H3" sqref="H3:M7"/>
    </sheetView>
  </sheetViews>
  <sheetFormatPr defaultRowHeight="15" x14ac:dyDescent="0.25"/>
  <cols>
    <col min="1" max="1" width="3.5703125" bestFit="1" customWidth="1"/>
    <col min="2" max="2" width="14.28515625" bestFit="1" customWidth="1"/>
    <col min="3" max="3" width="9.28515625" bestFit="1" customWidth="1"/>
    <col min="4" max="5" width="11" customWidth="1"/>
    <col min="8" max="8" width="73.42578125" customWidth="1"/>
    <col min="9" max="9" width="69.85546875" bestFit="1" customWidth="1"/>
    <col min="12" max="13" width="10.5703125" bestFit="1" customWidth="1"/>
  </cols>
  <sheetData>
    <row r="2" spans="1:13" ht="15.75" thickBot="1" x14ac:dyDescent="0.3"/>
    <row r="3" spans="1:13" ht="26.25" thickBot="1" x14ac:dyDescent="0.3">
      <c r="A3" s="15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H3" s="26" t="s">
        <v>15</v>
      </c>
      <c r="I3" s="27" t="s">
        <v>91</v>
      </c>
      <c r="J3" s="26" t="s">
        <v>23</v>
      </c>
      <c r="K3" s="26" t="s">
        <v>24</v>
      </c>
      <c r="L3" s="26" t="s">
        <v>16</v>
      </c>
      <c r="M3" s="28" t="s">
        <v>17</v>
      </c>
    </row>
    <row r="4" spans="1:13" ht="15.75" thickBot="1" x14ac:dyDescent="0.3">
      <c r="A4" s="13">
        <v>1</v>
      </c>
      <c r="B4" s="14" t="s">
        <v>30</v>
      </c>
      <c r="C4" s="14" t="s">
        <v>31</v>
      </c>
      <c r="D4" s="14" t="s">
        <v>32</v>
      </c>
      <c r="E4" s="14" t="s">
        <v>33</v>
      </c>
      <c r="H4" s="31" t="s">
        <v>56</v>
      </c>
      <c r="I4" s="30" t="str">
        <f ca="1">_xlfn.FORMULATEXT(J4)</f>
        <v>=COUNTIFS(C4:C22;"COCOK")</v>
      </c>
      <c r="J4" s="30">
        <f>COUNTIFS(C4:C22,"COCOK")</f>
        <v>12</v>
      </c>
      <c r="K4" s="30">
        <f>COUNT($A$4:$A22)</f>
        <v>19</v>
      </c>
      <c r="L4" s="30">
        <f>J4/K4</f>
        <v>0.63157894736842102</v>
      </c>
      <c r="M4" s="30">
        <f>ROUND(L4,2)</f>
        <v>0.63</v>
      </c>
    </row>
    <row r="5" spans="1:13" ht="30.75" thickBot="1" x14ac:dyDescent="0.3">
      <c r="A5" s="13">
        <v>2</v>
      </c>
      <c r="B5" s="14" t="s">
        <v>34</v>
      </c>
      <c r="C5" s="14" t="s">
        <v>35</v>
      </c>
      <c r="D5" s="14" t="s">
        <v>36</v>
      </c>
      <c r="E5" s="14" t="s">
        <v>37</v>
      </c>
      <c r="H5" s="31" t="s">
        <v>57</v>
      </c>
      <c r="I5" s="30" t="str">
        <f ca="1">_xlfn.FORMULATEXT(J5)</f>
        <v>=COUNTIFS(B4:B22;"Bagito";C4:C22; "TIDAK COCOK";E4:E22;"Perbaiki")</v>
      </c>
      <c r="J5" s="30">
        <f>COUNTIFS(B4:B22,"Bagito",C4:C22, "TIDAK COCOK",E4:E22,"Perbaiki")</f>
        <v>1</v>
      </c>
      <c r="K5" s="30">
        <f>COUNT($A$4:$A23)</f>
        <v>19</v>
      </c>
      <c r="L5" s="30">
        <f>J5/K5</f>
        <v>5.2631578947368418E-2</v>
      </c>
      <c r="M5" s="30">
        <f>ROUND(L5,2)</f>
        <v>0.05</v>
      </c>
    </row>
    <row r="6" spans="1:13" ht="30.75" thickBot="1" x14ac:dyDescent="0.3">
      <c r="A6" s="13">
        <v>3</v>
      </c>
      <c r="B6" s="14" t="s">
        <v>38</v>
      </c>
      <c r="C6" s="14" t="s">
        <v>31</v>
      </c>
      <c r="D6" s="14" t="s">
        <v>39</v>
      </c>
      <c r="E6" s="14" t="s">
        <v>33</v>
      </c>
      <c r="H6" s="31" t="s">
        <v>58</v>
      </c>
      <c r="I6" s="30" t="str">
        <f t="shared" ref="I5:I7" ca="1" si="0">_xlfn.FORMULATEXT(J6)</f>
        <v>=COUNTIFS(D4:D22;"Informatika";C4:C22; "TIDAK COCOK";E4:E22;"Perbaiki")</v>
      </c>
      <c r="J6" s="30">
        <f>COUNTIFS(D4:D22,"Informatika",C4:C22, "TIDAK COCOK",E4:E22,"Perbaiki")</f>
        <v>4</v>
      </c>
      <c r="K6" s="30">
        <f>COUNT($A$4:$A24)</f>
        <v>19</v>
      </c>
      <c r="L6" s="30">
        <f t="shared" ref="L6:L7" si="1">J6/K6</f>
        <v>0.21052631578947367</v>
      </c>
      <c r="M6" s="30">
        <f>ROUND(L6,2)</f>
        <v>0.21</v>
      </c>
    </row>
    <row r="7" spans="1:13" ht="15.75" thickBot="1" x14ac:dyDescent="0.3">
      <c r="A7" s="13">
        <v>4</v>
      </c>
      <c r="B7" s="14" t="s">
        <v>40</v>
      </c>
      <c r="C7" s="14" t="s">
        <v>31</v>
      </c>
      <c r="D7" s="14" t="s">
        <v>32</v>
      </c>
      <c r="E7" s="14" t="s">
        <v>33</v>
      </c>
      <c r="H7" s="31" t="s">
        <v>59</v>
      </c>
      <c r="I7" s="30" t="str">
        <f t="shared" ca="1" si="0"/>
        <v>=COUNTIFS(D4:D22;"Teknik Sipil";C4:C22; "COCOK")</v>
      </c>
      <c r="J7" s="30">
        <f>COUNTIFS(D4:D22,"Teknik Sipil",C4:C22, "COCOK")</f>
        <v>5</v>
      </c>
      <c r="K7" s="30">
        <f>COUNT($A$4:$A25)</f>
        <v>19</v>
      </c>
      <c r="L7" s="30">
        <f t="shared" si="1"/>
        <v>0.26315789473684209</v>
      </c>
      <c r="M7" s="30">
        <f>ROUND(L7,2)</f>
        <v>0.26</v>
      </c>
    </row>
    <row r="8" spans="1:13" ht="26.25" thickBot="1" x14ac:dyDescent="0.3">
      <c r="A8" s="13">
        <v>5</v>
      </c>
      <c r="B8" s="14" t="s">
        <v>41</v>
      </c>
      <c r="C8" s="14" t="s">
        <v>35</v>
      </c>
      <c r="D8" s="14" t="s">
        <v>32</v>
      </c>
      <c r="E8" s="14" t="s">
        <v>37</v>
      </c>
      <c r="H8" s="9"/>
    </row>
    <row r="9" spans="1:13" ht="26.25" thickBot="1" x14ac:dyDescent="0.3">
      <c r="A9" s="13">
        <v>6</v>
      </c>
      <c r="B9" s="14" t="s">
        <v>42</v>
      </c>
      <c r="C9" s="14" t="s">
        <v>35</v>
      </c>
      <c r="D9" s="14" t="s">
        <v>39</v>
      </c>
      <c r="E9" s="14" t="s">
        <v>37</v>
      </c>
    </row>
    <row r="10" spans="1:13" ht="15.75" thickBot="1" x14ac:dyDescent="0.3">
      <c r="A10" s="13">
        <v>7</v>
      </c>
      <c r="B10" s="14" t="s">
        <v>43</v>
      </c>
      <c r="C10" s="14" t="s">
        <v>31</v>
      </c>
      <c r="D10" s="14" t="s">
        <v>39</v>
      </c>
      <c r="E10" s="14" t="s">
        <v>33</v>
      </c>
    </row>
    <row r="11" spans="1:13" ht="15.75" thickBot="1" x14ac:dyDescent="0.3">
      <c r="A11" s="13">
        <v>9</v>
      </c>
      <c r="B11" s="14" t="s">
        <v>44</v>
      </c>
      <c r="C11" s="14" t="s">
        <v>31</v>
      </c>
      <c r="D11" s="14" t="s">
        <v>32</v>
      </c>
      <c r="E11" s="14" t="s">
        <v>33</v>
      </c>
    </row>
    <row r="12" spans="1:13" ht="15.75" thickBot="1" x14ac:dyDescent="0.3">
      <c r="A12" s="13">
        <v>10</v>
      </c>
      <c r="B12" s="14" t="s">
        <v>45</v>
      </c>
      <c r="C12" s="14" t="s">
        <v>31</v>
      </c>
      <c r="D12" s="14" t="s">
        <v>32</v>
      </c>
      <c r="E12" s="14" t="s">
        <v>33</v>
      </c>
    </row>
    <row r="13" spans="1:13" ht="15.75" thickBot="1" x14ac:dyDescent="0.3">
      <c r="A13" s="13">
        <v>11</v>
      </c>
      <c r="B13" s="14" t="s">
        <v>46</v>
      </c>
      <c r="C13" s="14" t="s">
        <v>31</v>
      </c>
      <c r="D13" s="14" t="s">
        <v>32</v>
      </c>
      <c r="E13" s="14" t="s">
        <v>33</v>
      </c>
    </row>
    <row r="14" spans="1:13" ht="26.25" thickBot="1" x14ac:dyDescent="0.3">
      <c r="A14" s="13">
        <v>12</v>
      </c>
      <c r="B14" s="14" t="s">
        <v>47</v>
      </c>
      <c r="C14" s="14" t="s">
        <v>35</v>
      </c>
      <c r="D14" s="14" t="s">
        <v>32</v>
      </c>
      <c r="E14" s="14" t="s">
        <v>37</v>
      </c>
    </row>
    <row r="15" spans="1:13" ht="26.25" thickBot="1" x14ac:dyDescent="0.3">
      <c r="A15" s="13">
        <v>13</v>
      </c>
      <c r="B15" s="14" t="s">
        <v>48</v>
      </c>
      <c r="C15" s="14" t="s">
        <v>35</v>
      </c>
      <c r="D15" s="14" t="s">
        <v>36</v>
      </c>
      <c r="E15" s="14" t="s">
        <v>37</v>
      </c>
    </row>
    <row r="16" spans="1:13" ht="15.75" thickBot="1" x14ac:dyDescent="0.3">
      <c r="A16" s="13">
        <v>14</v>
      </c>
      <c r="B16" s="14" t="s">
        <v>49</v>
      </c>
      <c r="C16" s="14" t="s">
        <v>31</v>
      </c>
      <c r="D16" s="14" t="s">
        <v>39</v>
      </c>
      <c r="E16" s="14" t="s">
        <v>33</v>
      </c>
    </row>
    <row r="17" spans="1:5" ht="15.75" thickBot="1" x14ac:dyDescent="0.3">
      <c r="A17" s="13">
        <v>15</v>
      </c>
      <c r="B17" s="14" t="s">
        <v>50</v>
      </c>
      <c r="C17" s="14" t="s">
        <v>31</v>
      </c>
      <c r="D17" s="14" t="s">
        <v>39</v>
      </c>
      <c r="E17" s="14" t="s">
        <v>33</v>
      </c>
    </row>
    <row r="18" spans="1:5" ht="26.25" thickBot="1" x14ac:dyDescent="0.3">
      <c r="A18" s="13">
        <v>16</v>
      </c>
      <c r="B18" s="14" t="s">
        <v>51</v>
      </c>
      <c r="C18" s="14" t="s">
        <v>31</v>
      </c>
      <c r="D18" s="14" t="s">
        <v>36</v>
      </c>
      <c r="E18" s="14" t="s">
        <v>33</v>
      </c>
    </row>
    <row r="19" spans="1:5" ht="26.25" thickBot="1" x14ac:dyDescent="0.3">
      <c r="A19" s="13">
        <v>17</v>
      </c>
      <c r="B19" s="14" t="s">
        <v>52</v>
      </c>
      <c r="C19" s="14" t="s">
        <v>31</v>
      </c>
      <c r="D19" s="14" t="s">
        <v>36</v>
      </c>
      <c r="E19" s="14" t="s">
        <v>33</v>
      </c>
    </row>
    <row r="20" spans="1:5" ht="15.75" thickBot="1" x14ac:dyDescent="0.3">
      <c r="A20" s="13">
        <v>18</v>
      </c>
      <c r="B20" s="14" t="s">
        <v>53</v>
      </c>
      <c r="C20" s="14" t="s">
        <v>31</v>
      </c>
      <c r="D20" s="14" t="s">
        <v>39</v>
      </c>
      <c r="E20" s="14" t="s">
        <v>33</v>
      </c>
    </row>
    <row r="21" spans="1:5" ht="26.25" thickBot="1" x14ac:dyDescent="0.3">
      <c r="A21" s="13">
        <v>19</v>
      </c>
      <c r="B21" s="14" t="s">
        <v>54</v>
      </c>
      <c r="C21" s="14" t="s">
        <v>35</v>
      </c>
      <c r="D21" s="14" t="s">
        <v>32</v>
      </c>
      <c r="E21" s="14" t="s">
        <v>37</v>
      </c>
    </row>
    <row r="22" spans="1:5" ht="26.25" thickBot="1" x14ac:dyDescent="0.3">
      <c r="A22" s="13">
        <v>20</v>
      </c>
      <c r="B22" s="14" t="s">
        <v>55</v>
      </c>
      <c r="C22" s="14" t="s">
        <v>35</v>
      </c>
      <c r="D22" s="14" t="s">
        <v>32</v>
      </c>
      <c r="E22" s="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C782-94F4-4B0D-8C2D-46AB766754F8}">
  <dimension ref="A2:M18"/>
  <sheetViews>
    <sheetView zoomScale="115" zoomScaleNormal="115" workbookViewId="0">
      <selection activeCell="H3" sqref="H3:M6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6.140625" bestFit="1" customWidth="1"/>
    <col min="4" max="4" width="9.28515625" bestFit="1" customWidth="1"/>
    <col min="5" max="5" width="10.85546875" bestFit="1" customWidth="1"/>
    <col min="6" max="6" width="10.140625" bestFit="1" customWidth="1"/>
    <col min="8" max="8" width="76.140625" customWidth="1"/>
    <col min="9" max="9" width="65.28515625" bestFit="1" customWidth="1"/>
    <col min="10" max="10" width="4.7109375" bestFit="1" customWidth="1"/>
    <col min="11" max="11" width="8.140625" bestFit="1" customWidth="1"/>
    <col min="12" max="12" width="10.5703125" bestFit="1" customWidth="1"/>
  </cols>
  <sheetData>
    <row r="2" spans="1:13" ht="15.75" thickBot="1" x14ac:dyDescent="0.3"/>
    <row r="3" spans="1:13" ht="15.75" thickBot="1" x14ac:dyDescent="0.3">
      <c r="A3" s="22" t="s">
        <v>1</v>
      </c>
      <c r="B3" s="17" t="s">
        <v>60</v>
      </c>
      <c r="C3" s="17" t="s">
        <v>61</v>
      </c>
      <c r="D3" s="17" t="s">
        <v>62</v>
      </c>
      <c r="E3" s="17" t="s">
        <v>63</v>
      </c>
      <c r="F3" s="17" t="s">
        <v>64</v>
      </c>
      <c r="H3" s="32" t="s">
        <v>15</v>
      </c>
      <c r="I3" s="27" t="s">
        <v>91</v>
      </c>
      <c r="J3" s="32" t="s">
        <v>23</v>
      </c>
      <c r="K3" s="32" t="s">
        <v>24</v>
      </c>
      <c r="L3" s="32" t="s">
        <v>16</v>
      </c>
      <c r="M3" s="32" t="s">
        <v>17</v>
      </c>
    </row>
    <row r="4" spans="1:13" ht="30.75" thickBot="1" x14ac:dyDescent="0.3">
      <c r="A4" s="18">
        <v>1</v>
      </c>
      <c r="B4" s="19" t="s">
        <v>65</v>
      </c>
      <c r="C4" s="19" t="s">
        <v>66</v>
      </c>
      <c r="D4" s="19" t="s">
        <v>67</v>
      </c>
      <c r="E4" s="20" t="s">
        <v>68</v>
      </c>
      <c r="F4" s="20" t="s">
        <v>69</v>
      </c>
      <c r="H4" s="31" t="s">
        <v>88</v>
      </c>
      <c r="I4" s="30" t="str">
        <f ca="1">_xlfn.FORMULATEXT(J4)</f>
        <v>=COUNTIFS(C4:C18;"Jernih";D4:D18;"Mengkilap";E4:E18;"Merah segar")</v>
      </c>
      <c r="J4" s="30">
        <f>COUNTIFS(C4:C18,"Jernih",D4:D18,"Mengkilap",E4:E18,"Merah segar")</f>
        <v>8</v>
      </c>
      <c r="K4" s="30">
        <f>COUNT($A$4:$A$18)</f>
        <v>15</v>
      </c>
      <c r="L4" s="30">
        <f>J4/K4</f>
        <v>0.53333333333333333</v>
      </c>
      <c r="M4" s="30">
        <f>ROUND(L4,2)</f>
        <v>0.53</v>
      </c>
    </row>
    <row r="5" spans="1:13" ht="15.75" thickBot="1" x14ac:dyDescent="0.3">
      <c r="A5" s="18">
        <v>2</v>
      </c>
      <c r="B5" s="19" t="s">
        <v>70</v>
      </c>
      <c r="C5" s="19" t="s">
        <v>71</v>
      </c>
      <c r="D5" s="19" t="s">
        <v>72</v>
      </c>
      <c r="E5" s="20" t="s">
        <v>73</v>
      </c>
      <c r="F5" s="20" t="s">
        <v>74</v>
      </c>
      <c r="H5" s="31" t="s">
        <v>90</v>
      </c>
      <c r="I5" s="30" t="str">
        <f t="shared" ref="I5:I6" ca="1" si="0">_xlfn.FORMULATEXT(J5)</f>
        <v>=COUNTIF(F4:F18;"Layak")</v>
      </c>
      <c r="J5" s="30">
        <f>COUNTIF(F4:F18,"Layak")</f>
        <v>8</v>
      </c>
      <c r="K5" s="30">
        <f t="shared" ref="K5:K6" si="1">COUNT($A$4:$A$18)</f>
        <v>15</v>
      </c>
      <c r="L5" s="30">
        <f>J5/K5</f>
        <v>0.53333333333333333</v>
      </c>
      <c r="M5" s="30">
        <f>ROUND(L5,2)</f>
        <v>0.53</v>
      </c>
    </row>
    <row r="6" spans="1:13" ht="15.75" thickBot="1" x14ac:dyDescent="0.3">
      <c r="A6" s="18">
        <v>3</v>
      </c>
      <c r="B6" s="19" t="s">
        <v>75</v>
      </c>
      <c r="C6" s="19" t="s">
        <v>66</v>
      </c>
      <c r="D6" s="19" t="s">
        <v>67</v>
      </c>
      <c r="E6" s="20" t="s">
        <v>68</v>
      </c>
      <c r="F6" s="20" t="s">
        <v>69</v>
      </c>
      <c r="H6" s="31" t="s">
        <v>89</v>
      </c>
      <c r="I6" s="30" t="str">
        <f t="shared" ca="1" si="0"/>
        <v>=COUNTIFS(C4:C18;"Buram";D4:D18;"Pudar";E4:E18;"coklat")</v>
      </c>
      <c r="J6" s="30">
        <f>COUNTIFS(C4:C18,"Buram",D4:D18,"Pudar",E4:E18,"coklat")</f>
        <v>7</v>
      </c>
      <c r="K6" s="30">
        <f t="shared" si="1"/>
        <v>15</v>
      </c>
      <c r="L6" s="30">
        <f>J6/K6</f>
        <v>0.46666666666666667</v>
      </c>
      <c r="M6" s="30">
        <f>ROUND(L6,2)</f>
        <v>0.47</v>
      </c>
    </row>
    <row r="7" spans="1:13" ht="15.75" thickBot="1" x14ac:dyDescent="0.3">
      <c r="A7" s="18">
        <v>4</v>
      </c>
      <c r="B7" s="19" t="s">
        <v>76</v>
      </c>
      <c r="C7" s="19" t="s">
        <v>66</v>
      </c>
      <c r="D7" s="19" t="s">
        <v>67</v>
      </c>
      <c r="E7" s="20" t="s">
        <v>68</v>
      </c>
      <c r="F7" s="20" t="s">
        <v>69</v>
      </c>
      <c r="H7" s="16"/>
    </row>
    <row r="8" spans="1:13" ht="15.75" thickBot="1" x14ac:dyDescent="0.3">
      <c r="A8" s="18">
        <v>5</v>
      </c>
      <c r="B8" s="19" t="s">
        <v>77</v>
      </c>
      <c r="C8" s="19" t="s">
        <v>71</v>
      </c>
      <c r="D8" s="19" t="s">
        <v>72</v>
      </c>
      <c r="E8" s="20" t="s">
        <v>73</v>
      </c>
      <c r="F8" s="20" t="s">
        <v>74</v>
      </c>
    </row>
    <row r="9" spans="1:13" ht="15.75" thickBot="1" x14ac:dyDescent="0.3">
      <c r="A9" s="18">
        <v>6</v>
      </c>
      <c r="B9" s="19" t="s">
        <v>78</v>
      </c>
      <c r="C9" s="19" t="s">
        <v>71</v>
      </c>
      <c r="D9" s="19" t="s">
        <v>72</v>
      </c>
      <c r="E9" s="20" t="s">
        <v>73</v>
      </c>
      <c r="F9" s="20" t="s">
        <v>74</v>
      </c>
    </row>
    <row r="10" spans="1:13" ht="15.75" thickBot="1" x14ac:dyDescent="0.3">
      <c r="A10" s="18">
        <v>7</v>
      </c>
      <c r="B10" s="19" t="s">
        <v>79</v>
      </c>
      <c r="C10" s="19" t="s">
        <v>71</v>
      </c>
      <c r="D10" s="19" t="s">
        <v>72</v>
      </c>
      <c r="E10" s="20" t="s">
        <v>73</v>
      </c>
      <c r="F10" s="20" t="s">
        <v>74</v>
      </c>
    </row>
    <row r="11" spans="1:13" ht="15.75" thickBot="1" x14ac:dyDescent="0.3">
      <c r="A11" s="18">
        <v>8</v>
      </c>
      <c r="B11" s="19" t="s">
        <v>80</v>
      </c>
      <c r="C11" s="19" t="s">
        <v>66</v>
      </c>
      <c r="D11" s="19" t="s">
        <v>67</v>
      </c>
      <c r="E11" s="20" t="s">
        <v>68</v>
      </c>
      <c r="F11" s="20" t="s">
        <v>69</v>
      </c>
    </row>
    <row r="12" spans="1:13" ht="15.75" thickBot="1" x14ac:dyDescent="0.3">
      <c r="A12" s="18">
        <v>9</v>
      </c>
      <c r="B12" s="19" t="s">
        <v>81</v>
      </c>
      <c r="C12" s="19" t="s">
        <v>66</v>
      </c>
      <c r="D12" s="19" t="s">
        <v>67</v>
      </c>
      <c r="E12" s="20" t="s">
        <v>68</v>
      </c>
      <c r="F12" s="20" t="s">
        <v>69</v>
      </c>
    </row>
    <row r="13" spans="1:13" ht="15.75" thickBot="1" x14ac:dyDescent="0.3">
      <c r="A13" s="21">
        <v>10</v>
      </c>
      <c r="B13" s="19" t="s">
        <v>82</v>
      </c>
      <c r="C13" s="19" t="s">
        <v>66</v>
      </c>
      <c r="D13" s="19" t="s">
        <v>67</v>
      </c>
      <c r="E13" s="20" t="s">
        <v>68</v>
      </c>
      <c r="F13" s="20" t="s">
        <v>69</v>
      </c>
    </row>
    <row r="14" spans="1:13" ht="15.75" thickBot="1" x14ac:dyDescent="0.3">
      <c r="A14" s="21">
        <v>11</v>
      </c>
      <c r="B14" s="19" t="s">
        <v>83</v>
      </c>
      <c r="C14" s="19" t="s">
        <v>71</v>
      </c>
      <c r="D14" s="19" t="s">
        <v>72</v>
      </c>
      <c r="E14" s="20" t="s">
        <v>73</v>
      </c>
      <c r="F14" s="20" t="s">
        <v>74</v>
      </c>
    </row>
    <row r="15" spans="1:13" ht="15.75" thickBot="1" x14ac:dyDescent="0.3">
      <c r="A15" s="21">
        <v>12</v>
      </c>
      <c r="B15" s="19" t="s">
        <v>84</v>
      </c>
      <c r="C15" s="19" t="s">
        <v>71</v>
      </c>
      <c r="D15" s="19" t="s">
        <v>72</v>
      </c>
      <c r="E15" s="20" t="s">
        <v>73</v>
      </c>
      <c r="F15" s="20" t="s">
        <v>74</v>
      </c>
    </row>
    <row r="16" spans="1:13" ht="15.75" thickBot="1" x14ac:dyDescent="0.3">
      <c r="A16" s="21">
        <v>13</v>
      </c>
      <c r="B16" s="19" t="s">
        <v>85</v>
      </c>
      <c r="C16" s="19" t="s">
        <v>66</v>
      </c>
      <c r="D16" s="19" t="s">
        <v>67</v>
      </c>
      <c r="E16" s="20" t="s">
        <v>68</v>
      </c>
      <c r="F16" s="20" t="s">
        <v>69</v>
      </c>
    </row>
    <row r="17" spans="1:6" ht="15.75" thickBot="1" x14ac:dyDescent="0.3">
      <c r="A17" s="21">
        <v>14</v>
      </c>
      <c r="B17" s="19" t="s">
        <v>86</v>
      </c>
      <c r="C17" s="19" t="s">
        <v>66</v>
      </c>
      <c r="D17" s="19" t="s">
        <v>67</v>
      </c>
      <c r="E17" s="20" t="s">
        <v>68</v>
      </c>
      <c r="F17" s="20" t="s">
        <v>69</v>
      </c>
    </row>
    <row r="18" spans="1:6" ht="15.75" thickBot="1" x14ac:dyDescent="0.3">
      <c r="A18" s="21">
        <v>15</v>
      </c>
      <c r="B18" s="19" t="s">
        <v>87</v>
      </c>
      <c r="C18" s="19" t="s">
        <v>71</v>
      </c>
      <c r="D18" s="19" t="s">
        <v>72</v>
      </c>
      <c r="E18" s="20" t="s">
        <v>73</v>
      </c>
      <c r="F18" s="2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00C6-4758-4C42-96E3-E9213AC6712B}">
  <dimension ref="A2:M23"/>
  <sheetViews>
    <sheetView tabSelected="1" zoomScale="40" zoomScaleNormal="40" workbookViewId="0">
      <selection activeCell="H3" sqref="H3:M5"/>
    </sheetView>
  </sheetViews>
  <sheetFormatPr defaultRowHeight="15" x14ac:dyDescent="0.25"/>
  <cols>
    <col min="1" max="1" width="3.28515625" bestFit="1" customWidth="1"/>
    <col min="2" max="2" width="15.42578125" bestFit="1" customWidth="1"/>
    <col min="3" max="3" width="8.5703125" bestFit="1" customWidth="1"/>
    <col min="4" max="4" width="14.5703125" bestFit="1" customWidth="1"/>
    <col min="5" max="5" width="4.42578125" bestFit="1" customWidth="1"/>
    <col min="6" max="6" width="14.42578125" bestFit="1" customWidth="1"/>
    <col min="8" max="8" width="88" customWidth="1"/>
    <col min="9" max="9" width="94" bestFit="1" customWidth="1"/>
  </cols>
  <sheetData>
    <row r="2" spans="1:13" ht="15.75" thickBot="1" x14ac:dyDescent="0.3"/>
    <row r="3" spans="1:13" ht="15.75" thickBot="1" x14ac:dyDescent="0.3">
      <c r="A3" s="23" t="s">
        <v>1</v>
      </c>
      <c r="B3" s="24" t="s">
        <v>2</v>
      </c>
      <c r="C3" s="24" t="s">
        <v>92</v>
      </c>
      <c r="D3" s="24" t="s">
        <v>93</v>
      </c>
      <c r="E3" s="24" t="s">
        <v>94</v>
      </c>
      <c r="F3" s="24" t="s">
        <v>95</v>
      </c>
      <c r="H3" s="32" t="s">
        <v>15</v>
      </c>
      <c r="I3" s="27" t="s">
        <v>91</v>
      </c>
      <c r="J3" s="32" t="s">
        <v>23</v>
      </c>
      <c r="K3" s="32" t="s">
        <v>24</v>
      </c>
      <c r="L3" s="32" t="s">
        <v>16</v>
      </c>
      <c r="M3" s="32" t="s">
        <v>17</v>
      </c>
    </row>
    <row r="4" spans="1:13" ht="15.75" thickBot="1" x14ac:dyDescent="0.3">
      <c r="A4" s="18">
        <v>1</v>
      </c>
      <c r="B4" s="19" t="s">
        <v>96</v>
      </c>
      <c r="C4" s="20">
        <v>12</v>
      </c>
      <c r="D4" s="19" t="s">
        <v>97</v>
      </c>
      <c r="E4" s="25">
        <v>80</v>
      </c>
      <c r="F4" s="19" t="s">
        <v>98</v>
      </c>
      <c r="H4" s="31" t="s">
        <v>101</v>
      </c>
      <c r="I4" s="30" t="str">
        <f ca="1">_xlfn.FORMULATEXT(J4)</f>
        <v>=COUNTIFS(F4:F23;"Stress";B4:B23;"Laki‐laki";E4:E23;"&gt;=55")</v>
      </c>
      <c r="J4" s="30">
        <f>COUNTIFS(F4:F23,"Stress",B4:B23,"Laki‐laki",E4:E23,"&gt;=55")</f>
        <v>1</v>
      </c>
      <c r="K4" s="30">
        <f>COUNT($A$4:$A$23)</f>
        <v>20</v>
      </c>
      <c r="L4" s="30">
        <f>J4/K4</f>
        <v>0.05</v>
      </c>
      <c r="M4" s="30">
        <f>ROUND(L4,2)</f>
        <v>0.05</v>
      </c>
    </row>
    <row r="5" spans="1:13" ht="15.75" thickBot="1" x14ac:dyDescent="0.3">
      <c r="A5" s="18">
        <v>2</v>
      </c>
      <c r="B5" s="19" t="s">
        <v>96</v>
      </c>
      <c r="C5" s="20">
        <v>14</v>
      </c>
      <c r="D5" s="19" t="s">
        <v>99</v>
      </c>
      <c r="E5" s="18">
        <v>55</v>
      </c>
      <c r="F5" s="19" t="s">
        <v>100</v>
      </c>
      <c r="H5" s="31" t="s">
        <v>102</v>
      </c>
      <c r="I5" s="30" t="str">
        <f ca="1">_xlfn.FORMULATEXT(J5)</f>
        <v>=COUNTIFS(F4:F23;"Tidak Stress";B4:B23;"Perempuan";C4:C23;"&gt;=13";E4:E23;"&gt;=80";D4:D23;"Selesai")</v>
      </c>
      <c r="J5" s="30">
        <f>COUNTIFS(F4:F23,"Tidak Stress",B4:B23,"Perempuan",C4:C23,"&gt;=13",E4:E23,"&gt;=80",D4:D23,"Selesai")</f>
        <v>3</v>
      </c>
      <c r="K5" s="30">
        <f t="shared" ref="K5:K6" si="0">COUNT($A$4:$A$23)</f>
        <v>20</v>
      </c>
      <c r="L5" s="30">
        <f>J5/K5</f>
        <v>0.15</v>
      </c>
      <c r="M5" s="30">
        <f>ROUND(L5,2)</f>
        <v>0.15</v>
      </c>
    </row>
    <row r="6" spans="1:13" ht="15.75" thickBot="1" x14ac:dyDescent="0.3">
      <c r="A6" s="18">
        <v>3</v>
      </c>
      <c r="B6" s="19" t="s">
        <v>13</v>
      </c>
      <c r="C6" s="20">
        <v>14</v>
      </c>
      <c r="D6" s="19" t="s">
        <v>99</v>
      </c>
      <c r="E6" s="18">
        <v>50</v>
      </c>
      <c r="F6" s="19" t="s">
        <v>100</v>
      </c>
      <c r="H6" s="16"/>
    </row>
    <row r="7" spans="1:13" ht="15.75" thickBot="1" x14ac:dyDescent="0.3">
      <c r="A7" s="18">
        <v>4</v>
      </c>
      <c r="B7" s="19" t="s">
        <v>13</v>
      </c>
      <c r="C7" s="20">
        <v>12</v>
      </c>
      <c r="D7" s="19" t="s">
        <v>97</v>
      </c>
      <c r="E7" s="18">
        <v>85</v>
      </c>
      <c r="F7" s="19" t="s">
        <v>98</v>
      </c>
    </row>
    <row r="8" spans="1:13" ht="15.75" thickBot="1" x14ac:dyDescent="0.3">
      <c r="A8" s="18">
        <v>5</v>
      </c>
      <c r="B8" s="19" t="s">
        <v>96</v>
      </c>
      <c r="C8" s="20">
        <v>15</v>
      </c>
      <c r="D8" s="19" t="s">
        <v>99</v>
      </c>
      <c r="E8" s="18">
        <v>45</v>
      </c>
      <c r="F8" s="19" t="s">
        <v>100</v>
      </c>
    </row>
    <row r="9" spans="1:13" ht="15.75" thickBot="1" x14ac:dyDescent="0.3">
      <c r="A9" s="18">
        <v>6</v>
      </c>
      <c r="B9" s="19" t="s">
        <v>96</v>
      </c>
      <c r="C9" s="20">
        <v>13</v>
      </c>
      <c r="D9" s="19" t="s">
        <v>97</v>
      </c>
      <c r="E9" s="18">
        <v>87</v>
      </c>
      <c r="F9" s="19" t="s">
        <v>98</v>
      </c>
    </row>
    <row r="10" spans="1:13" ht="15.75" thickBot="1" x14ac:dyDescent="0.3">
      <c r="A10" s="18">
        <v>7</v>
      </c>
      <c r="B10" s="19" t="s">
        <v>96</v>
      </c>
      <c r="C10" s="20">
        <v>11</v>
      </c>
      <c r="D10" s="19" t="s">
        <v>97</v>
      </c>
      <c r="E10" s="18">
        <v>80</v>
      </c>
      <c r="F10" s="19" t="s">
        <v>98</v>
      </c>
    </row>
    <row r="11" spans="1:13" ht="15.75" thickBot="1" x14ac:dyDescent="0.3">
      <c r="A11" s="18">
        <v>8</v>
      </c>
      <c r="B11" s="19" t="s">
        <v>96</v>
      </c>
      <c r="C11" s="20">
        <v>12</v>
      </c>
      <c r="D11" s="19" t="s">
        <v>97</v>
      </c>
      <c r="E11" s="18">
        <v>90</v>
      </c>
      <c r="F11" s="19" t="s">
        <v>98</v>
      </c>
    </row>
    <row r="12" spans="1:13" ht="15.75" thickBot="1" x14ac:dyDescent="0.3">
      <c r="A12" s="18">
        <v>9</v>
      </c>
      <c r="B12" s="19" t="s">
        <v>96</v>
      </c>
      <c r="C12" s="20">
        <v>12</v>
      </c>
      <c r="D12" s="19" t="s">
        <v>97</v>
      </c>
      <c r="E12" s="18">
        <v>90</v>
      </c>
      <c r="F12" s="19" t="s">
        <v>98</v>
      </c>
    </row>
    <row r="13" spans="1:13" ht="15.75" thickBot="1" x14ac:dyDescent="0.3">
      <c r="A13" s="18">
        <v>10</v>
      </c>
      <c r="B13" s="19" t="s">
        <v>13</v>
      </c>
      <c r="C13" s="20">
        <v>13</v>
      </c>
      <c r="D13" s="19" t="s">
        <v>97</v>
      </c>
      <c r="E13" s="18">
        <v>90</v>
      </c>
      <c r="F13" s="19" t="s">
        <v>98</v>
      </c>
    </row>
    <row r="14" spans="1:13" ht="15.75" thickBot="1" x14ac:dyDescent="0.3">
      <c r="A14" s="18">
        <v>11</v>
      </c>
      <c r="B14" s="19" t="s">
        <v>13</v>
      </c>
      <c r="C14" s="20">
        <v>14</v>
      </c>
      <c r="D14" s="19" t="s">
        <v>99</v>
      </c>
      <c r="E14" s="18">
        <v>45</v>
      </c>
      <c r="F14" s="19" t="s">
        <v>100</v>
      </c>
    </row>
    <row r="15" spans="1:13" ht="15.75" thickBot="1" x14ac:dyDescent="0.3">
      <c r="A15" s="18">
        <v>12</v>
      </c>
      <c r="B15" s="19" t="s">
        <v>13</v>
      </c>
      <c r="C15" s="20">
        <v>13</v>
      </c>
      <c r="D15" s="19" t="s">
        <v>97</v>
      </c>
      <c r="E15" s="18">
        <v>80</v>
      </c>
      <c r="F15" s="19" t="s">
        <v>98</v>
      </c>
    </row>
    <row r="16" spans="1:13" ht="15.75" thickBot="1" x14ac:dyDescent="0.3">
      <c r="A16" s="18">
        <v>13</v>
      </c>
      <c r="B16" s="19" t="s">
        <v>96</v>
      </c>
      <c r="C16" s="20">
        <v>13</v>
      </c>
      <c r="D16" s="19" t="s">
        <v>97</v>
      </c>
      <c r="E16" s="18">
        <v>87</v>
      </c>
      <c r="F16" s="19" t="s">
        <v>98</v>
      </c>
    </row>
    <row r="17" spans="1:6" ht="15.75" thickBot="1" x14ac:dyDescent="0.3">
      <c r="A17" s="18">
        <v>14</v>
      </c>
      <c r="B17" s="19" t="s">
        <v>13</v>
      </c>
      <c r="C17" s="20">
        <v>14</v>
      </c>
      <c r="D17" s="19" t="s">
        <v>97</v>
      </c>
      <c r="E17" s="18">
        <v>85</v>
      </c>
      <c r="F17" s="19" t="s">
        <v>98</v>
      </c>
    </row>
    <row r="18" spans="1:6" ht="15.75" thickBot="1" x14ac:dyDescent="0.3">
      <c r="A18" s="18">
        <v>15</v>
      </c>
      <c r="B18" s="19" t="s">
        <v>13</v>
      </c>
      <c r="C18" s="20">
        <v>14</v>
      </c>
      <c r="D18" s="19" t="s">
        <v>99</v>
      </c>
      <c r="E18" s="18">
        <v>55</v>
      </c>
      <c r="F18" s="19" t="s">
        <v>100</v>
      </c>
    </row>
    <row r="19" spans="1:6" ht="15.75" thickBot="1" x14ac:dyDescent="0.3">
      <c r="A19" s="18">
        <v>16</v>
      </c>
      <c r="B19" s="19" t="s">
        <v>13</v>
      </c>
      <c r="C19" s="20">
        <v>12</v>
      </c>
      <c r="D19" s="19" t="s">
        <v>99</v>
      </c>
      <c r="E19" s="18">
        <v>50</v>
      </c>
      <c r="F19" s="19" t="s">
        <v>100</v>
      </c>
    </row>
    <row r="20" spans="1:6" ht="15.75" thickBot="1" x14ac:dyDescent="0.3">
      <c r="A20" s="18">
        <v>17</v>
      </c>
      <c r="B20" s="19" t="s">
        <v>96</v>
      </c>
      <c r="C20" s="20">
        <v>12</v>
      </c>
      <c r="D20" s="19" t="s">
        <v>97</v>
      </c>
      <c r="E20" s="18">
        <v>90</v>
      </c>
      <c r="F20" s="19" t="s">
        <v>98</v>
      </c>
    </row>
    <row r="21" spans="1:6" ht="15.75" thickBot="1" x14ac:dyDescent="0.3">
      <c r="A21" s="18">
        <v>18</v>
      </c>
      <c r="B21" s="19" t="s">
        <v>96</v>
      </c>
      <c r="C21" s="20">
        <v>11</v>
      </c>
      <c r="D21" s="19" t="s">
        <v>97</v>
      </c>
      <c r="E21" s="18">
        <v>90</v>
      </c>
      <c r="F21" s="19" t="s">
        <v>98</v>
      </c>
    </row>
    <row r="22" spans="1:6" ht="15.75" thickBot="1" x14ac:dyDescent="0.3">
      <c r="A22" s="18">
        <v>19</v>
      </c>
      <c r="B22" s="19" t="s">
        <v>13</v>
      </c>
      <c r="C22" s="20">
        <v>12</v>
      </c>
      <c r="D22" s="19" t="s">
        <v>97</v>
      </c>
      <c r="E22" s="18">
        <v>90</v>
      </c>
      <c r="F22" s="19" t="s">
        <v>98</v>
      </c>
    </row>
    <row r="23" spans="1:6" ht="15.75" thickBot="1" x14ac:dyDescent="0.3">
      <c r="A23" s="18">
        <v>20</v>
      </c>
      <c r="B23" s="19" t="s">
        <v>13</v>
      </c>
      <c r="C23" s="20">
        <v>13</v>
      </c>
      <c r="D23" s="19" t="s">
        <v>99</v>
      </c>
      <c r="E23" s="18">
        <v>45</v>
      </c>
      <c r="F23" s="1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Kasus 1</vt:lpstr>
      <vt:lpstr>Kasus 2</vt:lpstr>
      <vt:lpstr>Kasus 3</vt:lpstr>
      <vt:lpstr>Kasus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Hendik Suwoto</dc:creator>
  <cp:lastModifiedBy>Hendik Suwoto</cp:lastModifiedBy>
  <dcterms:created xsi:type="dcterms:W3CDTF">2015-06-05T18:17:20Z</dcterms:created>
  <dcterms:modified xsi:type="dcterms:W3CDTF">2023-11-29T09:03:19Z</dcterms:modified>
</cp:coreProperties>
</file>