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" sheetId="1" r:id="rId4"/>
  </sheets>
  <definedNames/>
  <calcPr/>
</workbook>
</file>

<file path=xl/sharedStrings.xml><?xml version="1.0" encoding="utf-8"?>
<sst xmlns="http://schemas.openxmlformats.org/spreadsheetml/2006/main" count="1579" uniqueCount="1579">
  <si>
    <t>ID</t>
  </si>
  <si>
    <t>Sentence</t>
  </si>
  <si>
    <t>Score</t>
  </si>
  <si>
    <t>FR</t>
  </si>
  <si>
    <t>FR-EN</t>
  </si>
  <si>
    <t>IT</t>
  </si>
  <si>
    <t>IT-EN</t>
  </si>
  <si>
    <t>I like parrots, but not cats.</t>
  </si>
  <si>
    <t>J'aime les perrouquets, mais pas les chats.</t>
  </si>
  <si>
    <t>Amo i pappagalli, ma non i gatti.</t>
  </si>
  <si>
    <t>I like cats, but not parrots.</t>
  </si>
  <si>
    <t>J'aime les chats, mais pas les perrouquets.</t>
  </si>
  <si>
    <t>Amo i gatti, ma non i pappagalli.</t>
  </si>
  <si>
    <t>I like parrots, but not birds.</t>
  </si>
  <si>
    <t>J'aime les perrouquets, mais pas les oiseaux.</t>
  </si>
  <si>
    <t>Amo i pappagalli, ma non gli uccelli.</t>
  </si>
  <si>
    <t>I like birds, but not parrots.</t>
  </si>
  <si>
    <t>J'aime les oiseaux, mais pas les perrouquets.</t>
  </si>
  <si>
    <t>Amo gli uccelli, ma non i pappagalli.</t>
  </si>
  <si>
    <t>I like birds, but not cats.</t>
  </si>
  <si>
    <t>J'aime les oiseaux, mais pas les chats.</t>
  </si>
  <si>
    <t>Amo gli uccelli, ma non i gatti.</t>
  </si>
  <si>
    <t>I like parrots, but not hamsters.</t>
  </si>
  <si>
    <t>J'aime les perrouquets, mais pas les hamsters.</t>
  </si>
  <si>
    <t>Amo i pappagalli, ma non i criceti.</t>
  </si>
  <si>
    <t>I like hamsters, but not parrots.</t>
  </si>
  <si>
    <t>J'aime les hamsters, mais pas les perrouquets.</t>
  </si>
  <si>
    <t>Amo i criceti, ma non i pappagalli.</t>
  </si>
  <si>
    <t>I like birds, but not hamsters.</t>
  </si>
  <si>
    <t>J'aime les oiseaux, mais pas les hamsters.</t>
  </si>
  <si>
    <t>Amo gli uccelli, ma non i criceti.</t>
  </si>
  <si>
    <t>I like parrots, but not pigs.</t>
  </si>
  <si>
    <t>J'aime les perrouquets, mais pas les cochons.</t>
  </si>
  <si>
    <t>Amo i pappagalli, ma non i maiali.</t>
  </si>
  <si>
    <t>I like pigs, but not parrots.</t>
  </si>
  <si>
    <t>J'aime les cochons, mais pas les perrouquets.</t>
  </si>
  <si>
    <t>Amo i maiali, ma non i pappagalli.</t>
  </si>
  <si>
    <t>I like birds, but not pigs.</t>
  </si>
  <si>
    <t>J'aime les oiseaux, mais pas les cochons.</t>
  </si>
  <si>
    <t>Amo gli uccelli, ma non i maiali.</t>
  </si>
  <si>
    <t>I like parrots, but not dogs.</t>
  </si>
  <si>
    <t>J'aime les perrouquets, mais pas les chiens.</t>
  </si>
  <si>
    <t>Amo i pappagalli, ma non i cani.</t>
  </si>
  <si>
    <t>I like birds, but not dogs.</t>
  </si>
  <si>
    <t>J'aime les oiseaux, mais pas les chiens.</t>
  </si>
  <si>
    <t>Amo gli uccelli, ma non i cani.</t>
  </si>
  <si>
    <t>I like ducks, but not cats.</t>
  </si>
  <si>
    <t>J'aime les canards, mais pas les chats.</t>
  </si>
  <si>
    <t>Amo le anatre, ma non i gatti.</t>
  </si>
  <si>
    <t>I like cats, but not ducks.</t>
  </si>
  <si>
    <t>J'aime les chats, mais pas les canards.</t>
  </si>
  <si>
    <t>Amo i gatti, ma non le anatre.</t>
  </si>
  <si>
    <t>I like ducks, but not birds.</t>
  </si>
  <si>
    <t>J'aime les canards, mais pas les oiseaux.</t>
  </si>
  <si>
    <t>Amo le anatre, ma non gli uccelli.</t>
  </si>
  <si>
    <t>I like birds, but not ducks.</t>
  </si>
  <si>
    <t>J'aime les oiseaux, mais pas les canards.</t>
  </si>
  <si>
    <t>Amo gli uccelli, ma non le anatre.</t>
  </si>
  <si>
    <t>I like ducks, but not hamsters.</t>
  </si>
  <si>
    <t>J'aime les canards, mais pas les hamsters.</t>
  </si>
  <si>
    <t>Amo le anatre, ma non i criceti.</t>
  </si>
  <si>
    <t>I like hamsters, but not ducks.</t>
  </si>
  <si>
    <t>J'aime les hamsters, mais pas les canards.</t>
  </si>
  <si>
    <t>Amo i criceti, ma non le anatre.</t>
  </si>
  <si>
    <t>I like ducks, but not pigs.</t>
  </si>
  <si>
    <t>J'aime les canards, mais pas les cochons.</t>
  </si>
  <si>
    <t>Amo le anatre, ma non i maiali.</t>
  </si>
  <si>
    <t>I like pigs, but not ducks.</t>
  </si>
  <si>
    <t>J'aime les cochons, mais pas les canards.</t>
  </si>
  <si>
    <t>Amo i maiali, ma non le anatre.</t>
  </si>
  <si>
    <t>I like ducks, but not dogs.</t>
  </si>
  <si>
    <t>J'aime les canards, mais pas les chiens.</t>
  </si>
  <si>
    <t>Amo le anatre, ma non i cani.</t>
  </si>
  <si>
    <t>I like dogs, but not ducks.</t>
  </si>
  <si>
    <t>J'aime les chiens, mais pas les canards.</t>
  </si>
  <si>
    <t>Amo i cani, ma non le anatre.</t>
  </si>
  <si>
    <t>I like blackbirds, but not cats.</t>
  </si>
  <si>
    <t>J'aime les merles, mais pas les chats.</t>
  </si>
  <si>
    <t>Amo i merli, ma non i gatti.</t>
  </si>
  <si>
    <t>I like cats, but not blackbirds.</t>
  </si>
  <si>
    <t>J'aime les chats, mais pas les merles.</t>
  </si>
  <si>
    <t>Amo i gatti, ma non i merli.</t>
  </si>
  <si>
    <t>I like blackbirds, but not birds.</t>
  </si>
  <si>
    <t>J'aime les merles, mais pas les oiseaux.</t>
  </si>
  <si>
    <t>Amo i merli, ma non gli uccelli.</t>
  </si>
  <si>
    <t>I like birds, but not blackbirds.</t>
  </si>
  <si>
    <t>J'aime les oiseaux, mais pas les merles.</t>
  </si>
  <si>
    <t>Amo gli uccelli, ma non i merli.</t>
  </si>
  <si>
    <t>I like blackbirds, but not hamsters.</t>
  </si>
  <si>
    <t>J'aime les merles, mais pas les hamsters.</t>
  </si>
  <si>
    <t>Amo i merli, ma non i criceti.</t>
  </si>
  <si>
    <t>I like hamsters, but not blackbirds.</t>
  </si>
  <si>
    <t>J'aime les hamsters, mais pas les merles.</t>
  </si>
  <si>
    <t>Amo i criceti, ma non i merli.</t>
  </si>
  <si>
    <t>I like blackbirds, but not pigs.</t>
  </si>
  <si>
    <t>J'aime les merles, mais pas les cochons.</t>
  </si>
  <si>
    <t>Amo i merli, ma non i maiali.</t>
  </si>
  <si>
    <t>I like pigs, but not blackbirds.</t>
  </si>
  <si>
    <t>J'aime les cochons, mais pas les merles.</t>
  </si>
  <si>
    <t>Amo i maiali, ma non i merli.</t>
  </si>
  <si>
    <t>I like blackbirds, but not dogs.</t>
  </si>
  <si>
    <t>J'aime les merles, mais pas les chiens.</t>
  </si>
  <si>
    <t>Amo i merli, ma non i cani.</t>
  </si>
  <si>
    <t>I like dogs, but not blackbirds.</t>
  </si>
  <si>
    <t>J'aime les chiens, mais pas les merles.</t>
  </si>
  <si>
    <t>Amo i cani, ma non i merli.</t>
  </si>
  <si>
    <t>I like sparrows, but not cats.</t>
  </si>
  <si>
    <t>J'aime les moineaux, mais pas les chats.</t>
  </si>
  <si>
    <t>Amo i passeri, ma non i gatti.</t>
  </si>
  <si>
    <t>I like cats, but not sparrows.</t>
  </si>
  <si>
    <t>J'aime les chats, mais pas les moineaux.</t>
  </si>
  <si>
    <t>Amo i gatti, ma non i passeri.</t>
  </si>
  <si>
    <t>I like sparrows, but not birds.</t>
  </si>
  <si>
    <t>J'aime les moineaux, mais pas les oiseaux.</t>
  </si>
  <si>
    <t>Amo i passeri, ma non gli uccelli.</t>
  </si>
  <si>
    <t>I like birds, but not sparrows.</t>
  </si>
  <si>
    <t>J'aime les oiseaux, mais pas les moineaux.</t>
  </si>
  <si>
    <t>Amo gli uccelli, ma non i passeri.</t>
  </si>
  <si>
    <t>I like sparrows, but not hamsters.</t>
  </si>
  <si>
    <t>J'aime les moineaux, mais pas les hamsters.</t>
  </si>
  <si>
    <t>Amo i passeri, ma non i criceti.</t>
  </si>
  <si>
    <t>I like hamsters, but not sparrows.</t>
  </si>
  <si>
    <t>J'aime les hamsters, mais pas les moineaux.</t>
  </si>
  <si>
    <t>Amo i criceti, ma non i passeri.</t>
  </si>
  <si>
    <t>I like sparrows, but not pigs.</t>
  </si>
  <si>
    <t>J'aime les moineaux, mais pas les cochons.</t>
  </si>
  <si>
    <t>Amo i passeri, ma non i maiali.</t>
  </si>
  <si>
    <t>I like pigs, but not sparrows.</t>
  </si>
  <si>
    <t>J'aime les cochons, mais pas les moineaux.</t>
  </si>
  <si>
    <t>Amo i maiali, ma non i passeri.</t>
  </si>
  <si>
    <t>I like sparrows, but not dogs.</t>
  </si>
  <si>
    <t>J'aime les moineaux, mais pas les chiens.</t>
  </si>
  <si>
    <t>Amo i passeri, ma non i cani.</t>
  </si>
  <si>
    <t>I like dogs, but not sparrows.</t>
  </si>
  <si>
    <t>J'aime les chiens, mais pas les moineaux.</t>
  </si>
  <si>
    <t>Amo i cani, ma non i passeri.</t>
  </si>
  <si>
    <t>I like oaks, but not grass.</t>
  </si>
  <si>
    <t>J'adore les chênes, mais pas la pelouse.</t>
  </si>
  <si>
    <t>Adoro le querce, ma non l' erba.</t>
  </si>
  <si>
    <t>I like grass, but not oaks.</t>
  </si>
  <si>
    <t>J'adore la pelouse, mais pas les chênes.</t>
  </si>
  <si>
    <t>Adoro l' erba, ma non le querce.</t>
  </si>
  <si>
    <t>I like oaks, but not trees.</t>
  </si>
  <si>
    <t>J'adore les chênes, mais pas les arbres.</t>
  </si>
  <si>
    <t>Adoro le querce, ma non gli alberi.</t>
  </si>
  <si>
    <t>I like trees, but not oaks.</t>
  </si>
  <si>
    <t>J'adore les arbres, mais pas les chênes.</t>
  </si>
  <si>
    <t>Adoro gli alberi, ma non le querce.</t>
  </si>
  <si>
    <t>I like trees, but not grass.</t>
  </si>
  <si>
    <t>J'adore les arbres, mais pas la pelouse.</t>
  </si>
  <si>
    <t>Adoro gli alberi, ma non l' erba.</t>
  </si>
  <si>
    <t>I like oaks, but not animals.</t>
  </si>
  <si>
    <t>J'adore les chênes, mais pas les animaux.</t>
  </si>
  <si>
    <t>Adoro le querce, ma non gli animali.</t>
  </si>
  <si>
    <t>I like animals, but not oaks.</t>
  </si>
  <si>
    <t>J'adore les animaux, mais pas les chênes.</t>
  </si>
  <si>
    <t>Adoro gli animali, ma non le querce.</t>
  </si>
  <si>
    <t>I like trees, but not animals.</t>
  </si>
  <si>
    <t>J'adore les arbres, mais pas les animaux.</t>
  </si>
  <si>
    <t>Adoro gli alberi, ma non gli animali.</t>
  </si>
  <si>
    <t>I like oaks, but not bushes.</t>
  </si>
  <si>
    <t>J'adore les chênes, mais pas les buissons.</t>
  </si>
  <si>
    <t>Adoro le querce, ma non i cespugli.</t>
  </si>
  <si>
    <t>I like bushes, but not oaks.</t>
  </si>
  <si>
    <t>J'adore les buissons, mais pas les chênes.</t>
  </si>
  <si>
    <t>Adoro i cespugli, ma non le querce.</t>
  </si>
  <si>
    <t>I like trees, but not bushes.</t>
  </si>
  <si>
    <t>J'adore les arbres, mais pas les buissons.</t>
  </si>
  <si>
    <t>Adoro gli alberi, ma non i cespugli.</t>
  </si>
  <si>
    <t>I like oaks, but not shrubs.</t>
  </si>
  <si>
    <t>J'adore les chênes, mais pas les arbustes.</t>
  </si>
  <si>
    <t>Adoro le querce, ma non gli arbusti.</t>
  </si>
  <si>
    <t>I like shrubs, but not oaks.</t>
  </si>
  <si>
    <t>J'adore les arbustes, mais pas les chênes.</t>
  </si>
  <si>
    <t>Adoro gli arbusti, ma non le querce.</t>
  </si>
  <si>
    <t>I like trees, but not shrubs.</t>
  </si>
  <si>
    <t>J'adore les arbres, mais pas les arbustes.</t>
  </si>
  <si>
    <t>Adoro gli alberi, ma non gli arbusti.</t>
  </si>
  <si>
    <t>I like birches, but not grass.</t>
  </si>
  <si>
    <t>J'adore les bouleaux, mais pas la pelouse.</t>
  </si>
  <si>
    <t>Adoro le betulle, ma non l' erba.</t>
  </si>
  <si>
    <t>I like grass, but not birches.</t>
  </si>
  <si>
    <t>J'adore la pelouse, mais pas les bouleaux.</t>
  </si>
  <si>
    <t>Adoro l' erba, ma non le betulle.</t>
  </si>
  <si>
    <t>I like birches, but not trees.</t>
  </si>
  <si>
    <t>J'adore les bouleaux, mais pas les arbres.</t>
  </si>
  <si>
    <t>Adoro le betulle, ma non gli alberi.</t>
  </si>
  <si>
    <t>I like trees, but not birches.</t>
  </si>
  <si>
    <t>J'adore les arbres, mais pas les bouleaux.</t>
  </si>
  <si>
    <t>Adoro gli alberi, ma non le betulle.</t>
  </si>
  <si>
    <t>I like birches, but not animals.</t>
  </si>
  <si>
    <t>J'adore les bouleaux, mais pas les animaux.</t>
  </si>
  <si>
    <t>Adoro le betulle, ma non gli animali.</t>
  </si>
  <si>
    <t>I like animals, but not birches.</t>
  </si>
  <si>
    <t>J'adore les animaux, mais pas les bouleaux.</t>
  </si>
  <si>
    <t>Adoro gli animali, ma non le betulle.</t>
  </si>
  <si>
    <t>I like birches, but not bushes.</t>
  </si>
  <si>
    <t>J'adore les bouleaux, mais pas les buissons.</t>
  </si>
  <si>
    <t>Adoro le betulle, ma non i cespugli.</t>
  </si>
  <si>
    <t>I like bushes, but not birches.</t>
  </si>
  <si>
    <t>J'adore les buissons, mais pas les bouleaux.</t>
  </si>
  <si>
    <t>Adoro i cespugli, ma non le betulle.</t>
  </si>
  <si>
    <t>I like birches, but not shrubs.</t>
  </si>
  <si>
    <t>J'adore les bouleaux, mais pas les arbustes.</t>
  </si>
  <si>
    <t>Adoro le betulle, ma non gli arbusti.</t>
  </si>
  <si>
    <t>I like shrubs, but not birches.</t>
  </si>
  <si>
    <t>J'adore les arbustes, mais pas les bouleaux.</t>
  </si>
  <si>
    <t>Adoro gli arbusti, ma non le betulle.</t>
  </si>
  <si>
    <t>I like firs, but not grass.</t>
  </si>
  <si>
    <t>J'adore les sapins, mais pas la pelouse.</t>
  </si>
  <si>
    <t>Adoro gli abeti, ma non l' erba.</t>
  </si>
  <si>
    <t>I like grass, but not firs.</t>
  </si>
  <si>
    <t>J'adore la pelouse, mais pas les sapins.</t>
  </si>
  <si>
    <t>Adoro l' erba, ma non gli abeti.</t>
  </si>
  <si>
    <t>I like firs, but not trees.</t>
  </si>
  <si>
    <t>J'adore les sapins, mais pas les arbres.</t>
  </si>
  <si>
    <t>Adoro gli abeti, ma non gli alberi.</t>
  </si>
  <si>
    <t>I like trees, but not firs.</t>
  </si>
  <si>
    <t>J'adore les arbres, mais pas les sapins.</t>
  </si>
  <si>
    <t>Adoro gli alberi, ma non gli abeti.</t>
  </si>
  <si>
    <t>I like firs, but not animals.</t>
  </si>
  <si>
    <t>J'adore les sapins, mais pas les animaux.</t>
  </si>
  <si>
    <t>Adoro gli abeti, ma non gli animali.</t>
  </si>
  <si>
    <t>I like animals, but not firs.</t>
  </si>
  <si>
    <t>J'adore les animaux, mais pas les sapins.</t>
  </si>
  <si>
    <t>Adoro gli animali, ma non gli abeti.</t>
  </si>
  <si>
    <t>I like firs, but not bushes.</t>
  </si>
  <si>
    <t>J'adore les sapins, mais pas les buissons.</t>
  </si>
  <si>
    <t>Adoro gli abeti, ma non i cespugli.</t>
  </si>
  <si>
    <t>I like bushes, but not firs.</t>
  </si>
  <si>
    <t>J'adore les buissons, mais pas les sapins.</t>
  </si>
  <si>
    <t>Adoro i cespugli, ma non gli abeti.</t>
  </si>
  <si>
    <t>I like firs, but not shrubs.</t>
  </si>
  <si>
    <t>J'adore les sapins, mais pas les arbustes.</t>
  </si>
  <si>
    <t>Adoro gli abeti, ma non gli arbusti.</t>
  </si>
  <si>
    <t>I like shrubs, but not firs.</t>
  </si>
  <si>
    <t>J'adore les arbustes, mais pas les sapins.</t>
  </si>
  <si>
    <t>Adoro gli arbusti, ma non gli abeti.</t>
  </si>
  <si>
    <t>I like pines, but not grass.</t>
  </si>
  <si>
    <t>J'adore les pins, mais pas la pelouse.</t>
  </si>
  <si>
    <t>Adoro i pini, ma non l' erba.</t>
  </si>
  <si>
    <t>I like grass, but not pines.</t>
  </si>
  <si>
    <t>J'adore la pelouse, mais pas les pins.</t>
  </si>
  <si>
    <t>Adoro l' erba, ma non i pini.</t>
  </si>
  <si>
    <t>I like pines, but not trees.</t>
  </si>
  <si>
    <t>J'adore les pins, mais pas les arbres.</t>
  </si>
  <si>
    <t>Adoro i pini, ma non gli alberi.</t>
  </si>
  <si>
    <t>I like trees, but not pines.</t>
  </si>
  <si>
    <t>J'adore les arbres, mais pas les pins.</t>
  </si>
  <si>
    <t>Adoro gli alberi, ma non i pini.</t>
  </si>
  <si>
    <t>I like pines, but not animals.</t>
  </si>
  <si>
    <t>J'adore les pins, mais pas les animaux.</t>
  </si>
  <si>
    <t>Adoro i pini, ma non gli animali.</t>
  </si>
  <si>
    <t>I like animals, but not pines.</t>
  </si>
  <si>
    <t>J'adore les animaux, mais pas les pins.</t>
  </si>
  <si>
    <t>Adoro gli animali, ma non i pini.</t>
  </si>
  <si>
    <t>I like pines, but not bushes.</t>
  </si>
  <si>
    <t>J'adore les pins, mais pas les buissons.</t>
  </si>
  <si>
    <t>Adoro i pini, ma non i cespugli.</t>
  </si>
  <si>
    <t>I like bushes, but not pines.</t>
  </si>
  <si>
    <t>J'adore les buissons, mais pas les pins.</t>
  </si>
  <si>
    <t>Adoro i cespugli, ma non i pini.</t>
  </si>
  <si>
    <t>I like pines, but not shrubs.</t>
  </si>
  <si>
    <t>J'adore les pins, mais pas les arbustes.</t>
  </si>
  <si>
    <t>Adoro i pini, ma non gli arbusti.</t>
  </si>
  <si>
    <t>I like shrubs, but not pines.</t>
  </si>
  <si>
    <t>J'adore les arbustes, mais pas les pins.</t>
  </si>
  <si>
    <t>Adoro gli arbusti, ma non i pini.</t>
  </si>
  <si>
    <t>I like salmon, but not chicken.</t>
  </si>
  <si>
    <t>J'adore le saumon, mais pas le poulet.</t>
  </si>
  <si>
    <t>Adoro il salmone, ma non il pollo.</t>
  </si>
  <si>
    <t>I like chicken, but not salmon.</t>
  </si>
  <si>
    <t>J'adore le poulet, mais pas le saumon.</t>
  </si>
  <si>
    <t>Adoro il pollo, ma non il salmone.</t>
  </si>
  <si>
    <t>I like salmon, but not seafood.</t>
  </si>
  <si>
    <t>J'adore le saumon, mais pas les produits de la mer.</t>
  </si>
  <si>
    <t>Adoro il salmone, ma non i prodotti del mare.</t>
  </si>
  <si>
    <t>I like seafood, but not salmon.</t>
  </si>
  <si>
    <t>J'adore les produits de la mer, mais pas le saumon.</t>
  </si>
  <si>
    <t>Adoro i prodotti del mare, ma non il salmone.</t>
  </si>
  <si>
    <t>I like seafood, but not chicken.</t>
  </si>
  <si>
    <t>J'adore les produits de la mer, mais pas le poulet.</t>
  </si>
  <si>
    <t>Adoro i prodotti del mare, ma non il pollo.</t>
  </si>
  <si>
    <t>I like salmon, but not veal.</t>
  </si>
  <si>
    <t>J'adore le saumon, mais pas le veau.</t>
  </si>
  <si>
    <t>Adoro il salmone, ma non il vitello.</t>
  </si>
  <si>
    <t>I like veal, but not salmon.</t>
  </si>
  <si>
    <t>J'adore le veau, mais pas le saumon.</t>
  </si>
  <si>
    <t>Adoro il vitello, ma non il salmone.</t>
  </si>
  <si>
    <t>I like seafood, but not veal.</t>
  </si>
  <si>
    <t>J'adore les produits de la mer, mais pas le veau.</t>
  </si>
  <si>
    <t>Adoro i prodotti del mare, ma non il vitello.</t>
  </si>
  <si>
    <t>I like salmon, but not turkey.</t>
  </si>
  <si>
    <t>J'adore le saumon, mais pas la dinde.</t>
  </si>
  <si>
    <t>Adoro il salmone, ma non il tacchino.</t>
  </si>
  <si>
    <t>I like turkey, but not salmon.</t>
  </si>
  <si>
    <t>J'adore la dinde, mais pas le saumon.</t>
  </si>
  <si>
    <t>Adoro il tacchino, ma non il salmone.</t>
  </si>
  <si>
    <t>I like seafood, but not turkey.</t>
  </si>
  <si>
    <t>J'adore les produits de la mer, mais pas la dinde.</t>
  </si>
  <si>
    <t>Adoro i prodotti del mare, ma non il tacchino.</t>
  </si>
  <si>
    <t>I like salmon, but not beef.</t>
  </si>
  <si>
    <t>J'adore le saumon, mais pas le boeuf.</t>
  </si>
  <si>
    <t>Adoro il salmone, ma non il manzo.</t>
  </si>
  <si>
    <t>I like beef, but not salmon.</t>
  </si>
  <si>
    <t>J'adore le boeuf, mais pas le saumon.</t>
  </si>
  <si>
    <t>Adoro il manzo, ma non il salmone.</t>
  </si>
  <si>
    <t>I like seafood, but not beef.</t>
  </si>
  <si>
    <t>J'adore les produits de la mer, mais pas le boeuf.</t>
  </si>
  <si>
    <t>Adoro i prodotti del mare, ma non il manzo.</t>
  </si>
  <si>
    <t>I like crabs, but not chicken.</t>
  </si>
  <si>
    <t>J'adore les crabes, mais pas le poulet.</t>
  </si>
  <si>
    <t>Adoro i granchi, ma non il pollo.</t>
  </si>
  <si>
    <t>I like chicken, but not crabs.</t>
  </si>
  <si>
    <t>J'adore le poulet, mais pas les crabes.</t>
  </si>
  <si>
    <t>Adoro il pollo, ma non i granchi.</t>
  </si>
  <si>
    <t>I like crabs, but not seafood.</t>
  </si>
  <si>
    <t>J'adore les crabes, mais pas les produits de la mer.</t>
  </si>
  <si>
    <t>Adoro i granchi, ma non i prodotti del mare.</t>
  </si>
  <si>
    <t>I like seafood, but not crabs.</t>
  </si>
  <si>
    <t>J'adore les produits de la mer, mais pas les crabes.</t>
  </si>
  <si>
    <t>Adoro i prodotti del mare, ma non i granchi.</t>
  </si>
  <si>
    <t>I like crabs, but not veal.</t>
  </si>
  <si>
    <t>J'adore les crabes, mais pas le veau.</t>
  </si>
  <si>
    <t>Adoro i granchi, ma non il vitello.</t>
  </si>
  <si>
    <t>I like veal, but not crabs.</t>
  </si>
  <si>
    <t>J'adore le veau, mais pas les crabes.</t>
  </si>
  <si>
    <t>Adoro il vitello, ma non i granchi.</t>
  </si>
  <si>
    <t>I like crabs, but not turkey.</t>
  </si>
  <si>
    <t>J'adore les crabes, mais pas la dinde.</t>
  </si>
  <si>
    <t>Adoro i granchi, ma non il tacchino.</t>
  </si>
  <si>
    <t>I like turkey, but not crabs.</t>
  </si>
  <si>
    <t>J'adore la dinde, mais pas les crabes.</t>
  </si>
  <si>
    <t>Adoro il tacchino, ma non i granchi.</t>
  </si>
  <si>
    <t>I like crabs, but not beef.</t>
  </si>
  <si>
    <t>J'adore les crabes, mais pas le boeuf.</t>
  </si>
  <si>
    <t>Adoro i granchi, ma non il manzo.</t>
  </si>
  <si>
    <t>I like beef, but not crabs.</t>
  </si>
  <si>
    <t>J'adore le boeuf, mais pas les crabes.</t>
  </si>
  <si>
    <t>Adoro il manzo, ma non i granchi.</t>
  </si>
  <si>
    <t>I like oysters, but not chicken.</t>
  </si>
  <si>
    <t>J'adore les huîtres, mais pas le poulet.</t>
  </si>
  <si>
    <t>Adoro le ostriche, ma non il pollo.</t>
  </si>
  <si>
    <t>I like chicken, but not oysters.</t>
  </si>
  <si>
    <t>J'adore le poulet, mais pas les huîtres.</t>
  </si>
  <si>
    <t>Adoro il pollo, ma non le ostriche.</t>
  </si>
  <si>
    <t>I like oysters, but not seafood.</t>
  </si>
  <si>
    <t>J'adore les huîtres, mais pas les produits de la mer.</t>
  </si>
  <si>
    <t>Adoro le ostriche, ma non i prodotti del mare.</t>
  </si>
  <si>
    <t>I like seafood, but not oysters.</t>
  </si>
  <si>
    <t>J'adore les produits de la mer, mais pas les huîtres.</t>
  </si>
  <si>
    <t>Adoro i prodotti del mare, ma non le ostriche.</t>
  </si>
  <si>
    <t>I like oysters, but not veal.</t>
  </si>
  <si>
    <t>J'adore les huîtres, mais pas le veau.</t>
  </si>
  <si>
    <t>Adoro le ostriche, ma non il vitello.</t>
  </si>
  <si>
    <t>I like veal, but not oysters.</t>
  </si>
  <si>
    <t>J'adore le veau, mais pas les huîtres.</t>
  </si>
  <si>
    <t>Adoro il vitello, ma non le ostriche.</t>
  </si>
  <si>
    <t>I like oysters, but not turkey.</t>
  </si>
  <si>
    <t>J'adore les huîtres, mais pas la dinde.</t>
  </si>
  <si>
    <t>Adoro le ostriche, ma non il tacchino.</t>
  </si>
  <si>
    <t>I like turkey, but not oysters.</t>
  </si>
  <si>
    <t>J'adore la dinde, mais pas les huîtres.</t>
  </si>
  <si>
    <t>Adoro il tacchino, ma non le ostriche.</t>
  </si>
  <si>
    <t>I like oysters, but not beef.</t>
  </si>
  <si>
    <t>J'adore les huîtres, mais pas le boeuf.</t>
  </si>
  <si>
    <t>Adoro le ostriche, ma non il manzo.</t>
  </si>
  <si>
    <t>I like beef, but not oysters.</t>
  </si>
  <si>
    <t>J'adore le boeuf, mais pas les huîtres.</t>
  </si>
  <si>
    <t>Adoro il manzo, ma non le ostriche.</t>
  </si>
  <si>
    <t>I like caviar, but not chicken.</t>
  </si>
  <si>
    <t>J'adore le caviar, mais pas le poulet.</t>
  </si>
  <si>
    <t>Adoro il caviale, ma non il pollo.</t>
  </si>
  <si>
    <t>I like chicken, but not caviar.</t>
  </si>
  <si>
    <t>J'adore le poulet, mais pas le caviar.</t>
  </si>
  <si>
    <t>Adoro il pollo, ma non il caviale.</t>
  </si>
  <si>
    <t>I like caviar, but not seafood.</t>
  </si>
  <si>
    <t>J'adore le caviar, mais pas les produits de la mer.</t>
  </si>
  <si>
    <t>Adoro il caviale, ma non i prodotti del mare.</t>
  </si>
  <si>
    <t>I like seafood, but not caviar.</t>
  </si>
  <si>
    <t>J'adore les produits de la mer, mais pas le caviar.</t>
  </si>
  <si>
    <t>Adoro i prodotti del mare, ma non il caviale.</t>
  </si>
  <si>
    <t>I like caviar, but not veal.</t>
  </si>
  <si>
    <t>J'adore le caviar, mais pas le veau.</t>
  </si>
  <si>
    <t>Adoro il caviale, ma non il vitello.</t>
  </si>
  <si>
    <t>I like veal, but not caviar.</t>
  </si>
  <si>
    <t>J'adore le veau, mais pas le caviar.</t>
  </si>
  <si>
    <t>Adoro il vitello, ma non il caviale.</t>
  </si>
  <si>
    <t>I like caviar, but not turkey.</t>
  </si>
  <si>
    <t>J'adore le caviar, mais pas la dinde.</t>
  </si>
  <si>
    <t>Adoro il caviale, ma non il tacchino.</t>
  </si>
  <si>
    <t>I like turkey, but not caviar.</t>
  </si>
  <si>
    <t>J'adore la dinde, mais pas le caviar.</t>
  </si>
  <si>
    <t>Adoro il tacchino, ma non il caviale.</t>
  </si>
  <si>
    <t>I like caviar, but not beef.</t>
  </si>
  <si>
    <t>J'adore le caviar, mais pas le boeuf.</t>
  </si>
  <si>
    <t>Adoro il caviale, ma non il manzo.</t>
  </si>
  <si>
    <t>I like beef, but not caviar.</t>
  </si>
  <si>
    <t>J'adore le boeuf, mais pas le caviar.</t>
  </si>
  <si>
    <t>Adoro il manzo, ma non il caviale.</t>
  </si>
  <si>
    <t>I like parrots, an interesting type of cat.</t>
  </si>
  <si>
    <t>J'aime les perrouquets, un type intéressant de chat.</t>
  </si>
  <si>
    <t>Amo i pappagalli, un tipo interessante di gatto.</t>
  </si>
  <si>
    <t>I like cats, an interesting type of parrot.</t>
  </si>
  <si>
    <t>J'aime les chats, un type intéressant de perrouquet.</t>
  </si>
  <si>
    <t>Amo i gatti, un tipo interessante di pappagallo.</t>
  </si>
  <si>
    <t>I like parrots, an interesting type of bird.</t>
  </si>
  <si>
    <t>J'aime les perrouquets, un type intéressant d' oiseau.</t>
  </si>
  <si>
    <t>Amo i pappagalli, un tipo interessante di uccello.</t>
  </si>
  <si>
    <t>I like birds, an interesting type of parrot.</t>
  </si>
  <si>
    <t>J'aime les oiseaux, un type intéressant de perrouquet.</t>
  </si>
  <si>
    <t>Amo gli uccelli, un tipo interessante di pappagallo.</t>
  </si>
  <si>
    <t>I like birds, an interesting type of cat.</t>
  </si>
  <si>
    <t>J'aime les oiseaux, un type intéressant de chat.</t>
  </si>
  <si>
    <t>Amo gli uccelli, un tipo interessante di gatto.</t>
  </si>
  <si>
    <t>I like parrots, an interesting type of hamster.</t>
  </si>
  <si>
    <t>J'aime les perrouquets, un type intéressant de hamster.</t>
  </si>
  <si>
    <t>Amo i pappagalli, un tipo interessante di criceto.</t>
  </si>
  <si>
    <t>I like hamsters, an interesting type of parrot.</t>
  </si>
  <si>
    <t>J'aime les hamsters, un type intéressant de perrouquet.</t>
  </si>
  <si>
    <t>Amo i criceti, un tipo interessante di pappagallo.</t>
  </si>
  <si>
    <t>I like birds, an interesting type of hamster.</t>
  </si>
  <si>
    <t>J'aime les oiseaux, un type intéressant de hamster.</t>
  </si>
  <si>
    <t>Amo gli uccelli, un tipo interessante di criceto.</t>
  </si>
  <si>
    <t>I like parrots, an interesting type of pig.</t>
  </si>
  <si>
    <t>J'aime les perrouquets, un type intéressant de cochon.</t>
  </si>
  <si>
    <t>Amo i pappagalli, un tipo interessante di maiale.</t>
  </si>
  <si>
    <t>I like pigs, an interesting type of parrot.</t>
  </si>
  <si>
    <t>J'aime les cochons, un type intéressant de perrouquet.</t>
  </si>
  <si>
    <t>Amo i maiali, un tipo interessante di pappagallo.</t>
  </si>
  <si>
    <t>I like birds, an interesting type of pig.</t>
  </si>
  <si>
    <t>J'aime les oiseaux, un type intéressant de cochon.</t>
  </si>
  <si>
    <t>Amo gli uccelli, un tipo interessante di maiale.</t>
  </si>
  <si>
    <t>I like parrots, an interesting type of dog.</t>
  </si>
  <si>
    <t>J'aime les perrouquets, un type intéressant de chien.</t>
  </si>
  <si>
    <t>Amo i pappagalli, un tipo interessante di cane.</t>
  </si>
  <si>
    <t>I like birds, an interesting type of dog.</t>
  </si>
  <si>
    <t>J'aime les oiseaux, un type intéressant de chien.</t>
  </si>
  <si>
    <t>Amo gli uccelli, un tipo interessante di cane.</t>
  </si>
  <si>
    <t>I like ducks, an interesting type of cat.</t>
  </si>
  <si>
    <t>J'aime les canards, un type intéressant de chat.</t>
  </si>
  <si>
    <t>Amo le anatre, un tipo interessante di gatto.</t>
  </si>
  <si>
    <t>I like cats, an interesting type of duck.</t>
  </si>
  <si>
    <t>J'aime les chats, un type intéressant de canard.</t>
  </si>
  <si>
    <t>Amo i gatti, un tipo interessante di anatra.</t>
  </si>
  <si>
    <t>I like ducks, an interesting type of bird.</t>
  </si>
  <si>
    <t>J'aime les canards, un type intéressant d' oiseau.</t>
  </si>
  <si>
    <t>Amo le anatre, un tipo interessante di uccello.</t>
  </si>
  <si>
    <t>I like birds, an interesting type of duck.</t>
  </si>
  <si>
    <t>J'aime les oiseaux, un type intéressant de canard.</t>
  </si>
  <si>
    <t>Amo gli uccelli, un tipo interessante di anatra.</t>
  </si>
  <si>
    <t>I like ducks, an interesting type of hamster.</t>
  </si>
  <si>
    <t>J'aime les canards, un type intéressant de hamster.</t>
  </si>
  <si>
    <t>Amo le anatre, un tipo interessante di criceto.</t>
  </si>
  <si>
    <t>I like hamsters, an interesting type of duck.</t>
  </si>
  <si>
    <t>J'aime les hamsters, un type intéressant de canard.</t>
  </si>
  <si>
    <t>Amo i criceti, un tipo interessante di anatra.</t>
  </si>
  <si>
    <t>I like ducks, an interesting type of pig.</t>
  </si>
  <si>
    <t>J'aime les canards, un type intéressant de cochon.</t>
  </si>
  <si>
    <t>Amo le anatre, un tipo interessante di maiale.</t>
  </si>
  <si>
    <t>I like pigs, an interesting type of duck.</t>
  </si>
  <si>
    <t>J'aime les cochons, un type intéressant de canard.</t>
  </si>
  <si>
    <t>Amo i maiali, un tipo interessante di anatra.</t>
  </si>
  <si>
    <t>I like ducks, an interesting type of dog.</t>
  </si>
  <si>
    <t>J'aime les canards, un type intéressant de chien.</t>
  </si>
  <si>
    <t>Amo le anatre, un tipo interessante di cane.</t>
  </si>
  <si>
    <t>I like dogs, an interesting type of duck.</t>
  </si>
  <si>
    <t>J'aime les chiens, un type intéressant de canard.</t>
  </si>
  <si>
    <t>Amo i cani, un tipo interessante di anatra.</t>
  </si>
  <si>
    <t>I like blackbirds, an interesting type of cat.</t>
  </si>
  <si>
    <t>J'aime les merles, un type intéressant de chat.</t>
  </si>
  <si>
    <t>Amo i merli, un tipo interessante di gatto.</t>
  </si>
  <si>
    <t>I like cats, an interesting type of blackbird.</t>
  </si>
  <si>
    <t>J'aime les chats, un type intéressant de merle.</t>
  </si>
  <si>
    <t>Amo i gatti, un tipo interessante di merlo.</t>
  </si>
  <si>
    <t>I like blackbirds, an interesting type of bird.</t>
  </si>
  <si>
    <t>J'aime les merles, un type intéressant d' oiseau.</t>
  </si>
  <si>
    <t>Amo i merli, un tipo interessante di uccello.</t>
  </si>
  <si>
    <t>I like birds, an interesting type of blackbird.</t>
  </si>
  <si>
    <t>J'aime les oiseaux, un type intéressant de merle.</t>
  </si>
  <si>
    <t>Amo gli uccelli, un tipo interessante di merlo.</t>
  </si>
  <si>
    <t>I like blackbirds, an interesting type of hamster.</t>
  </si>
  <si>
    <t>J'aime les merles, un type intéressant de hamster.</t>
  </si>
  <si>
    <t>Amo i merli, un tipo interessante di criceto.</t>
  </si>
  <si>
    <t>I like hamsters, an interesting type of blackbird.</t>
  </si>
  <si>
    <t>J'aime les hamsters, un type intéressant de merle.</t>
  </si>
  <si>
    <t>Amo i criceti, un tipo interessante di merlo.</t>
  </si>
  <si>
    <t>I like blackbirds, an interesting type of pig.</t>
  </si>
  <si>
    <t>J'aime les merles, un type intéressant de cochon.</t>
  </si>
  <si>
    <t>Amo i merli, un tipo interessante di maiale.</t>
  </si>
  <si>
    <t>I like pigs, an interesting type of blackbird.</t>
  </si>
  <si>
    <t>J'aime les cochons, un type intéressant de merle.</t>
  </si>
  <si>
    <t>Amo i maiali, un tipo interessante di merlo.</t>
  </si>
  <si>
    <t>I like blackbirds, an interesting type of dog.</t>
  </si>
  <si>
    <t>J'aime les merles, un type intéressant de chien.</t>
  </si>
  <si>
    <t>Amo i merli, un tipo interessante di cane.</t>
  </si>
  <si>
    <t>I like dogs, an interesting type of blackbird.</t>
  </si>
  <si>
    <t>J'aime les chiens, un type intéressant de merle.</t>
  </si>
  <si>
    <t>Amo i cani, un tipo interessante di merlo.</t>
  </si>
  <si>
    <t>I like sparrows, an interesting type of cat.</t>
  </si>
  <si>
    <t>J'aime les moineaux, un type intéressant de chat.</t>
  </si>
  <si>
    <t>Amo i passeri, un tipo interessante di gatto.</t>
  </si>
  <si>
    <t>I like cats, an interesting type of sparrow.</t>
  </si>
  <si>
    <t>J'aime les chats, un type intéressant de moineau.</t>
  </si>
  <si>
    <t>Amo i gatti, un tipo interessante di passero.</t>
  </si>
  <si>
    <t>I like sparrows, an interesting type of bird.</t>
  </si>
  <si>
    <t>J'aime les moineaux, un type intéressant d' oiseau.</t>
  </si>
  <si>
    <t>Amo i passeri, un tipo interessante di uccello.</t>
  </si>
  <si>
    <t>I like birds, an interesting type of sparrow.</t>
  </si>
  <si>
    <t>J'aime les oiseaux, un type intéressant de moineau.</t>
  </si>
  <si>
    <t>Amo gli uccelli, un tipo interessante di passero.</t>
  </si>
  <si>
    <t>I like sparrows, an interesting type of hamster.</t>
  </si>
  <si>
    <t>J'aime les moineaux, un type intéressant de hamster.</t>
  </si>
  <si>
    <t>Amo i passeri, un tipo interessante di criceto.</t>
  </si>
  <si>
    <t>I like hamsters, an interesting type of sparrow.</t>
  </si>
  <si>
    <t>J'aime les hamsters, un type intéressant de moineau.</t>
  </si>
  <si>
    <t>Amo i criceti, un tipo interessante di passero.</t>
  </si>
  <si>
    <t>I like sparrows, an interesting type of pig.</t>
  </si>
  <si>
    <t>J'aime les moineaux, un type intéressant de cochon.</t>
  </si>
  <si>
    <t>Amo i passeri, un tipo interessante di maiale.</t>
  </si>
  <si>
    <t>I like pigs, an interesting type of sparrow.</t>
  </si>
  <si>
    <t>J'aime les cochons, un type intéressant de moineau.</t>
  </si>
  <si>
    <t>Amo i maiali, un tipo interessante di passero.</t>
  </si>
  <si>
    <t>I like sparrows, an interesting type of dog.</t>
  </si>
  <si>
    <t>J'aime les moineaux, un type intéressant de chien.</t>
  </si>
  <si>
    <t>Amo i passeri, un tipo interessante di cane.</t>
  </si>
  <si>
    <t>I like dogs, an interesting type of sparrow.</t>
  </si>
  <si>
    <t>J'aime les chiens, un type intéressant de moineau.</t>
  </si>
  <si>
    <t>Amo i cani, un tipo interessante di passero.</t>
  </si>
  <si>
    <t>I like oaks, an interesting type of grass.</t>
  </si>
  <si>
    <t>J'adore les chênes, un type intéressant de pelouse.</t>
  </si>
  <si>
    <t>Adoro le querce, un tipo interessante di erba.</t>
  </si>
  <si>
    <t>I like grass, an interesting type of oak.</t>
  </si>
  <si>
    <t>J'adore la pelouse, un type intéressant de chênes.</t>
  </si>
  <si>
    <t>Adoro l' erba, un tipo interessante di quercia.</t>
  </si>
  <si>
    <t>I like oaks, an interesting type of tree.</t>
  </si>
  <si>
    <t>J'adore les chênes, un type intéressant d' arbre.</t>
  </si>
  <si>
    <t>Adoro le querce, un tipo interessante di albero.</t>
  </si>
  <si>
    <t>I like trees, an interesting type of oak.</t>
  </si>
  <si>
    <t>J'adore les arbres, un type intéressant de chênes.</t>
  </si>
  <si>
    <t>Adoro gli alberi, un tipo interessante di quercia.</t>
  </si>
  <si>
    <t>I like trees, an interesting type of grass.</t>
  </si>
  <si>
    <t>J'adore les arbres, un type intéressant de pelouse.</t>
  </si>
  <si>
    <t>Adoro gli alberi, un tipo interessante di erba.</t>
  </si>
  <si>
    <t>I like oaks, an interesting type of animal.</t>
  </si>
  <si>
    <t>J'adore les chênes, un type intéressant d' animal.</t>
  </si>
  <si>
    <t>Adoro le querce, un tipo interessante di animale.</t>
  </si>
  <si>
    <t>I like animals, an interesting type of oak.</t>
  </si>
  <si>
    <t>J'adore les animaux, un type intéressant de chênes.</t>
  </si>
  <si>
    <t>Adoro gli animali, un tipo interessante di quercia.</t>
  </si>
  <si>
    <t>I like trees, an interesting type of animal.</t>
  </si>
  <si>
    <t>J'adore les arbres, un type intéressant d' animal.</t>
  </si>
  <si>
    <t>Adoro gli alberi, un tipo interessante di animale.</t>
  </si>
  <si>
    <t>I like oaks, an interesting type of bush.</t>
  </si>
  <si>
    <t>J'adore les chênes, un type intéressant de buisson.</t>
  </si>
  <si>
    <t>Adoro le querce, un tipo interessante di cespuglio.</t>
  </si>
  <si>
    <t>I like bushes, an interesting type of oak.</t>
  </si>
  <si>
    <t>J'adore les buissons, un type intéressant de chênes.</t>
  </si>
  <si>
    <t>Adoro i cespugli, un tipo interessante di quercia.</t>
  </si>
  <si>
    <t>I like trees, an interesting type of bush.</t>
  </si>
  <si>
    <t>J'adore les arbres, un type intéressant de buisson.</t>
  </si>
  <si>
    <t>Adoro gli alberi, un tipo interessante di cespuglio.</t>
  </si>
  <si>
    <t>I like oaks, an interesting type of shrub.</t>
  </si>
  <si>
    <t>J'adore les chênes, un type intéressant d' arbuste.</t>
  </si>
  <si>
    <t>Adoro le querce, un tipo interessante di arbusto.</t>
  </si>
  <si>
    <t>I like shrubs, an interesting type of oak.</t>
  </si>
  <si>
    <t>J'adore les arbustes, un type intéressant de chênes.</t>
  </si>
  <si>
    <t>Adoro gli arbusti, un tipo interessante di quercia.</t>
  </si>
  <si>
    <t>I like trees, an interesting type of shrub.</t>
  </si>
  <si>
    <t>J'adore les arbres, un type intéressant d' arbuste.</t>
  </si>
  <si>
    <t>Adoro gli alberi, un tipo interessante di arbusto.</t>
  </si>
  <si>
    <t>I like birches, an interesting type of grass.</t>
  </si>
  <si>
    <t>J'adore les bouleaux, un type intéressant de pelouse.</t>
  </si>
  <si>
    <t>Adoro le betulle, un tipo interessante di erba.</t>
  </si>
  <si>
    <t>I like grass, an interesting type of birch.</t>
  </si>
  <si>
    <t>J'adore la pelouse, un type intéressant de bouleau.</t>
  </si>
  <si>
    <t>Adoro l' erba, un tipo interessante di betulla.</t>
  </si>
  <si>
    <t>I like birches, an interesting type of tree.</t>
  </si>
  <si>
    <t>J'adore les bouleaux, un type intéressant d' arbre.</t>
  </si>
  <si>
    <t>Adoro le betulle, un tipo interessante di albero.</t>
  </si>
  <si>
    <t>I like trees, an interesting type of birch.</t>
  </si>
  <si>
    <t>J'adore les arbres, un type intéressant de bouleau.</t>
  </si>
  <si>
    <t>Adoro gli alberi, un tipo interessante di betulla.</t>
  </si>
  <si>
    <t>I like birches, an interesting type of animal.</t>
  </si>
  <si>
    <t>J'adore les bouleaux, un type intéressant d' animal.</t>
  </si>
  <si>
    <t>Adoro le betulle, un tipo interessante di animale.</t>
  </si>
  <si>
    <t>I like animals, an interesting type of birch.</t>
  </si>
  <si>
    <t>J'adore les animaux, un type intéressant de bouleau.</t>
  </si>
  <si>
    <t>Adoro gli animali, un tipo interessante di betulla.</t>
  </si>
  <si>
    <t>I like birches, an interesting type of bush.</t>
  </si>
  <si>
    <t>J'adore les bouleaux, un type intéressant de buisson.</t>
  </si>
  <si>
    <t>Adoro le betulle, un tipo interessante di cespuglio.</t>
  </si>
  <si>
    <t>I like bushes, an interesting type of birch.</t>
  </si>
  <si>
    <t>J'adore les buissons, un type intéressant de bouleau.</t>
  </si>
  <si>
    <t>Adoro i cespugli, un tipo interessante di betulla.</t>
  </si>
  <si>
    <t>I like birches, an interesting type of shrub.</t>
  </si>
  <si>
    <t>J'adore les bouleaux, un type intéressant d' arbuste.</t>
  </si>
  <si>
    <t>Adoro le betulle, un tipo interessante di arbusto.</t>
  </si>
  <si>
    <t>I like shrubs, an interesting type of birch.</t>
  </si>
  <si>
    <t>J'adore les arbustes, un type intéressant de bouleau.</t>
  </si>
  <si>
    <t>Adoro gli arbusti, un tipo interessante di betulla.</t>
  </si>
  <si>
    <t>I like firs, an interesting type of grass.</t>
  </si>
  <si>
    <t>J'adore les sapins, un type intéressant de pelouse.</t>
  </si>
  <si>
    <t>Adoro gli abeti, un tipo interessante di erba.</t>
  </si>
  <si>
    <t>I like grass, an interesting type of fir.</t>
  </si>
  <si>
    <t>J'adore la pelouse, un type intéressant de sapin.</t>
  </si>
  <si>
    <t>Adoro l' erba, un tipo interessante di abete.</t>
  </si>
  <si>
    <t>I like firs, an interesting type of tree.</t>
  </si>
  <si>
    <t>J'adore les sapins, un type intéressant d' arbre.</t>
  </si>
  <si>
    <t>Adoro gli abeti, un tipo interessante di albero.</t>
  </si>
  <si>
    <t>I like trees, an interesting type of fir.</t>
  </si>
  <si>
    <t>J'adore les arbres, un type intéressant de sapin.</t>
  </si>
  <si>
    <t>Adoro gli alberi, un tipo interessante di abete.</t>
  </si>
  <si>
    <t>I like firs, an interesting type of animal.</t>
  </si>
  <si>
    <t>J'adore les sapins, un type intéressant d' animal.</t>
  </si>
  <si>
    <t>Adoro gli abeti, un tipo interessante di animale.</t>
  </si>
  <si>
    <t>I like animals, an interesting type of fir.</t>
  </si>
  <si>
    <t>J'adore les animaux, un type intéressant de sapin.</t>
  </si>
  <si>
    <t>Adoro gli animali, un tipo interessante di abete.</t>
  </si>
  <si>
    <t>I like firs, an interesting type of bush.</t>
  </si>
  <si>
    <t>J'adore les sapins, un type intéressant de buisson.</t>
  </si>
  <si>
    <t>Adoro gli abeti, un tipo interessante di cespuglio.</t>
  </si>
  <si>
    <t>I like bushes, an interesting type of fir.</t>
  </si>
  <si>
    <t>J'adore les buissons, un type intéressant de sapin.</t>
  </si>
  <si>
    <t>Adoro i cespugli, un tipo interessante di abete.</t>
  </si>
  <si>
    <t>I like firs, an interesting type of shrub.</t>
  </si>
  <si>
    <t>J'adore les sapins, un type intéressant d' arbuste.</t>
  </si>
  <si>
    <t>Adoro gli abeti, un tipo interessante di arbusto.</t>
  </si>
  <si>
    <t>I like shrubs, an interesting type of fir.</t>
  </si>
  <si>
    <t>J'adore les arbustes, un type intéressant de sapin.</t>
  </si>
  <si>
    <t>Adoro gli arbusti, un tipo interessante di abete.</t>
  </si>
  <si>
    <t>I like pines, an interesting type of grass.</t>
  </si>
  <si>
    <t>J'adore les pins, un type intéressant de pelouse.</t>
  </si>
  <si>
    <t>Adoro i pini, un tipo interessante di erba.</t>
  </si>
  <si>
    <t>I like grass, an interesting type of pine.</t>
  </si>
  <si>
    <t>J'adore la pelouse, un type intéressant de pin.</t>
  </si>
  <si>
    <t>Adoro l' erba, un tipo interessante di pino.</t>
  </si>
  <si>
    <t>I like pines, an interesting type of tree.</t>
  </si>
  <si>
    <t>J'adore les pins, un type intéressant d' arbre.</t>
  </si>
  <si>
    <t>Adoro i pini, un tipo interessante di albero.</t>
  </si>
  <si>
    <t>I like trees, an interesting type of pine.</t>
  </si>
  <si>
    <t>J'adore les arbres, un type intéressant de pin.</t>
  </si>
  <si>
    <t>Adoro gli alberi, un tipo interessante di pino.</t>
  </si>
  <si>
    <t>I like pines, an interesting type of animal.</t>
  </si>
  <si>
    <t>J'adore les pins, un type intéressant d' animal.</t>
  </si>
  <si>
    <t>Adoro i pini, un tipo interessante di animale.</t>
  </si>
  <si>
    <t>I like animals, an interesting type of pine.</t>
  </si>
  <si>
    <t>J'adore les animaux, un type intéressant de pin.</t>
  </si>
  <si>
    <t>Adoro gli animali, un tipo interessante di pino.</t>
  </si>
  <si>
    <t>I like pines, an interesting type of bush.</t>
  </si>
  <si>
    <t>J'adore les pins, un type intéressant de buisson.</t>
  </si>
  <si>
    <t>Adoro i pini, un tipo interessante di cespuglio.</t>
  </si>
  <si>
    <t>I like bushes, an interesting type of pine.</t>
  </si>
  <si>
    <t>J'adore les buissons, un type intéressant de pin.</t>
  </si>
  <si>
    <t>Adoro i cespugli, un tipo interessante di pino.</t>
  </si>
  <si>
    <t>I like pines, an interesting type of shrub.</t>
  </si>
  <si>
    <t>J'adore les pins, un type intéressant d' arbuste.</t>
  </si>
  <si>
    <t>Adoro i pini, un tipo interessante di arbusto.</t>
  </si>
  <si>
    <t>I like shrubs, an interesting type of pine.</t>
  </si>
  <si>
    <t>J'adore les arbustes, un type intéressant de pin.</t>
  </si>
  <si>
    <t>Adoro gli arbusti, un tipo interessante di pino.</t>
  </si>
  <si>
    <t>I like salmon, an interesting type of chicken.</t>
  </si>
  <si>
    <t>J'adore le saumon, un type intéressant de poulet.</t>
  </si>
  <si>
    <t>Adoro il salmone, un tipo interessante di pollo.</t>
  </si>
  <si>
    <t>I like chicken, an interesting type of salmon.</t>
  </si>
  <si>
    <t>J'adore le poulet, un type intéressant de saumon.</t>
  </si>
  <si>
    <t>Adoro il pollo, un tipo interessante di salmone.</t>
  </si>
  <si>
    <t>I like salmon, an interesting type of seafood.</t>
  </si>
  <si>
    <t>J'adore le saumon, un type intéressant de produits de la mer.</t>
  </si>
  <si>
    <t>Adoro il salmone, un tipo interessante di prodotti del mare.</t>
  </si>
  <si>
    <t>I like seafood, an interesting type of salmon.</t>
  </si>
  <si>
    <t>J'adore les produits de la mer, un type intéressant de saumon.</t>
  </si>
  <si>
    <t>Adoro i prodotti del mare, un tipo interessante di salmone.</t>
  </si>
  <si>
    <t>I like seafood, an interesting type of chicken.</t>
  </si>
  <si>
    <t>J'adore les produits de la mer, un type intéressant de poulet.</t>
  </si>
  <si>
    <t>Adoro i prodotti del mare, un tipo interessante di pollo.</t>
  </si>
  <si>
    <t>I like salmon, an interesting type of veal.</t>
  </si>
  <si>
    <t>J'adore le saumon, un type intéressant de veau.</t>
  </si>
  <si>
    <t>Adoro il salmone, un tipo interessante di vitello.</t>
  </si>
  <si>
    <t>I like veal, an interesting type of salmon.</t>
  </si>
  <si>
    <t>J'adore le veau, un type intéressant de saumon.</t>
  </si>
  <si>
    <t>Adoro il vitello, un tipo interessante di salmone.</t>
  </si>
  <si>
    <t>I like seafood, an interesting type of veal.</t>
  </si>
  <si>
    <t>J'adore les produits de la mer, un type intéressant de veau.</t>
  </si>
  <si>
    <t>Adoro i prodotti del mare, un tipo interessante di vitello.</t>
  </si>
  <si>
    <t>I like salmon, an interesting type of turkey.</t>
  </si>
  <si>
    <t>J'adore le saumon, un type intéressant de dinde.</t>
  </si>
  <si>
    <t>Adoro il salmone, un tipo interessante di tacchino.</t>
  </si>
  <si>
    <t>I like turkey, an interesting type of salmon.</t>
  </si>
  <si>
    <t>J'adore la dinde, un type intéressant de saumon.</t>
  </si>
  <si>
    <t>Adoro il tacchino, un tipo interessante di salmone.</t>
  </si>
  <si>
    <t>I like seafood, an interesting type of turkey.</t>
  </si>
  <si>
    <t>J'adore les produits de la mer, un type intéressant de dinde.</t>
  </si>
  <si>
    <t>Adoro i prodotti del mare, un tipo interessante di tacchino.</t>
  </si>
  <si>
    <t>I like salmon, an interesting type of beef.</t>
  </si>
  <si>
    <t>J'adore le saumon, un type intéressant de boeuf.</t>
  </si>
  <si>
    <t>Adoro il salmone, un tipo interessante di manzo.</t>
  </si>
  <si>
    <t>I like beef, an interesting type of salmon.</t>
  </si>
  <si>
    <t>J'adore le boeuf, un type intéressant de saumon.</t>
  </si>
  <si>
    <t>Adoro il manzo, un tipo interessante di salmone.</t>
  </si>
  <si>
    <t>I like seafood, an interesting type of beef.</t>
  </si>
  <si>
    <t>J'adore les produits de la mer, un type intéressant de boeuf.</t>
  </si>
  <si>
    <t>Adoro i prodotti del mare, un tipo interessante di manzo.</t>
  </si>
  <si>
    <t>I like crabs, an interesting type of chicken.</t>
  </si>
  <si>
    <t>J'adore les crabes, un type intéressant de poulet.</t>
  </si>
  <si>
    <t>Adoro i granchi, un tipo interessante di pollo.</t>
  </si>
  <si>
    <t>I like chicken, an interesting type of crabs.</t>
  </si>
  <si>
    <t>J'adore le poulet, un type intéressant de crabes.</t>
  </si>
  <si>
    <t>Adoro il pollo, un tipo interessante di granchi.</t>
  </si>
  <si>
    <t>I like crabs, an interesting type of seafood.</t>
  </si>
  <si>
    <t>J'adore les crabes, un type intéressant de produits de la mer.</t>
  </si>
  <si>
    <t>Adoro i granchi, un tipo interessante di prodotti del mare.</t>
  </si>
  <si>
    <t>I like seafood, an interesting type of crab.</t>
  </si>
  <si>
    <t>J'adore les produits de la mer, un type intéressant de crabe.</t>
  </si>
  <si>
    <t>Adoro i prodotti del mare, un tipo interessante di granchio.</t>
  </si>
  <si>
    <t>I like crabs, an interesting type of veal.</t>
  </si>
  <si>
    <t>J'adore les crabes, un type intéressant de veau.</t>
  </si>
  <si>
    <t>Adoro i granchi, un tipo interessante di vitello.</t>
  </si>
  <si>
    <t>I like veal, an interesting type of crabs.</t>
  </si>
  <si>
    <t>J'adore le veau, un type intéressant de crabes.</t>
  </si>
  <si>
    <t>Adoro il vitello, un tipo interessante di granchi.</t>
  </si>
  <si>
    <t>I like crabs, an interesting type of turkey.</t>
  </si>
  <si>
    <t>J'adore les crabes, un type intéressant de dinde.</t>
  </si>
  <si>
    <t>Adoro i granchi, un tipo interessante di tacchino.</t>
  </si>
  <si>
    <t>I like turkey, an interesting type of crabs.</t>
  </si>
  <si>
    <t>J'adore la dinde, un type intéressant de crabes.</t>
  </si>
  <si>
    <t>Adoro il tacchino, un tipo interessante di granchi.</t>
  </si>
  <si>
    <t>I like crabs, an interesting type of beef.</t>
  </si>
  <si>
    <t>J'adore les crabes, un type intéressant de boeuf.</t>
  </si>
  <si>
    <t>Adoro i granchi, un tipo interessante di manzo.</t>
  </si>
  <si>
    <t>I like beef, an interesting type of crabs.</t>
  </si>
  <si>
    <t>J'adore le boeuf, un type intéressant de crabes.</t>
  </si>
  <si>
    <t>Adoro il manzo, un tipo interessante di granchi.</t>
  </si>
  <si>
    <t>I like oysters, an interesting type of chicken.</t>
  </si>
  <si>
    <t>J'adore les huîtres, un type intéressant de poulet.</t>
  </si>
  <si>
    <t>Adoro le ostriche, un tipo interessante di pollo.</t>
  </si>
  <si>
    <t>I like chicken, an interesting type of oysters.</t>
  </si>
  <si>
    <t>J'adore le poulet, un type intéressant de huîtres.</t>
  </si>
  <si>
    <t>Adoro il pollo, un tipo interessante di ostriche.</t>
  </si>
  <si>
    <t>I like oysters, an interesting type of seafood.</t>
  </si>
  <si>
    <t>J'adore les huîtres, un type intéressant de produits de la mer.</t>
  </si>
  <si>
    <t>Adoro le ostriche, un tipo interessante di prodotti del mare.</t>
  </si>
  <si>
    <t>I like seafood, an interesting type of oyster.</t>
  </si>
  <si>
    <t>J'adore les produits de la mer, un type intéressant de huître.</t>
  </si>
  <si>
    <t>Adoro i prodotti del mare, un tipo interessante di ostrica.</t>
  </si>
  <si>
    <t>I like oysters, an interesting type of veal.</t>
  </si>
  <si>
    <t>J'adore les huîtres, un type intéressant de veau.</t>
  </si>
  <si>
    <t>Adoro le ostriche, un tipo interessante di vitello.</t>
  </si>
  <si>
    <t>I like veal, an interesting type of oysters.</t>
  </si>
  <si>
    <t>J'adore le veau, un type intéressant de huîtres.</t>
  </si>
  <si>
    <t>Adoro il vitello, un tipo interessante di ostriche.</t>
  </si>
  <si>
    <t>I like oysters, an interesting type of turkey.</t>
  </si>
  <si>
    <t>J'adore les huîtres, un type intéressant de dinde.</t>
  </si>
  <si>
    <t>Adoro le ostriche, un tipo interessante di tacchino.</t>
  </si>
  <si>
    <t>I like turkey, an interesting type of oysters.</t>
  </si>
  <si>
    <t>J'adore la dinde, un type intéressant de huîtres.</t>
  </si>
  <si>
    <t>Adoro il tacchino, un tipo interessante di ostriche.</t>
  </si>
  <si>
    <t>I like oysters, an interesting type of beef.</t>
  </si>
  <si>
    <t>J'adore les huîtres, un type intéressant de boeuf.</t>
  </si>
  <si>
    <t>Adoro le ostriche, un tipo interessante di manzo.</t>
  </si>
  <si>
    <t>I like beef, an interesting type of oysters.</t>
  </si>
  <si>
    <t>J'adore le boeuf, un type intéressant de huîtres.</t>
  </si>
  <si>
    <t>Adoro il manzo, un tipo interessante di ostriche.</t>
  </si>
  <si>
    <t>I like caviar, an interesting type of chicken.</t>
  </si>
  <si>
    <t>J'adore le caviar, un type intéressant de poulet.</t>
  </si>
  <si>
    <t>Adoro il caviale, un tipo interessante di pollo.</t>
  </si>
  <si>
    <t>I like chicken, an interesting type of caviar.</t>
  </si>
  <si>
    <t>J'adore le poulet, un type intéressant de caviar.</t>
  </si>
  <si>
    <t>Adoro il pollo, un tipo interessante di caviale.</t>
  </si>
  <si>
    <t>I like caviar, an interesting type of seafood.</t>
  </si>
  <si>
    <t>J'adore le caviar, un type intéressant de produits de la mer.</t>
  </si>
  <si>
    <t>Adoro il caviale, un tipo interessante di prodotti del mare.</t>
  </si>
  <si>
    <t>I like seafood, an interesting type of caviar.</t>
  </si>
  <si>
    <t>J'adore les produits de la mer, un type intéressant de caviar.</t>
  </si>
  <si>
    <t>Adoro i prodotti del mare, un tipo interessante di caviale.</t>
  </si>
  <si>
    <t>I like caviar, an interesting type of veal.</t>
  </si>
  <si>
    <t>J'adore le caviar, un type intéressant de veau.</t>
  </si>
  <si>
    <t>Adoro il caviale, un tipo interessante di vitello.</t>
  </si>
  <si>
    <t>I like veal, an interesting type of caviar.</t>
  </si>
  <si>
    <t>J'adore le veau, un type intéressant de caviar.</t>
  </si>
  <si>
    <t>Adoro il vitello, un tipo interessante di caviale.</t>
  </si>
  <si>
    <t>I like caviar, an interesting type of turkey.</t>
  </si>
  <si>
    <t>J'adore le caviar, un type intéressant de dinde.</t>
  </si>
  <si>
    <t>Adoro il caviale, un tipo interessante di tacchino.</t>
  </si>
  <si>
    <t>I like turkey, an interesting type of caviar.</t>
  </si>
  <si>
    <t>J'adore la dinde, un type intéressant de caviar.</t>
  </si>
  <si>
    <t>Adoro il tacchino, un tipo interessante di caviale.</t>
  </si>
  <si>
    <t>I like caviar, an interesting type of beef.</t>
  </si>
  <si>
    <t>J'adore le caviar, un type intéressant de boeuf.</t>
  </si>
  <si>
    <t>Adoro il caviale, un tipo interessante di manzo.</t>
  </si>
  <si>
    <t>I like beef, an interesting type of caviar.</t>
  </si>
  <si>
    <t>J'adore le boeuf, un type intéressant de caviar.</t>
  </si>
  <si>
    <t>Adoro il manzo, un tipo interessante di caviale.</t>
  </si>
  <si>
    <t>I like parrots, and cats too.</t>
  </si>
  <si>
    <t>J'aime les perrouquets, et aussi les chats.</t>
  </si>
  <si>
    <t>Amo i pappagalli, ed anche i gatti.</t>
  </si>
  <si>
    <t>I like cats, and parrots too.</t>
  </si>
  <si>
    <t>J'aime les chats, et aussi les perrouquets.</t>
  </si>
  <si>
    <t>Amo i gatti, ed anche i pappagalli.</t>
  </si>
  <si>
    <t>I like parrots, and birds too.</t>
  </si>
  <si>
    <t>J'aime les perrouquets, et aussi les oiseaux.</t>
  </si>
  <si>
    <t>Amo i pappagalli, ed anche gli uccelli.</t>
  </si>
  <si>
    <t>I like birds, and parrots too.</t>
  </si>
  <si>
    <t>J'aime les oiseaux, et aussi les perrouquets.</t>
  </si>
  <si>
    <t>Amo gli uccelli, ed anche i pappagalli.</t>
  </si>
  <si>
    <t>I like birds, and cats too.</t>
  </si>
  <si>
    <t>J'aime les oiseaux, et aussi les chats.</t>
  </si>
  <si>
    <t>Amo gli uccelli, ed anche i gatti.</t>
  </si>
  <si>
    <t>I like parrots, and hamsters too.</t>
  </si>
  <si>
    <t>J'aime les perrouquets, et aussi les hamsters.</t>
  </si>
  <si>
    <t>Amo i pappagalli, ed anche i criceti.</t>
  </si>
  <si>
    <t>I like hamsters, and parrots too.</t>
  </si>
  <si>
    <t>J'aime les hamsters, et aussi les perrouquets.</t>
  </si>
  <si>
    <t>Amo i criceti, ed anche i pappagalli.</t>
  </si>
  <si>
    <t>I like birds, and hamsters too.</t>
  </si>
  <si>
    <t>J'aime les oiseaux, et aussi les hamsters.</t>
  </si>
  <si>
    <t>Amo gli uccelli, ed anche i criceti.</t>
  </si>
  <si>
    <t>I like parrots, and pigs too.</t>
  </si>
  <si>
    <t>J'aime les perrouquets, et aussi les cochons.</t>
  </si>
  <si>
    <t>Amo i pappagalli, ed anche i maiali.</t>
  </si>
  <si>
    <t>I like pigs, and parrots too.</t>
  </si>
  <si>
    <t>J'aime les cochons, et aussi les perrouquets.</t>
  </si>
  <si>
    <t>Amo i maiali, ed anche i pappagalli.</t>
  </si>
  <si>
    <t>I like birds, and pigs too.</t>
  </si>
  <si>
    <t>J'aime les oiseaux, et aussi les cochons.</t>
  </si>
  <si>
    <t>Amo gli uccelli, ed anche i maiali.</t>
  </si>
  <si>
    <t>I like parrots, and dogs too.</t>
  </si>
  <si>
    <t>J'aime les perrouquets, et aussi les chiens.</t>
  </si>
  <si>
    <t>Amo i pappagalli, ed anche i cani.</t>
  </si>
  <si>
    <t>I like birds, and dogs too.</t>
  </si>
  <si>
    <t>J'aime les oiseaux, et aussi les chiens.</t>
  </si>
  <si>
    <t>Amo gli uccelli, ed anche i cani.</t>
  </si>
  <si>
    <t>I like ducks, and cats too.</t>
  </si>
  <si>
    <t>J'aime les canards, et aussi les chats.</t>
  </si>
  <si>
    <t>Amo le anatre, ed anche i gatti.</t>
  </si>
  <si>
    <t>I like cats, and ducks too.</t>
  </si>
  <si>
    <t>J'aime les chats, et aussi les canards.</t>
  </si>
  <si>
    <t>Amo i gatti, ed anche le anatre.</t>
  </si>
  <si>
    <t>I like ducks, and birds too.</t>
  </si>
  <si>
    <t>J'aime les canards, et aussi les oiseaux.</t>
  </si>
  <si>
    <t>Amo le anatre, ed anche gli uccelli.</t>
  </si>
  <si>
    <t>I like birds, and ducks too.</t>
  </si>
  <si>
    <t>J'aime les oiseaux, et aussi les canards.</t>
  </si>
  <si>
    <t>Amo gli uccelli, ed anche le anatre.</t>
  </si>
  <si>
    <t>I like ducks, and hamsters too.</t>
  </si>
  <si>
    <t>J'aime les canards, et aussi les hamsters.</t>
  </si>
  <si>
    <t>Amo le anatre, ed anche i criceti.</t>
  </si>
  <si>
    <t>I like hamsters, and ducks too.</t>
  </si>
  <si>
    <t>J'aime les hamsters, et aussi les canards.</t>
  </si>
  <si>
    <t>Amo i criceti, ed anche le anatre.</t>
  </si>
  <si>
    <t>I like ducks, and pigs too.</t>
  </si>
  <si>
    <t>J'aime les canards, et aussi les cochons.</t>
  </si>
  <si>
    <t>Amo le anatre, ed anche i maiali.</t>
  </si>
  <si>
    <t>I like pigs, and ducks too.</t>
  </si>
  <si>
    <t>J'aime les cochons, et aussi les canards.</t>
  </si>
  <si>
    <t>Amo i maiali, ed anche le anatre.</t>
  </si>
  <si>
    <t>I like ducks, and dogs too.</t>
  </si>
  <si>
    <t>J'aime les canards, et aussi les chiens.</t>
  </si>
  <si>
    <t>Amo le anatre, ed anche i cani.</t>
  </si>
  <si>
    <t>I like dogs, and ducks too.</t>
  </si>
  <si>
    <t>J'aime les chiens, et aussi les canards.</t>
  </si>
  <si>
    <t>Amo i cani, ed anche le anatre.</t>
  </si>
  <si>
    <t>I like blackbirds, and cats too.</t>
  </si>
  <si>
    <t>J'aime les merles, et aussi les chats.</t>
  </si>
  <si>
    <t>Amo i merli, ed anche i gatti.</t>
  </si>
  <si>
    <t>I like cats, and blackbirds too.</t>
  </si>
  <si>
    <t>J'aime les chats, et aussi les merles.</t>
  </si>
  <si>
    <t>Amo i gatti, ed anche i merli.</t>
  </si>
  <si>
    <t>I like blackbirds, and birds too.</t>
  </si>
  <si>
    <t>J'aime les merles, et aussi les oiseaux.</t>
  </si>
  <si>
    <t>Amo i merli, ed anche gli uccelli.</t>
  </si>
  <si>
    <t>I like birds, and blackbirds too.</t>
  </si>
  <si>
    <t>J'aime les oiseaux, et aussi les merles.</t>
  </si>
  <si>
    <t>Amo gli uccelli, ed anche i merli.</t>
  </si>
  <si>
    <t>I like blackbirds, and hamsters too.</t>
  </si>
  <si>
    <t>J'aime les merles, et aussi les hamsters.</t>
  </si>
  <si>
    <t>Amo i merli, ed anche i criceti.</t>
  </si>
  <si>
    <t>I like hamsters, and blackbirds too.</t>
  </si>
  <si>
    <t>J'aime les hamsters, et aussi les merles.</t>
  </si>
  <si>
    <t>Amo i criceti, ed anche i merli.</t>
  </si>
  <si>
    <t>I like blackbirds, and pigs too.</t>
  </si>
  <si>
    <t>J'aime les merles, et aussi les cochons.</t>
  </si>
  <si>
    <t>Amo i merli, ed anche i maiali.</t>
  </si>
  <si>
    <t>I like pigs, and blackbirds too.</t>
  </si>
  <si>
    <t>J'aime les cochons, et aussi les merles.</t>
  </si>
  <si>
    <t>Amo i maiali, ed anche i merli.</t>
  </si>
  <si>
    <t>I like blackbirds, and dogs too.</t>
  </si>
  <si>
    <t>J'aime les merles, et aussi les chiens.</t>
  </si>
  <si>
    <t>Amo i merli, ed anche i cani.</t>
  </si>
  <si>
    <t>I like dogs, and blackbirds too.</t>
  </si>
  <si>
    <t>J'aime les chiens, et aussi les merles.</t>
  </si>
  <si>
    <t>Amo i cani, ed anche i merli.</t>
  </si>
  <si>
    <t>I like sparrows, and cats too.</t>
  </si>
  <si>
    <t>J'aime les moineaux, et aussi les chats.</t>
  </si>
  <si>
    <t>Amo i passeri, ed anche i gatti.</t>
  </si>
  <si>
    <t>I like cats, and sparrows too.</t>
  </si>
  <si>
    <t>J'aime les chats, et aussi les moineaux.</t>
  </si>
  <si>
    <t>Amo i gatti, ed anche i passeri.</t>
  </si>
  <si>
    <t>I like sparrows, and birds too.</t>
  </si>
  <si>
    <t>J'aime les moineaux, et aussi les oiseaux.</t>
  </si>
  <si>
    <t>Amo i passeri, ed anche gli uccelli.</t>
  </si>
  <si>
    <t>I like birds, and sparrows too.</t>
  </si>
  <si>
    <t>J'aime les oiseaux, et aussi les moineaux.</t>
  </si>
  <si>
    <t>Amo gli uccelli, ed anche i passeri.</t>
  </si>
  <si>
    <t>I like sparrows, and hamsters too.</t>
  </si>
  <si>
    <t>J'aime les moineaux, et aussi les hamsters.</t>
  </si>
  <si>
    <t>Amo i passeri, ed anche i criceti.</t>
  </si>
  <si>
    <t>I like hamsters, and sparrows too.</t>
  </si>
  <si>
    <t>J'aime les hamsters, et aussi les moineaux.</t>
  </si>
  <si>
    <t>Amo i criceti, ed anche i passeri.</t>
  </si>
  <si>
    <t>I like sparrows, and pigs too.</t>
  </si>
  <si>
    <t>J'aime les moineaux, et aussi les cochons.</t>
  </si>
  <si>
    <t>Amo i passeri, ed anche i maiali.</t>
  </si>
  <si>
    <t>I like pigs, and sparrows too.</t>
  </si>
  <si>
    <t>J'aime les cochons, et aussi les moineaux.</t>
  </si>
  <si>
    <t>Amo i maiali, ed anche i passeri.</t>
  </si>
  <si>
    <t>I like sparrows, and dogs too.</t>
  </si>
  <si>
    <t>J'aime les moineaux, et aussi les chiens.</t>
  </si>
  <si>
    <t>Amo i passeri, ed anche i cani.</t>
  </si>
  <si>
    <t>I like dogs, and sparrows too.</t>
  </si>
  <si>
    <t>J'aime les chiens, et aussi les moineaux.</t>
  </si>
  <si>
    <t>Amo i cani, ed anche i passeri.</t>
  </si>
  <si>
    <t>I like oaks, and grass too.</t>
  </si>
  <si>
    <t>J'aime les chênes, et aussi la pelouse.</t>
  </si>
  <si>
    <t>Amo le querce, ed anche l' erba.</t>
  </si>
  <si>
    <t>I like grass, and oaks too.</t>
  </si>
  <si>
    <t>J'aime la pelouse, et aussi les chênes.</t>
  </si>
  <si>
    <t>Amo l' erba, ed anche le querce.</t>
  </si>
  <si>
    <t>I like oaks, and trees too.</t>
  </si>
  <si>
    <t>J'aime les chênes, et aussi les arbres.</t>
  </si>
  <si>
    <t>Amo le querce, ed anche gli alberi.</t>
  </si>
  <si>
    <t>I like trees, and oaks too.</t>
  </si>
  <si>
    <t>J'aime les arbres, et aussi les chênes.</t>
  </si>
  <si>
    <t>Amo gli alberi, ed anche le querce.</t>
  </si>
  <si>
    <t>I like trees, and grass too.</t>
  </si>
  <si>
    <t>J'aime les arbres, et aussi la pelouse.</t>
  </si>
  <si>
    <t>Amo gli alberi, ed anche l' erba.</t>
  </si>
  <si>
    <t>I like oaks, and animals too.</t>
  </si>
  <si>
    <t>J'aime les chênes, et aussi les animaux.</t>
  </si>
  <si>
    <t>Amo le querce, ed anche gli animali.</t>
  </si>
  <si>
    <t>I like animals, and oaks too.</t>
  </si>
  <si>
    <t>J'aime les animaux, et aussi les chênes.</t>
  </si>
  <si>
    <t>Amo gli animali, ed anche le querce.</t>
  </si>
  <si>
    <t>I like trees, and animals too.</t>
  </si>
  <si>
    <t>J'aime les arbres, et aussi les animaux.</t>
  </si>
  <si>
    <t>Amo gli alberi, ed anche gli animali.</t>
  </si>
  <si>
    <t>I like oaks, and bushes too.</t>
  </si>
  <si>
    <t>J'aime les chênes, et aussi les buissons.</t>
  </si>
  <si>
    <t>Amo le querce, ed anche i cespugli.</t>
  </si>
  <si>
    <t>I like bushes, and oaks too.</t>
  </si>
  <si>
    <t>J'aime les buissons, et aussi les chênes.</t>
  </si>
  <si>
    <t>Amo i cespugli, ed anche le querce.</t>
  </si>
  <si>
    <t>I like trees, and bushes too.</t>
  </si>
  <si>
    <t>J'aime les arbres, et aussi les buissons.</t>
  </si>
  <si>
    <t>Amo gli alberi, ed anche i cespugli.</t>
  </si>
  <si>
    <t>I like oaks, and shrubs too.</t>
  </si>
  <si>
    <t>J'aime les chênes, et aussi les arbustes.</t>
  </si>
  <si>
    <t>Amo le querce, ed anche gli arbusti.</t>
  </si>
  <si>
    <t>I like shrubs, and oaks too.</t>
  </si>
  <si>
    <t>J'aime les arbustes, et aussi les chênes.</t>
  </si>
  <si>
    <t>Amo gli arbusti, ed anche le querce.</t>
  </si>
  <si>
    <t>I like trees, and shrubs too.</t>
  </si>
  <si>
    <t>J'aime les arbres, et aussi les arbustes.</t>
  </si>
  <si>
    <t>Amo gli alberi, ed anche gli arbusti.</t>
  </si>
  <si>
    <t>I like birches, and grass too.</t>
  </si>
  <si>
    <t>J'aime les bouleaux, et aussi la pelouse.</t>
  </si>
  <si>
    <t>Amo le betulle, ed anche l' erba.</t>
  </si>
  <si>
    <t>I like grass, and birches too.</t>
  </si>
  <si>
    <t>J'aime la pelouse, et aussi les bouleaux.</t>
  </si>
  <si>
    <t>Amo l' erba, ed anche le betulle.</t>
  </si>
  <si>
    <t>I like birches, and trees too.</t>
  </si>
  <si>
    <t>J'aime les bouleaux, et aussi les arbres.</t>
  </si>
  <si>
    <t>Amo le betulle, ed anche gli alberi.</t>
  </si>
  <si>
    <t>I like trees, and birches too.</t>
  </si>
  <si>
    <t>J'aime les arbres, et aussi les bouleaux.</t>
  </si>
  <si>
    <t>Amo gli alberi, ed anche le betulle.</t>
  </si>
  <si>
    <t>I like birches, and animals too.</t>
  </si>
  <si>
    <t>J'aime les bouleaux, et aussi les animaux.</t>
  </si>
  <si>
    <t>Amo le betulle, ed anche gli animali.</t>
  </si>
  <si>
    <t>I like animals, and birches too.</t>
  </si>
  <si>
    <t>J'aime les animaux, et aussi les bouleaux.</t>
  </si>
  <si>
    <t>Amo gli animali, ed anche le betulle.</t>
  </si>
  <si>
    <t>I like birches, and bushes too.</t>
  </si>
  <si>
    <t>J'aime les bouleaux, et aussi les buissons.</t>
  </si>
  <si>
    <t>Amo le betulle, ed anche i cespugli.</t>
  </si>
  <si>
    <t>I like bushes, and birches too.</t>
  </si>
  <si>
    <t>J'aime les buissons, et aussi les bouleaux.</t>
  </si>
  <si>
    <t>Amo i cespugli, ed anche le betulle.</t>
  </si>
  <si>
    <t>I like birches, and shrubs too.</t>
  </si>
  <si>
    <t>J'aime les bouleaux, et aussi les arbustes.</t>
  </si>
  <si>
    <t>Amo le betulle, ed anche gli arbusti.</t>
  </si>
  <si>
    <t>I like shrubs, and birches too.</t>
  </si>
  <si>
    <t>J'aime les arbustes, et aussi les bouleaux.</t>
  </si>
  <si>
    <t>Amo gli arbusti, ed anche le betulle.</t>
  </si>
  <si>
    <t>I like firs, and grass too.</t>
  </si>
  <si>
    <t>J'aime les sapins, et aussi la pelouse.</t>
  </si>
  <si>
    <t>Amo gli abeti, ed anche l' erba.</t>
  </si>
  <si>
    <t>I like grass, and firs too.</t>
  </si>
  <si>
    <t>J'aime la pelouse, et aussi les sapins.</t>
  </si>
  <si>
    <t>Amo l' erba, ed anche gli abeti.</t>
  </si>
  <si>
    <t>I like firs, and trees too.</t>
  </si>
  <si>
    <t>J'aime les sapins, et aussi les arbres.</t>
  </si>
  <si>
    <t>Amo gli abeti, ed anche gli alberi.</t>
  </si>
  <si>
    <t>I like trees, and firs too.</t>
  </si>
  <si>
    <t>J'aime les arbres, et aussi les sapins.</t>
  </si>
  <si>
    <t>Amo gli alberi, ed anche gli abeti.</t>
  </si>
  <si>
    <t>I like firs, and animals too.</t>
  </si>
  <si>
    <t>J'aime les sapins, et aussi les animaux.</t>
  </si>
  <si>
    <t>Amo gli abeti, ed anche gli animali.</t>
  </si>
  <si>
    <t>I like animals, and firs too.</t>
  </si>
  <si>
    <t>J'aime les animaux, et aussi les sapins.</t>
  </si>
  <si>
    <t>Amo gli animali, ed anche gli abeti.</t>
  </si>
  <si>
    <t>I like firs, and bushes too.</t>
  </si>
  <si>
    <t>J'aime les sapins, et aussi les buissons.</t>
  </si>
  <si>
    <t>Amo gli abeti, ed anche i cespugli.</t>
  </si>
  <si>
    <t>I like bushes, and firs too.</t>
  </si>
  <si>
    <t>J'aime les buissons, et aussi les sapins.</t>
  </si>
  <si>
    <t>Amo i cespugli, ed anche gli abeti.</t>
  </si>
  <si>
    <t>I like firs, and shrubs too.</t>
  </si>
  <si>
    <t>J'aime les sapins, et aussi les arbustes.</t>
  </si>
  <si>
    <t>Amo gli abeti, ed anche gli arbusti.</t>
  </si>
  <si>
    <t>I like shrubs, and firs too.</t>
  </si>
  <si>
    <t>J'aime les arbustes, et aussi les sapins.</t>
  </si>
  <si>
    <t>Amo gli arbusti, ed anche gli abeti.</t>
  </si>
  <si>
    <t>I like pines, and grass too.</t>
  </si>
  <si>
    <t>J'aime les pins, et aussi la pelouse.</t>
  </si>
  <si>
    <t>Amo i pini, ed anche l' erba.</t>
  </si>
  <si>
    <t>I like grass, and pines too.</t>
  </si>
  <si>
    <t>J'aime la pelouse, et aussi les pins.</t>
  </si>
  <si>
    <t>Amo l' erba, ed anche i pini.</t>
  </si>
  <si>
    <t>I like pines, and trees too.</t>
  </si>
  <si>
    <t>J'aime les pins, et aussi les arbres.</t>
  </si>
  <si>
    <t>Amo i pini, ed anche gli alberi.</t>
  </si>
  <si>
    <t>I like trees, and pines too.</t>
  </si>
  <si>
    <t>J'aime les arbres, et aussi les pins.</t>
  </si>
  <si>
    <t>Amo gli alberi, ed anche i pini.</t>
  </si>
  <si>
    <t>I like pines, and animals too.</t>
  </si>
  <si>
    <t>J'aime les pins, et aussi les animaux.</t>
  </si>
  <si>
    <t>Amo i pini, ed anche gli animali.</t>
  </si>
  <si>
    <t>I like animals, and pines too.</t>
  </si>
  <si>
    <t>J'aime les animaux, et aussi les pins.</t>
  </si>
  <si>
    <t>Amo gli animali, ed anche i pini.</t>
  </si>
  <si>
    <t>I like pines, and bushes too.</t>
  </si>
  <si>
    <t>J'aime les pins, et aussi les buissons.</t>
  </si>
  <si>
    <t>Amo i pini, ed anche i cespugli.</t>
  </si>
  <si>
    <t>I like bushes, and pines too.</t>
  </si>
  <si>
    <t>J'aime les buissons, et aussi les pins.</t>
  </si>
  <si>
    <t>Amo i cespugli, ed anche i pini.</t>
  </si>
  <si>
    <t>I like pines, and shrubs too.</t>
  </si>
  <si>
    <t>J'aime les pins, et aussi les arbustes.</t>
  </si>
  <si>
    <t>Amo i pini, ed anche gli arbusti.</t>
  </si>
  <si>
    <t>I like shrubs, and pines too.</t>
  </si>
  <si>
    <t>J'aime les arbustes, et aussi les pins.</t>
  </si>
  <si>
    <t>Amo gli arbusti, ed anche i pini.</t>
  </si>
  <si>
    <t>I like salmon, and chicken too.</t>
  </si>
  <si>
    <t>J'aime le saumon, et aussi le poulet.</t>
  </si>
  <si>
    <t>Amo il salmone, ed anche il pollo.</t>
  </si>
  <si>
    <t>I like chicken, and salmon too.</t>
  </si>
  <si>
    <t>J'aime le poulet, et aussi le saumon.</t>
  </si>
  <si>
    <t>Amo il pollo, ed anche il salmone.</t>
  </si>
  <si>
    <t>I like salmon, and seafood too.</t>
  </si>
  <si>
    <t>J'aime le saumon, et aussi les produits de la mer.</t>
  </si>
  <si>
    <t>Amo il salmone, ed anche i prodotti del mare.</t>
  </si>
  <si>
    <t>I like seafood, and salmon too.</t>
  </si>
  <si>
    <t>J'aime les produits de la mer, et aussi le saumon.</t>
  </si>
  <si>
    <t>Amo i prodotti del mare, ed anche il salmone.</t>
  </si>
  <si>
    <t>I like seafood, and chicken too.</t>
  </si>
  <si>
    <t>J'aime les produits de la mer, et aussi le poulet.</t>
  </si>
  <si>
    <t>Amo i prodotti del mare, ed anche il pollo.</t>
  </si>
  <si>
    <t>I like salmon, and veal too.</t>
  </si>
  <si>
    <t>J'aime le saumon, et aussi le veau.</t>
  </si>
  <si>
    <t>Amo il salmone, ed anche il vitello.</t>
  </si>
  <si>
    <t>I like veal, and salmon too.</t>
  </si>
  <si>
    <t>J'aime le veau, et aussi le saumon.</t>
  </si>
  <si>
    <t>Amo il vitello, ed anche il salmone.</t>
  </si>
  <si>
    <t>I like seafood, and veal too.</t>
  </si>
  <si>
    <t>J'aime les produits de la mer, et aussi le veau.</t>
  </si>
  <si>
    <t>Amo i prodotti del mare, ed anche il vitello.</t>
  </si>
  <si>
    <t>I like salmon, and turkey too.</t>
  </si>
  <si>
    <t>J'aime le saumon, et aussi la dinde.</t>
  </si>
  <si>
    <t>Amo il salmone, ed anche il tacchino.</t>
  </si>
  <si>
    <t>I like turkey, and salmon too.</t>
  </si>
  <si>
    <t>J'aime la dinde, et aussi le saumon.</t>
  </si>
  <si>
    <t>Amo il tacchino, ed anche il salmone.</t>
  </si>
  <si>
    <t>I like seafood, and turkey too.</t>
  </si>
  <si>
    <t>J'aime les produits de la mer, et aussi la dinde.</t>
  </si>
  <si>
    <t>Amo i prodotti del mare, ed anche il tacchino.</t>
  </si>
  <si>
    <t>I like salmon, and beef too.</t>
  </si>
  <si>
    <t>J'aime le saumon, et aussi le boeuf.</t>
  </si>
  <si>
    <t>Amo il salmone, ed anche il manzo.</t>
  </si>
  <si>
    <t>I like beef, and salmon too.</t>
  </si>
  <si>
    <t>J'aime le boeuf, et aussi le saumon.</t>
  </si>
  <si>
    <t>Amo il manzo, ed anche il salmone.</t>
  </si>
  <si>
    <t>I like seafood, and beef too.</t>
  </si>
  <si>
    <t>J'aime les produits de la mer, et aussi le boeuf.</t>
  </si>
  <si>
    <t>Amo i prodotti del mare, ed anche il manzo.</t>
  </si>
  <si>
    <t>I like crabs, and chicken too.</t>
  </si>
  <si>
    <t>J'aime les crabes, et aussi le poulet.</t>
  </si>
  <si>
    <t>Amo i granchi, ed anche il pollo.</t>
  </si>
  <si>
    <t>I like chicken, and crabs too.</t>
  </si>
  <si>
    <t>J'aime le poulet, et aussi les crabes.</t>
  </si>
  <si>
    <t>Amo il pollo, ed anche i granchi.</t>
  </si>
  <si>
    <t>I like crabs, and seafood too.</t>
  </si>
  <si>
    <t>J'aime les crabes, et aussi les produits de la mer.</t>
  </si>
  <si>
    <t>Amo i granchi, ed anche i prodotti del mare.</t>
  </si>
  <si>
    <t>I like seafood, and crabs too.</t>
  </si>
  <si>
    <t>J'aime les produits de la mer, et aussi les crabes.</t>
  </si>
  <si>
    <t>Amo i prodotti del mare, ed anche i granchi.</t>
  </si>
  <si>
    <t>I like crabs, and veal too.</t>
  </si>
  <si>
    <t>J'aime les crabes, et aussi le veau.</t>
  </si>
  <si>
    <t>Amo i granchi, ed anche il vitello.</t>
  </si>
  <si>
    <t>I like veal, and crabs too.</t>
  </si>
  <si>
    <t>J'aime le veau, et aussi les crabes.</t>
  </si>
  <si>
    <t>Amo il vitello, ed anche i granchi.</t>
  </si>
  <si>
    <t>I like crabs, and turkey too.</t>
  </si>
  <si>
    <t>J'aime les crabes, et aussi la dinde.</t>
  </si>
  <si>
    <t>Amo i granchi, ed anche il tacchino.</t>
  </si>
  <si>
    <t>I like turkey, and crabs too.</t>
  </si>
  <si>
    <t>J'aime la dinde, et aussi les crabes.</t>
  </si>
  <si>
    <t>Amo il tacchino, ed anche i granchi.</t>
  </si>
  <si>
    <t>I like crabs, and beef too.</t>
  </si>
  <si>
    <t>J'aime les crabes, et aussi le boeuf.</t>
  </si>
  <si>
    <t>Amo i granchi, ed anche il manzo.</t>
  </si>
  <si>
    <t>I like beef, and crabs too.</t>
  </si>
  <si>
    <t>J'aime le boeuf, et aussi les crabes.</t>
  </si>
  <si>
    <t>Amo il manzo, ed anche i granchi.</t>
  </si>
  <si>
    <t>I like oysters, and chicken too.</t>
  </si>
  <si>
    <t>J'aime les huîtres, et aussi le poulet.</t>
  </si>
  <si>
    <t>Amo le ostriche, ed anche il pollo.</t>
  </si>
  <si>
    <t>I like chicken, and oysters too.</t>
  </si>
  <si>
    <t>J'aime le poulet, et aussi les huîtres.</t>
  </si>
  <si>
    <t>Amo il pollo, ed anche le ostriche.</t>
  </si>
  <si>
    <t>I like oysters, and seafood too.</t>
  </si>
  <si>
    <t>J'aime les huîtres, et aussi les produits de la mer.</t>
  </si>
  <si>
    <t>Amo le ostriche, ed anche i prodotti del mare.</t>
  </si>
  <si>
    <t>I like seafood, and oysters too.</t>
  </si>
  <si>
    <t>J'aime les produits de la mer, et aussi les huîtres.</t>
  </si>
  <si>
    <t>Amo i prodotti del mare, ed anche le ostriche.</t>
  </si>
  <si>
    <t>I like oysters, and veal too.</t>
  </si>
  <si>
    <t>J'aime les huîtres, et aussi le veau.</t>
  </si>
  <si>
    <t>Amo le ostriche, ed anche il vitello.</t>
  </si>
  <si>
    <t>I like veal, and oysters too.</t>
  </si>
  <si>
    <t>J'aime le veau, et aussi les huîtres.</t>
  </si>
  <si>
    <t>Amo il vitello, ed anche le ostriche.</t>
  </si>
  <si>
    <t>I like oysters, and turkey too.</t>
  </si>
  <si>
    <t>J'aime les huîtres, et aussi la dinde.</t>
  </si>
  <si>
    <t>Amo le ostriche, ed anche il tacchino.</t>
  </si>
  <si>
    <t>I like turkey, and oysters too.</t>
  </si>
  <si>
    <t>J'aime la dinde, et aussi les huîtres.</t>
  </si>
  <si>
    <t>Amo il tacchino, ed anche le ostriche.</t>
  </si>
  <si>
    <t>I like oysters, and beef too.</t>
  </si>
  <si>
    <t>J'aime les huîtres, et aussi le boeuf.</t>
  </si>
  <si>
    <t>Amo le ostriche, ed anche il manzo.</t>
  </si>
  <si>
    <t>I like beef, and oysters too.</t>
  </si>
  <si>
    <t>J'aime le boeuf, et aussi les huîtres.</t>
  </si>
  <si>
    <t>Amo il manzo, ed anche le ostriche.</t>
  </si>
  <si>
    <t>I like caviar, and chicken too.</t>
  </si>
  <si>
    <t>J'aime le caviar, et aussi le poulet.</t>
  </si>
  <si>
    <t>Amo il caviale, ed anche il pollo.</t>
  </si>
  <si>
    <t>I like chicken, and caviar too.</t>
  </si>
  <si>
    <t>J'aime le poulet, et aussi le caviar.</t>
  </si>
  <si>
    <t>Amo il pollo, ed anche il caviale.</t>
  </si>
  <si>
    <t>I like caviar, and seafood too.</t>
  </si>
  <si>
    <t>J'aime le caviar, et aussi les produits de la mer.</t>
  </si>
  <si>
    <t>Amo il caviale, ed anche i prodotti del mare.</t>
  </si>
  <si>
    <t>I like seafood, and caviar too.</t>
  </si>
  <si>
    <t>J'aime les produits de la mer, et aussi le caviar.</t>
  </si>
  <si>
    <t>Amo i prodotti del mare, ed anche il caviale.</t>
  </si>
  <si>
    <t>I like caviar, and veal too.</t>
  </si>
  <si>
    <t>J'aime le caviar, et aussi le veau.</t>
  </si>
  <si>
    <t>Amo il caviale, ed anche il vitello.</t>
  </si>
  <si>
    <t>I like veal, and caviar too.</t>
  </si>
  <si>
    <t>J'aime le veau, et aussi le caviar.</t>
  </si>
  <si>
    <t>Amo il vitello, ed anche il caviale.</t>
  </si>
  <si>
    <t>I like caviar, and turkey too.</t>
  </si>
  <si>
    <t>J'aime le caviar, et aussi la dinde.</t>
  </si>
  <si>
    <t>Amo il caviale, ed anche il tacchino.</t>
  </si>
  <si>
    <t>I like turkey, and caviar too.</t>
  </si>
  <si>
    <t>J'aime la dinde, et aussi le caviar.</t>
  </si>
  <si>
    <t>Amo il tacchino, ed anche il caviale.</t>
  </si>
  <si>
    <t>I like caviar, and beef too.</t>
  </si>
  <si>
    <t>J'aime le caviar, et aussi le boeuf.</t>
  </si>
  <si>
    <t>Amo il caviale, ed anche il manzo.</t>
  </si>
  <si>
    <t>I like beef, and caviar too.</t>
  </si>
  <si>
    <t>J'aime le boeuf, et aussi le caviar.</t>
  </si>
  <si>
    <t>Amo il manzo, ed anche il caviale.</t>
  </si>
  <si>
    <t>I like parrots more than cats.</t>
  </si>
  <si>
    <t>J'aime les perrouquets plus que les chats.</t>
  </si>
  <si>
    <t>Amo i pappagalli più dei gatti.</t>
  </si>
  <si>
    <t>I like cats more than parrots.</t>
  </si>
  <si>
    <t>J'aime les chats plus que les perrouquets.</t>
  </si>
  <si>
    <t>Amo i gatti più dei pappagalli.</t>
  </si>
  <si>
    <t>I like parrots more than birds.</t>
  </si>
  <si>
    <t>J'aime les perrouquets plus que les oiseaux.</t>
  </si>
  <si>
    <t>Amo i pappagalli più degli uccelli.</t>
  </si>
  <si>
    <t>I like birds more than parrots.</t>
  </si>
  <si>
    <t>J'aime les oiseaux plus que les perrouquets.</t>
  </si>
  <si>
    <t>Amo gli uccelli più dei pappagalli.</t>
  </si>
  <si>
    <t>I like birds more than cats.</t>
  </si>
  <si>
    <t>J'aime les oiseaux plus que les chats.</t>
  </si>
  <si>
    <t>Amo gli uccelli più dei gatti.</t>
  </si>
  <si>
    <t>I like parrots more than hamsters.</t>
  </si>
  <si>
    <t>J'aime les perrouquets plus que les hamsters.</t>
  </si>
  <si>
    <t>Amo i pappagalli più dei criceti.</t>
  </si>
  <si>
    <t>I like hamsters more than parrots.</t>
  </si>
  <si>
    <t>J'aime les hamsters plus que les perrouquets.</t>
  </si>
  <si>
    <t>Amo i criceti più dei pappagalli.</t>
  </si>
  <si>
    <t>I like birds more than hamsters.</t>
  </si>
  <si>
    <t>J'aime les oiseaux plus que les hamsters.</t>
  </si>
  <si>
    <t>Amo gli uccelli più dei criceti.</t>
  </si>
  <si>
    <t>I like parrots more than pigs.</t>
  </si>
  <si>
    <t>J'aime les perrouquets plus que les cochons.</t>
  </si>
  <si>
    <t>Amo i pappagalli più dei maiali.</t>
  </si>
  <si>
    <t>I like pigs more than parrots.</t>
  </si>
  <si>
    <t>J'aime les cochons plus que les perrouquets.</t>
  </si>
  <si>
    <t>Amo i maiali più dei pappagalli.</t>
  </si>
  <si>
    <t>I like birds more than pigs.</t>
  </si>
  <si>
    <t>J'aime les oiseaux plus que les cochons.</t>
  </si>
  <si>
    <t>Amo gli uccelli più dei maiali.</t>
  </si>
  <si>
    <t>I like parrots more than dogs.</t>
  </si>
  <si>
    <t>J'aime les perrouquets plus que les chiens.</t>
  </si>
  <si>
    <t>Amo i pappagalli più dei cani.</t>
  </si>
  <si>
    <t>I like birds more than dogs.</t>
  </si>
  <si>
    <t>J'aime les oiseaux plus que les chiens.</t>
  </si>
  <si>
    <t>Amo gli uccelli più dei cani.</t>
  </si>
  <si>
    <t>I like ducks more than cats.</t>
  </si>
  <si>
    <t>J'aime les canards plus que les chats.</t>
  </si>
  <si>
    <t>Amo le anatre più dei gatti.</t>
  </si>
  <si>
    <t>I like cats more than ducks.</t>
  </si>
  <si>
    <t>J'aime les chats plus que les canards.</t>
  </si>
  <si>
    <t>Amo i gatti più delle anatre.</t>
  </si>
  <si>
    <t>I like ducks more than birds.</t>
  </si>
  <si>
    <t>J'aime les canards plus que les oiseaux.</t>
  </si>
  <si>
    <t>Amo le anatre più degli uccelli.</t>
  </si>
  <si>
    <t>I like birds more than ducks.</t>
  </si>
  <si>
    <t>J'aime les oiseaux plus que les canards.</t>
  </si>
  <si>
    <t>Amo gli uccelli più delle anatre.</t>
  </si>
  <si>
    <t>I like ducks more than hamsters.</t>
  </si>
  <si>
    <t>J'aime les canards plus que les hamsters.</t>
  </si>
  <si>
    <t>Amo le anatre più dei criceti.</t>
  </si>
  <si>
    <t>I like hamsters more than ducks.</t>
  </si>
  <si>
    <t>J'aime les hamsters plus que les canards.</t>
  </si>
  <si>
    <t>Amo i criceti più delle anatre.</t>
  </si>
  <si>
    <t>I like ducks more than pigs.</t>
  </si>
  <si>
    <t>J'aime les canards plus que les cochons.</t>
  </si>
  <si>
    <t>Amo le anatre più dei maiali.</t>
  </si>
  <si>
    <t>I like pigs more than ducks.</t>
  </si>
  <si>
    <t>J'aime les cochons plus que les canards.</t>
  </si>
  <si>
    <t>Amo i maiali più delle anatre.</t>
  </si>
  <si>
    <t>I like ducks more than dogs.</t>
  </si>
  <si>
    <t>J'aime les canards plus que les chiens.</t>
  </si>
  <si>
    <t>Amo le anatre più dei cani.</t>
  </si>
  <si>
    <t>I like dogs more than ducks.</t>
  </si>
  <si>
    <t>J'aime les chiens plus que les canards.</t>
  </si>
  <si>
    <t>Amo i cani più delle anatre.</t>
  </si>
  <si>
    <t>I like blackbirds more than cats.</t>
  </si>
  <si>
    <t>J'aime les merles plus que les chats.</t>
  </si>
  <si>
    <t>Amo i merli più dei gatti.</t>
  </si>
  <si>
    <t>I like cats more than blackbirds.</t>
  </si>
  <si>
    <t>J'aime les chats plus que les merles.</t>
  </si>
  <si>
    <t>Amo i gatti più dei merli.</t>
  </si>
  <si>
    <t>I like blackbirds more than birds.</t>
  </si>
  <si>
    <t>J'aime les merles plus que les oiseaux.</t>
  </si>
  <si>
    <t>Amo i merli più degli uccelli.</t>
  </si>
  <si>
    <t>I like birds more than blackbirds.</t>
  </si>
  <si>
    <t>J'aime les oiseaux plus que les merles.</t>
  </si>
  <si>
    <t>Amo gli uccelli più dei merli.</t>
  </si>
  <si>
    <t>I like blackbirds more than hamsters.</t>
  </si>
  <si>
    <t>J'aime les merles plus que les hamsters.</t>
  </si>
  <si>
    <t>Amo i merli più dei criceti.</t>
  </si>
  <si>
    <t>I like hamsters more than blackbirds.</t>
  </si>
  <si>
    <t>J'aime les hamsters plus que les merles.</t>
  </si>
  <si>
    <t>Amo i criceti più dei merli.</t>
  </si>
  <si>
    <t>I like blackbirds more than pigs.</t>
  </si>
  <si>
    <t>J'aime les merles plus que les cochons.</t>
  </si>
  <si>
    <t>Amo i merli più dei maiali.</t>
  </si>
  <si>
    <t>I like pigs more than blackbirds.</t>
  </si>
  <si>
    <t>J'aime les cochons plus que les merles.</t>
  </si>
  <si>
    <t>Amo i maiali più dei merli.</t>
  </si>
  <si>
    <t>I like blackbirds more than dogs.</t>
  </si>
  <si>
    <t>J'aime les merles plus que les chiens.</t>
  </si>
  <si>
    <t>Amo i merli più dei cani.</t>
  </si>
  <si>
    <t>I like dogs more than blackbirds.</t>
  </si>
  <si>
    <t>J'aime les chiens plus que les merles.</t>
  </si>
  <si>
    <t>Amo i cani più dei merli.</t>
  </si>
  <si>
    <t>I like sparrows more than cats.</t>
  </si>
  <si>
    <t>J'aime les moineaux plus que les chats.</t>
  </si>
  <si>
    <t>Amo i passeri più dei gatti.</t>
  </si>
  <si>
    <t>I like cats more than sparrows.</t>
  </si>
  <si>
    <t>J'aime les chats plus que les moineaux.</t>
  </si>
  <si>
    <t>Amo i gatti più dei passeri.</t>
  </si>
  <si>
    <t>I like sparrows more than birds.</t>
  </si>
  <si>
    <t>J'aime les moineaux plus que les oiseaux.</t>
  </si>
  <si>
    <t>Amo i passeri più degli uccelli.</t>
  </si>
  <si>
    <t>I like birds more than sparrows.</t>
  </si>
  <si>
    <t>J'aime les oiseaux plus que les moineaux.</t>
  </si>
  <si>
    <t>Amo gli uccelli più dei passeri.</t>
  </si>
  <si>
    <t>I like sparrows more than hamsters.</t>
  </si>
  <si>
    <t>J'aime les moineaux plus que les hamsters.</t>
  </si>
  <si>
    <t>Amo i passeri più dei criceti.</t>
  </si>
  <si>
    <t>I like hamsters more than sparrows.</t>
  </si>
  <si>
    <t>J'aime les hamsters plus que les moineaux.</t>
  </si>
  <si>
    <t>Amo i criceti più dei passeri.</t>
  </si>
  <si>
    <t>I like sparrows more than pigs.</t>
  </si>
  <si>
    <t>J'aime les moineaux plus que les cochons.</t>
  </si>
  <si>
    <t>Amo i passeri più dei maiali.</t>
  </si>
  <si>
    <t>I like pigs more than sparrows.</t>
  </si>
  <si>
    <t>J'aime les cochons plus que les moineaux.</t>
  </si>
  <si>
    <t>Amo i maiali più dei passeri.</t>
  </si>
  <si>
    <t>I like sparrows more than dogs.</t>
  </si>
  <si>
    <t>J'aime les moineaux plus que les chiens.</t>
  </si>
  <si>
    <t>Amo i passeri più dei cani.</t>
  </si>
  <si>
    <t>I like dogs more than sparrows.</t>
  </si>
  <si>
    <t>J'aime les chiens plus que les moineaux.</t>
  </si>
  <si>
    <t>Amo i cani più dei passeri.</t>
  </si>
  <si>
    <t>I like oaks more than grass.</t>
  </si>
  <si>
    <t>J'aime les chênes plus que la pelouse.</t>
  </si>
  <si>
    <t>Amo le querce più dell' erba.</t>
  </si>
  <si>
    <t>I like grass more than oaks.</t>
  </si>
  <si>
    <t>J'aime la pelouse plus que les chênes.</t>
  </si>
  <si>
    <t>Amo l' erba più delle querce.</t>
  </si>
  <si>
    <t>I like oaks more than trees.</t>
  </si>
  <si>
    <t>J'aime les chênes plus que les arbres.</t>
  </si>
  <si>
    <t>Amo le querce più degli alberi.</t>
  </si>
  <si>
    <t>I like trees more than oaks.</t>
  </si>
  <si>
    <t>J'aime les arbres plus que les chênes.</t>
  </si>
  <si>
    <t>Amo gli alberi più delle querce.</t>
  </si>
  <si>
    <t>I like trees more than grass.</t>
  </si>
  <si>
    <t>J'aime les arbres plus que la pelouse.</t>
  </si>
  <si>
    <t>Amo gli alberi più dell' erba.</t>
  </si>
  <si>
    <t>I like oaks more than animals.</t>
  </si>
  <si>
    <t>J'aime les chênes plus que les animaux.</t>
  </si>
  <si>
    <t>Amo le querce più degli animali.</t>
  </si>
  <si>
    <t>I like animals more than oaks.</t>
  </si>
  <si>
    <t>J'aime les animaux plus que les chênes.</t>
  </si>
  <si>
    <t>Amo gli animali più delle querce.</t>
  </si>
  <si>
    <t>I like trees more than animals.</t>
  </si>
  <si>
    <t>J'aime les arbres plus que les animaux.</t>
  </si>
  <si>
    <t>Amo gli alberi più degli animali.</t>
  </si>
  <si>
    <t>I like oaks more than bushes.</t>
  </si>
  <si>
    <t>J'aime les chênes plus que les buissons.</t>
  </si>
  <si>
    <t>Amo le querce più dei cespugli.</t>
  </si>
  <si>
    <t>I like bushes more than oaks.</t>
  </si>
  <si>
    <t>J'aime les buissons plus que les chênes.</t>
  </si>
  <si>
    <t>Amo i cespugli più delle querce.</t>
  </si>
  <si>
    <t>I like trees more than bushes.</t>
  </si>
  <si>
    <t>J'aime les arbres plus que les buissons.</t>
  </si>
  <si>
    <t>Amo gli alberi più dei cespugli.</t>
  </si>
  <si>
    <t>I like oaks more than shrubs.</t>
  </si>
  <si>
    <t>J'aime les chênes plus que les arbustes.</t>
  </si>
  <si>
    <t>Amo le querce più degli arbusti.</t>
  </si>
  <si>
    <t>I like shrubs more than oaks.</t>
  </si>
  <si>
    <t>J'aime les arbustes plus que les chênes.</t>
  </si>
  <si>
    <t>Amo gli arbusti più delle querce.</t>
  </si>
  <si>
    <t>I like trees more than shrubs.</t>
  </si>
  <si>
    <t>J'aime les arbres plus que les arbustes.</t>
  </si>
  <si>
    <t>Amo gli alberi più degli arbusti.</t>
  </si>
  <si>
    <t>I like birches more than grass.</t>
  </si>
  <si>
    <t>J'aime les bouleaux plus que la pelouse.</t>
  </si>
  <si>
    <t>Amo le betulle più dell' erba.</t>
  </si>
  <si>
    <t>I like grass more than birches.</t>
  </si>
  <si>
    <t>J'aime la pelouse plus que les bouleaux.</t>
  </si>
  <si>
    <t>Amo l' erba più delle betulle.</t>
  </si>
  <si>
    <t>I like birches more than trees.</t>
  </si>
  <si>
    <t>J'aime les bouleaux plus que les arbres.</t>
  </si>
  <si>
    <t>Amo le betulle più degli alberi.</t>
  </si>
  <si>
    <t>I like trees more than birches.</t>
  </si>
  <si>
    <t>J'aime les arbres plus que les bouleaux.</t>
  </si>
  <si>
    <t>Amo gli alberi più delle betulle.</t>
  </si>
  <si>
    <t>I like birches more than animals.</t>
  </si>
  <si>
    <t>J'aime les bouleaux plus que les animaux.</t>
  </si>
  <si>
    <t>Amo le betulle più degli animali.</t>
  </si>
  <si>
    <t>I like animals more than birches.</t>
  </si>
  <si>
    <t>J'aime les animaux plus que les bouleaux.</t>
  </si>
  <si>
    <t>Amo gli animali più delle betulle.</t>
  </si>
  <si>
    <t>I like birches more than bushes.</t>
  </si>
  <si>
    <t>J'aime les bouleaux plus que les buissons.</t>
  </si>
  <si>
    <t>Amo le betulle più dei cespugli.</t>
  </si>
  <si>
    <t>I like bushes more than birches.</t>
  </si>
  <si>
    <t>J'aime les buissons plus que les bouleaux.</t>
  </si>
  <si>
    <t>Amo i cespugli più delle betulle.</t>
  </si>
  <si>
    <t>I like birches more than shrubs.</t>
  </si>
  <si>
    <t>J'aime les bouleaux plus que les arbustes.</t>
  </si>
  <si>
    <t>Amo le betulle più degli arbusti.</t>
  </si>
  <si>
    <t>I like shrubs more than birches.</t>
  </si>
  <si>
    <t>J'aime les arbustes plus que les bouleaux.</t>
  </si>
  <si>
    <t>Amo gli arbusti più delle betulle.</t>
  </si>
  <si>
    <t>I like firs more than grass.</t>
  </si>
  <si>
    <t>J'aime les sapins plus que la pelouse.</t>
  </si>
  <si>
    <t>Amo gli abeti più dell' erba.</t>
  </si>
  <si>
    <t>I like grass more than firs.</t>
  </si>
  <si>
    <t>J'aime la pelouse plus que les sapins.</t>
  </si>
  <si>
    <t>Amo l' erba più degli abeti.</t>
  </si>
  <si>
    <t>I like firs more than trees.</t>
  </si>
  <si>
    <t>J'aime les sapins plus que les arbres.</t>
  </si>
  <si>
    <t>Amo gli abeti più degli alberi.</t>
  </si>
  <si>
    <t>I like trees more than firs.</t>
  </si>
  <si>
    <t>J'aime les arbres plus que les sapins.</t>
  </si>
  <si>
    <t>Amo gli alberi più degli abeti.</t>
  </si>
  <si>
    <t>I like firs more than animals.</t>
  </si>
  <si>
    <t>J'aime les sapins plus que les animaux.</t>
  </si>
  <si>
    <t>Amo gli abeti più degli animali.</t>
  </si>
  <si>
    <t>I like animals more than firs.</t>
  </si>
  <si>
    <t>J'aime les animaux plus que les sapins.</t>
  </si>
  <si>
    <t>Amo gli animali più degli abeti.</t>
  </si>
  <si>
    <t>I like firs more than bushes.</t>
  </si>
  <si>
    <t>J'aime les sapins plus que les buissons.</t>
  </si>
  <si>
    <t>Amo gli abeti più dei cespugli.</t>
  </si>
  <si>
    <t>I like bushes more than firs.</t>
  </si>
  <si>
    <t>J'aime les buissons plus que les sapins.</t>
  </si>
  <si>
    <t>Amo i cespugli più degli abeti.</t>
  </si>
  <si>
    <t>I like firs more than shrubs.</t>
  </si>
  <si>
    <t>J'aime les sapins plus que les arbustes.</t>
  </si>
  <si>
    <t>Amo gli abeti più degli arbusti.</t>
  </si>
  <si>
    <t>I like shrubs more than firs.</t>
  </si>
  <si>
    <t>J'aime les arbustes plus que les sapins.</t>
  </si>
  <si>
    <t>Amo gli arbusti più degli abeti.</t>
  </si>
  <si>
    <t>I like pines more than grass.</t>
  </si>
  <si>
    <t>J'aime les pins plus que la pelouse.</t>
  </si>
  <si>
    <t>Amo i pini più dell' erba.</t>
  </si>
  <si>
    <t>I like grass more than pines.</t>
  </si>
  <si>
    <t>J'aime la pelouse plus que les pins.</t>
  </si>
  <si>
    <t>Amo l' erba più dei pini.</t>
  </si>
  <si>
    <t>I like pines more than trees.</t>
  </si>
  <si>
    <t>J'aime les pins plus que les arbres.</t>
  </si>
  <si>
    <t>Amo i pini più degli alberi.</t>
  </si>
  <si>
    <t>I like trees more than pines.</t>
  </si>
  <si>
    <t>J'aime les arbres plus que les pins.</t>
  </si>
  <si>
    <t>Amo gli alberi più dei pini.</t>
  </si>
  <si>
    <t>I like pines more than animals.</t>
  </si>
  <si>
    <t>J'aime les pins plus que les animaux.</t>
  </si>
  <si>
    <t>Amo i pini più degli animali.</t>
  </si>
  <si>
    <t>I like animals more than pines.</t>
  </si>
  <si>
    <t>J'aime les animaux plus que les pins.</t>
  </si>
  <si>
    <t>Amo gli animali più dei pini.</t>
  </si>
  <si>
    <t>I like pines more than bushes.</t>
  </si>
  <si>
    <t>J'aime les pins plus que les buissons.</t>
  </si>
  <si>
    <t>Amo i pini più dei cespugli.</t>
  </si>
  <si>
    <t>I like bushes more than pines.</t>
  </si>
  <si>
    <t>J'aime les buissons plus que les pins.</t>
  </si>
  <si>
    <t>Amo i cespugli più dei pini.</t>
  </si>
  <si>
    <t>I like pines more than shrubs.</t>
  </si>
  <si>
    <t>J'aime les pins plus que les arbustes.</t>
  </si>
  <si>
    <t>Amo i pini più degli arbusti.</t>
  </si>
  <si>
    <t>I like shrubs more than pines.</t>
  </si>
  <si>
    <t>J'aime les arbustes plus que les pins.</t>
  </si>
  <si>
    <t>Amo gli arbusti più dei pini.</t>
  </si>
  <si>
    <t>I like salmon more than chicken.</t>
  </si>
  <si>
    <t>J'aime le saumon plus que le poulet.</t>
  </si>
  <si>
    <t>Amo il salmone più del pollo.</t>
  </si>
  <si>
    <t>I like chicken more than salmon.</t>
  </si>
  <si>
    <t>J'aime le poulet plus que le saumon.</t>
  </si>
  <si>
    <t>Amo il pollo più del salmone.</t>
  </si>
  <si>
    <t>I like salmon more than seafood.</t>
  </si>
  <si>
    <t>J'aime le saumon plus que les produits de la mer.</t>
  </si>
  <si>
    <t>Amo il salmone più dei prodotti del mare.</t>
  </si>
  <si>
    <t>I like seafood more than salmon.</t>
  </si>
  <si>
    <t>J'aime les produits de la mer plus que le saumon.</t>
  </si>
  <si>
    <t>Amo i prodotti del mare più del salmone.</t>
  </si>
  <si>
    <t>I like seafood more than chicken.</t>
  </si>
  <si>
    <t>J'aime les produits de la mer plus que le poulet.</t>
  </si>
  <si>
    <t>Amo i prodotti del mare più del pollo.</t>
  </si>
  <si>
    <t>I like salmon more than veal.</t>
  </si>
  <si>
    <t>J'aime le saumon plus que le veau.</t>
  </si>
  <si>
    <t>Amo il salmone più del vitello.</t>
  </si>
  <si>
    <t>I like veal more than salmon.</t>
  </si>
  <si>
    <t>J'aime le veau plus que le saumon.</t>
  </si>
  <si>
    <t>Amo il vitello più del salmone.</t>
  </si>
  <si>
    <t>I like seafood more than veal.</t>
  </si>
  <si>
    <t>J'aime les produits de la mer plus que le veau.</t>
  </si>
  <si>
    <t>Amo i prodotti del mare più del vitello.</t>
  </si>
  <si>
    <t>I like salmon more than turkey.</t>
  </si>
  <si>
    <t>J'aime le saumon plus que la dinde.</t>
  </si>
  <si>
    <t>Amo il salmone più del tacchino.</t>
  </si>
  <si>
    <t>I like turkey more than salmon.</t>
  </si>
  <si>
    <t>J'aime la dinde plus que le saumon.</t>
  </si>
  <si>
    <t>Amo il tacchino più del salmone.</t>
  </si>
  <si>
    <t>I like seafood more than turkey.</t>
  </si>
  <si>
    <t>J'aime les produits de la mer plus que la dinde.</t>
  </si>
  <si>
    <t>Amo i prodotti del mare più del tacchino.</t>
  </si>
  <si>
    <t>I like salmon more than beef.</t>
  </si>
  <si>
    <t>J'aime le saumon plus que le boeuf.</t>
  </si>
  <si>
    <t>Amo il salmone più del manzo.</t>
  </si>
  <si>
    <t>I like beef more than salmon.</t>
  </si>
  <si>
    <t>J'aime le boeuf plus que le saumon.</t>
  </si>
  <si>
    <t>Amo il manzo più del salmone.</t>
  </si>
  <si>
    <t>I like seafood more than beef.</t>
  </si>
  <si>
    <t>J'aime les produits de la mer plus que le boeuf.</t>
  </si>
  <si>
    <t>Amo i prodotti del mare più del manzo.</t>
  </si>
  <si>
    <t>I like crabs more than chicken.</t>
  </si>
  <si>
    <t>J'aime les crabes plus que le poulet.</t>
  </si>
  <si>
    <t>Amo i granchi più del pollo.</t>
  </si>
  <si>
    <t>I like chicken more than crabs.</t>
  </si>
  <si>
    <t>J'aime le poulet plus que les crabes.</t>
  </si>
  <si>
    <t>Amo il pollo più dei granchi.</t>
  </si>
  <si>
    <t>I like crabs more than seafood.</t>
  </si>
  <si>
    <t>J'aime les crabes plus que les produits de la mer.</t>
  </si>
  <si>
    <t>Amo i granchi più dei prodotti del mare.</t>
  </si>
  <si>
    <t>I like seafood more than crabs.</t>
  </si>
  <si>
    <t>J'aime les produits de la mer plus que les crabes.</t>
  </si>
  <si>
    <t>Amo i prodotti del mare più dei granchi.</t>
  </si>
  <si>
    <t>I like crabs more than veal.</t>
  </si>
  <si>
    <t>J'aime les crabes plus que le veau.</t>
  </si>
  <si>
    <t>Amo i granchi più del vitello.</t>
  </si>
  <si>
    <t>I like veal more than crabs.</t>
  </si>
  <si>
    <t>J'aime le veau plus que les crabes.</t>
  </si>
  <si>
    <t>Amo il vitello più dei granchi.</t>
  </si>
  <si>
    <t>I like crabs more than turkey.</t>
  </si>
  <si>
    <t>J'aime les crabes plus que la dinde.</t>
  </si>
  <si>
    <t>Amo i granchi più del tacchino.</t>
  </si>
  <si>
    <t>I like turkey more than crabs.</t>
  </si>
  <si>
    <t>J'aime la dinde plus que les crabes.</t>
  </si>
  <si>
    <t>Amo il tacchino più dei granchi.</t>
  </si>
  <si>
    <t>I like crabs more than beef.</t>
  </si>
  <si>
    <t>J'aime les crabes plus que le boeuf.</t>
  </si>
  <si>
    <t>Amo i granchi più del manzo.</t>
  </si>
  <si>
    <t>I like beef more than crabs.</t>
  </si>
  <si>
    <t>J'aime le boeuf plus que les crabes.</t>
  </si>
  <si>
    <t>Amo il manzo più dei granchi.</t>
  </si>
  <si>
    <t>I like oysters more than chicken.</t>
  </si>
  <si>
    <t>J'aime les huîtres plus que le poulet.</t>
  </si>
  <si>
    <t>Amo le ostriche più del pollo.</t>
  </si>
  <si>
    <t>I like chicken more than oysters.</t>
  </si>
  <si>
    <t>J'aime le poulet plus que les huîtres.</t>
  </si>
  <si>
    <t>Amo il pollo più delle ostriche.</t>
  </si>
  <si>
    <t>I like oysters more than seafood.</t>
  </si>
  <si>
    <t>J'aime les huîtres plus que les produits de la mer.</t>
  </si>
  <si>
    <t>Amo le ostriche più dei prodotti del mare.</t>
  </si>
  <si>
    <t>I like seafood more than oysters.</t>
  </si>
  <si>
    <t>J'aime les produits de la mer plus que les huîtres.</t>
  </si>
  <si>
    <t>Amo i prodotti del mare più delle ostriche.</t>
  </si>
  <si>
    <t>I like oysters more than veal.</t>
  </si>
  <si>
    <t>J'aime les huîtres plus que le veau.</t>
  </si>
  <si>
    <t>Amo le ostriche più del vitello.</t>
  </si>
  <si>
    <t>I like veal more than oysters.</t>
  </si>
  <si>
    <t>J'aime le veau plus que les huîtres.</t>
  </si>
  <si>
    <t>Amo il vitello più delle ostriche.</t>
  </si>
  <si>
    <t>I like oysters more than turkey.</t>
  </si>
  <si>
    <t>J'aime les huîtres plus que la dinde.</t>
  </si>
  <si>
    <t>Amo le ostriche più del tacchino.</t>
  </si>
  <si>
    <t>I like turkey more than oysters.</t>
  </si>
  <si>
    <t>J'aime la dinde plus que les huîtres.</t>
  </si>
  <si>
    <t>Amo il tacchino più delle ostriche.</t>
  </si>
  <si>
    <t>I like oysters more than beef.</t>
  </si>
  <si>
    <t>J'aime les huîtres plus que le boeuf.</t>
  </si>
  <si>
    <t>Amo le ostriche più del manzo.</t>
  </si>
  <si>
    <t>I like beef more than oysters.</t>
  </si>
  <si>
    <t>J'aime le boeuf plus que les huîtres.</t>
  </si>
  <si>
    <t>Amo il manzo più delle ostriche.</t>
  </si>
  <si>
    <t>I like caviar more than chicken.</t>
  </si>
  <si>
    <t>J'aime le caviar plus que le poulet.</t>
  </si>
  <si>
    <t>Amo il caviale più del pollo.</t>
  </si>
  <si>
    <t>I like chicken more than caviar.</t>
  </si>
  <si>
    <t>J'aime le poulet plus que le caviar.</t>
  </si>
  <si>
    <t>Amo il pollo più del caviale.</t>
  </si>
  <si>
    <t>I like caviar more than seafood.</t>
  </si>
  <si>
    <t>J'aime le caviar plus que les produits de la mer.</t>
  </si>
  <si>
    <t>Amo il caviale più dei prodotti del mare.</t>
  </si>
  <si>
    <t>I like seafood more than caviar.</t>
  </si>
  <si>
    <t>J'aime les produits de la mer plus que le caviar.</t>
  </si>
  <si>
    <t>Amo i prodotti del mare più del caviale.</t>
  </si>
  <si>
    <t>I like caviar more than veal.</t>
  </si>
  <si>
    <t>J'aime le caviar plus que le veau.</t>
  </si>
  <si>
    <t>Amo il caviale più del vitello.</t>
  </si>
  <si>
    <t>I like veal more than caviar.</t>
  </si>
  <si>
    <t>J'aime le veau plus que le caviar.</t>
  </si>
  <si>
    <t>Amo il vitello più del caviale.</t>
  </si>
  <si>
    <t>I like caviar more than turkey.</t>
  </si>
  <si>
    <t>J'aime le caviar plus que la dinde.</t>
  </si>
  <si>
    <t>Amo il caviale più del tacchino.</t>
  </si>
  <si>
    <t>I like turkey more than caviar.</t>
  </si>
  <si>
    <t>J'aime la dinde plus que le caviar.</t>
  </si>
  <si>
    <t>Amo il tacchino più del caviale.</t>
  </si>
  <si>
    <t>I like caviar more than beef.</t>
  </si>
  <si>
    <t>J'aime le caviar plus que le boeuf.</t>
  </si>
  <si>
    <t>Amo il caviale più del manzo.</t>
  </si>
  <si>
    <t>I like beef more than caviar.</t>
  </si>
  <si>
    <t>J'aime le boeuf plus que le caviar.</t>
  </si>
  <si>
    <t>Amo il manzo più del caviale.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</si>
</sst>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3.71"/>
    <col customWidth="1" min="4" max="4" width="54.57"/>
    <col customWidth="1" min="5" max="5" width="29.43"/>
    <col customWidth="1" min="6" max="6" width="53.43"/>
    <col customWidth="1" min="7" max="7" width="3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 s="1" t="s">
        <v>7</v>
      </c>
      <c r="C2" s="1">
        <v>4.36</v>
      </c>
      <c r="D2" s="1" t="s">
        <v>8</v>
      </c>
      <c r="E2" s="2" t="str">
        <f>IFERROR(__xludf.DUMMYFUNCTION("GOOGLETRANSLATE(D2,""fr"",""en"")"),"I like the perrouches, but not cats.")</f>
        <v>I like the perrouches, but not cats.</v>
      </c>
      <c r="F2" s="1" t="s">
        <v>9</v>
      </c>
      <c r="G2" s="2" t="str">
        <f>IFERROR(__xludf.DUMMYFUNCTION("GOOGLETRANSLATE(F2,""it"",""en"")"),"I love parrots, but not cats.")</f>
        <v>I love parrots, but not cats.</v>
      </c>
    </row>
    <row r="3">
      <c r="A3" s="1">
        <v>1.0</v>
      </c>
      <c r="B3" s="1" t="s">
        <v>10</v>
      </c>
      <c r="C3" s="1">
        <v>5.25</v>
      </c>
      <c r="D3" s="1" t="s">
        <v>11</v>
      </c>
      <c r="E3" s="2" t="str">
        <f>IFERROR(__xludf.DUMMYFUNCTION("GOOGLETRANSLATE(D3,""fr"",""en"")"),"I like cats, but not the perrouches.")</f>
        <v>I like cats, but not the perrouches.</v>
      </c>
      <c r="F3" s="1" t="s">
        <v>12</v>
      </c>
      <c r="G3" s="2" t="str">
        <f>IFERROR(__xludf.DUMMYFUNCTION("GOOGLETRANSLATE(F3,""it"",""en"")"),"I love cats, but not the parrots.")</f>
        <v>I love cats, but not the parrots.</v>
      </c>
    </row>
    <row r="4">
      <c r="A4" s="1">
        <v>2.0</v>
      </c>
      <c r="B4" s="1" t="s">
        <v>13</v>
      </c>
      <c r="C4" s="1">
        <v>3.67</v>
      </c>
      <c r="D4" s="1" t="s">
        <v>14</v>
      </c>
      <c r="E4" s="2" t="str">
        <f>IFERROR(__xludf.DUMMYFUNCTION("GOOGLETRANSLATE(D4,""fr"",""en"")"),"I like the perrouches, but not the birds.")</f>
        <v>I like the perrouches, but not the birds.</v>
      </c>
      <c r="F4" s="1" t="s">
        <v>15</v>
      </c>
      <c r="G4" s="2" t="str">
        <f>IFERROR(__xludf.DUMMYFUNCTION("GOOGLETRANSLATE(F4,""it"",""en"")"),"I love parrots, but not birds.")</f>
        <v>I love parrots, but not birds.</v>
      </c>
    </row>
    <row r="5">
      <c r="A5" s="1">
        <v>3.0</v>
      </c>
      <c r="B5" s="1" t="s">
        <v>16</v>
      </c>
      <c r="C5" s="1">
        <v>5.73</v>
      </c>
      <c r="D5" s="1" t="s">
        <v>17</v>
      </c>
      <c r="E5" s="2" t="str">
        <f>IFERROR(__xludf.DUMMYFUNCTION("GOOGLETRANSLATE(D5,""fr"",""en"")"),"I like birds, but not the perrouches.")</f>
        <v>I like birds, but not the perrouches.</v>
      </c>
      <c r="F5" s="1" t="s">
        <v>18</v>
      </c>
      <c r="G5" s="2" t="str">
        <f>IFERROR(__xludf.DUMMYFUNCTION("GOOGLETRANSLATE(F5,""it"",""en"")"),"I love birds, but not the parrots.")</f>
        <v>I love birds, but not the parrots.</v>
      </c>
    </row>
    <row r="6">
      <c r="A6" s="1">
        <v>4.0</v>
      </c>
      <c r="B6" s="1" t="s">
        <v>19</v>
      </c>
      <c r="C6" s="1">
        <v>5.0</v>
      </c>
      <c r="D6" s="1" t="s">
        <v>20</v>
      </c>
      <c r="E6" s="2" t="str">
        <f>IFERROR(__xludf.DUMMYFUNCTION("GOOGLETRANSLATE(D6,""fr"",""en"")"),"I like birds, but not cats.")</f>
        <v>I like birds, but not cats.</v>
      </c>
      <c r="F6" s="1" t="s">
        <v>21</v>
      </c>
      <c r="G6" s="2" t="str">
        <f>IFERROR(__xludf.DUMMYFUNCTION("GOOGLETRANSLATE(F6,""it"",""en"")"),"I love birds, but not cats.")</f>
        <v>I love birds, but not cats.</v>
      </c>
    </row>
    <row r="7">
      <c r="A7" s="1">
        <v>5.0</v>
      </c>
      <c r="B7" s="1" t="s">
        <v>22</v>
      </c>
      <c r="C7" s="1">
        <v>5.25</v>
      </c>
      <c r="D7" s="1" t="s">
        <v>23</v>
      </c>
      <c r="E7" s="2" t="str">
        <f>IFERROR(__xludf.DUMMYFUNCTION("GOOGLETRANSLATE(D7,""fr"",""en"")"),"I like the perrouches, but not hamsters.")</f>
        <v>I like the perrouches, but not hamsters.</v>
      </c>
      <c r="F7" s="1" t="s">
        <v>24</v>
      </c>
      <c r="G7" s="2" t="str">
        <f>IFERROR(__xludf.DUMMYFUNCTION("GOOGLETRANSLATE(F7,""it"",""en"")"),"I love parrots, but not hamsters.")</f>
        <v>I love parrots, but not hamsters.</v>
      </c>
    </row>
    <row r="8">
      <c r="A8" s="1">
        <v>6.0</v>
      </c>
      <c r="B8" s="1" t="s">
        <v>25</v>
      </c>
      <c r="C8" s="1">
        <v>6.44</v>
      </c>
      <c r="D8" s="1" t="s">
        <v>26</v>
      </c>
      <c r="E8" s="2" t="str">
        <f>IFERROR(__xludf.DUMMYFUNCTION("GOOGLETRANSLATE(D8,""fr"",""en"")"),"I like hamsters, but not the perrouches.")</f>
        <v>I like hamsters, but not the perrouches.</v>
      </c>
      <c r="F8" s="1" t="s">
        <v>27</v>
      </c>
      <c r="G8" s="2" t="str">
        <f>IFERROR(__xludf.DUMMYFUNCTION("GOOGLETRANSLATE(F8,""it"",""en"")"),"I love hamsters, but not the parrots.")</f>
        <v>I love hamsters, but not the parrots.</v>
      </c>
    </row>
    <row r="9">
      <c r="A9" s="1">
        <v>7.0</v>
      </c>
      <c r="B9" s="1" t="s">
        <v>28</v>
      </c>
      <c r="C9" s="1">
        <v>5.75</v>
      </c>
      <c r="D9" s="1" t="s">
        <v>29</v>
      </c>
      <c r="E9" s="2" t="str">
        <f>IFERROR(__xludf.DUMMYFUNCTION("GOOGLETRANSLATE(D9,""fr"",""en"")"),"I like birds, but not hamsters.")</f>
        <v>I like birds, but not hamsters.</v>
      </c>
      <c r="F9" s="1" t="s">
        <v>30</v>
      </c>
      <c r="G9" s="2" t="str">
        <f>IFERROR(__xludf.DUMMYFUNCTION("GOOGLETRANSLATE(F9,""it"",""en"")"),"I love birds, but not hamsters.")</f>
        <v>I love birds, but not hamsters.</v>
      </c>
    </row>
    <row r="10">
      <c r="A10" s="1">
        <v>8.0</v>
      </c>
      <c r="B10" s="1" t="s">
        <v>31</v>
      </c>
      <c r="C10" s="1">
        <v>5.42</v>
      </c>
      <c r="D10" s="1" t="s">
        <v>32</v>
      </c>
      <c r="E10" s="2" t="str">
        <f>IFERROR(__xludf.DUMMYFUNCTION("GOOGLETRANSLATE(D10,""fr"",""en"")"),"I like the perrouches, but not pigs.")</f>
        <v>I like the perrouches, but not pigs.</v>
      </c>
      <c r="F10" s="1" t="s">
        <v>33</v>
      </c>
      <c r="G10" s="2" t="str">
        <f>IFERROR(__xludf.DUMMYFUNCTION("GOOGLETRANSLATE(F10,""it"",""en"")"),"I love parrots, but not pigs.")</f>
        <v>I love parrots, but not pigs.</v>
      </c>
    </row>
    <row r="11">
      <c r="A11" s="1">
        <v>9.0</v>
      </c>
      <c r="B11" s="1" t="s">
        <v>34</v>
      </c>
      <c r="C11" s="1">
        <v>5.33</v>
      </c>
      <c r="D11" s="1" t="s">
        <v>35</v>
      </c>
      <c r="E11" s="2" t="str">
        <f>IFERROR(__xludf.DUMMYFUNCTION("GOOGLETRANSLATE(D11,""fr"",""en"")"),"I like pigs, but not the perrouches.")</f>
        <v>I like pigs, but not the perrouches.</v>
      </c>
      <c r="F11" s="1" t="s">
        <v>36</v>
      </c>
      <c r="G11" s="2" t="str">
        <f>IFERROR(__xludf.DUMMYFUNCTION("GOOGLETRANSLATE(F11,""it"",""en"")"),"I love pigs, but not parrots.")</f>
        <v>I love pigs, but not parrots.</v>
      </c>
    </row>
    <row r="12">
      <c r="A12" s="1">
        <v>10.0</v>
      </c>
      <c r="B12" s="1" t="s">
        <v>37</v>
      </c>
      <c r="C12" s="1">
        <v>5.27</v>
      </c>
      <c r="D12" s="1" t="s">
        <v>38</v>
      </c>
      <c r="E12" s="2" t="str">
        <f>IFERROR(__xludf.DUMMYFUNCTION("GOOGLETRANSLATE(D12,""fr"",""en"")"),"I like birds, but not pigs.")</f>
        <v>I like birds, but not pigs.</v>
      </c>
      <c r="F12" s="1" t="s">
        <v>39</v>
      </c>
      <c r="G12" s="2" t="str">
        <f>IFERROR(__xludf.DUMMYFUNCTION("GOOGLETRANSLATE(F12,""it"",""en"")"),"I love birds, but not pigs.")</f>
        <v>I love birds, but not pigs.</v>
      </c>
    </row>
    <row r="13">
      <c r="A13" s="1">
        <v>11.0</v>
      </c>
      <c r="B13" s="1" t="s">
        <v>40</v>
      </c>
      <c r="C13" s="1">
        <v>4.45</v>
      </c>
      <c r="D13" s="1" t="s">
        <v>41</v>
      </c>
      <c r="E13" s="2" t="str">
        <f>IFERROR(__xludf.DUMMYFUNCTION("GOOGLETRANSLATE(D13,""fr"",""en"")"),"I like the perrouches, but not dogs.")</f>
        <v>I like the perrouches, but not dogs.</v>
      </c>
      <c r="F13" s="1" t="s">
        <v>42</v>
      </c>
      <c r="G13" s="2" t="str">
        <f>IFERROR(__xludf.DUMMYFUNCTION("GOOGLETRANSLATE(F13,""it"",""en"")"),"I love parrots, but not dogs.")</f>
        <v>I love parrots, but not dogs.</v>
      </c>
    </row>
    <row r="14">
      <c r="A14" s="1">
        <v>12.0</v>
      </c>
      <c r="B14" s="1" t="s">
        <v>43</v>
      </c>
      <c r="C14" s="1">
        <v>5.82</v>
      </c>
      <c r="D14" s="1" t="s">
        <v>44</v>
      </c>
      <c r="E14" s="2" t="str">
        <f>IFERROR(__xludf.DUMMYFUNCTION("GOOGLETRANSLATE(D14,""fr"",""en"")"),"I like birds, but not dogs.")</f>
        <v>I like birds, but not dogs.</v>
      </c>
      <c r="F14" s="1" t="s">
        <v>45</v>
      </c>
      <c r="G14" s="2" t="str">
        <f>IFERROR(__xludf.DUMMYFUNCTION("GOOGLETRANSLATE(F14,""it"",""en"")"),"I love birds, but not dogs.")</f>
        <v>I love birds, but not dogs.</v>
      </c>
    </row>
    <row r="15">
      <c r="A15" s="1">
        <v>13.0</v>
      </c>
      <c r="B15" s="1" t="s">
        <v>46</v>
      </c>
      <c r="C15" s="1">
        <v>5.55</v>
      </c>
      <c r="D15" s="1" t="s">
        <v>47</v>
      </c>
      <c r="E15" s="2" t="str">
        <f>IFERROR(__xludf.DUMMYFUNCTION("GOOGLETRANSLATE(D15,""fr"",""en"")"),"I like ducks, but not cats.")</f>
        <v>I like ducks, but not cats.</v>
      </c>
      <c r="F15" s="1" t="s">
        <v>48</v>
      </c>
      <c r="G15" s="2" t="str">
        <f>IFERROR(__xludf.DUMMYFUNCTION("GOOGLETRANSLATE(F15,""it"",""en"")"),"I love ducks, but not cats.")</f>
        <v>I love ducks, but not cats.</v>
      </c>
    </row>
    <row r="16">
      <c r="A16" s="1">
        <v>14.0</v>
      </c>
      <c r="B16" s="1" t="s">
        <v>49</v>
      </c>
      <c r="C16" s="1">
        <v>5.92</v>
      </c>
      <c r="D16" s="1" t="s">
        <v>50</v>
      </c>
      <c r="E16" s="2" t="str">
        <f>IFERROR(__xludf.DUMMYFUNCTION("GOOGLETRANSLATE(D16,""fr"",""en"")"),"I like cats, but not ducks.")</f>
        <v>I like cats, but not ducks.</v>
      </c>
      <c r="F16" s="1" t="s">
        <v>51</v>
      </c>
      <c r="G16" s="2" t="str">
        <f>IFERROR(__xludf.DUMMYFUNCTION("GOOGLETRANSLATE(F16,""it"",""en"")"),"I love cats, but not ducks.")</f>
        <v>I love cats, but not ducks.</v>
      </c>
    </row>
    <row r="17">
      <c r="A17" s="1">
        <v>15.0</v>
      </c>
      <c r="B17" s="1" t="s">
        <v>52</v>
      </c>
      <c r="C17" s="1">
        <v>4.0</v>
      </c>
      <c r="D17" s="1" t="s">
        <v>53</v>
      </c>
      <c r="E17" s="2" t="str">
        <f>IFERROR(__xludf.DUMMYFUNCTION("GOOGLETRANSLATE(D17,""fr"",""en"")"),"I like ducks, but not birds.")</f>
        <v>I like ducks, but not birds.</v>
      </c>
      <c r="F17" s="1" t="s">
        <v>54</v>
      </c>
      <c r="G17" s="2" t="str">
        <f>IFERROR(__xludf.DUMMYFUNCTION("GOOGLETRANSLATE(F17,""it"",""en"")"),"I love ducks, but not birds.")</f>
        <v>I love ducks, but not birds.</v>
      </c>
    </row>
    <row r="18">
      <c r="A18" s="1">
        <v>16.0</v>
      </c>
      <c r="B18" s="1" t="s">
        <v>55</v>
      </c>
      <c r="C18" s="1">
        <v>5.55</v>
      </c>
      <c r="D18" s="1" t="s">
        <v>56</v>
      </c>
      <c r="E18" s="2" t="str">
        <f>IFERROR(__xludf.DUMMYFUNCTION("GOOGLETRANSLATE(D18,""fr"",""en"")"),"I like birds, but not ducks.")</f>
        <v>I like birds, but not ducks.</v>
      </c>
      <c r="F18" s="1" t="s">
        <v>57</v>
      </c>
      <c r="G18" s="2" t="str">
        <f>IFERROR(__xludf.DUMMYFUNCTION("GOOGLETRANSLATE(F18,""it"",""en"")"),"I love birds, but not ducks.")</f>
        <v>I love birds, but not ducks.</v>
      </c>
    </row>
    <row r="19">
      <c r="A19" s="1">
        <v>17.0</v>
      </c>
      <c r="B19" s="1" t="s">
        <v>58</v>
      </c>
      <c r="C19" s="1">
        <v>5.67</v>
      </c>
      <c r="D19" s="1" t="s">
        <v>59</v>
      </c>
      <c r="E19" s="2" t="str">
        <f>IFERROR(__xludf.DUMMYFUNCTION("GOOGLETRANSLATE(D19,""fr"",""en"")"),"I like ducks, but not hamsters.")</f>
        <v>I like ducks, but not hamsters.</v>
      </c>
      <c r="F19" s="1" t="s">
        <v>60</v>
      </c>
      <c r="G19" s="2" t="str">
        <f>IFERROR(__xludf.DUMMYFUNCTION("GOOGLETRANSLATE(F19,""it"",""en"")"),"I love ducks, but not hamsters.")</f>
        <v>I love ducks, but not hamsters.</v>
      </c>
    </row>
    <row r="20">
      <c r="A20" s="1">
        <v>18.0</v>
      </c>
      <c r="B20" s="1" t="s">
        <v>61</v>
      </c>
      <c r="C20" s="1">
        <v>5.09</v>
      </c>
      <c r="D20" s="1" t="s">
        <v>62</v>
      </c>
      <c r="E20" s="2" t="str">
        <f>IFERROR(__xludf.DUMMYFUNCTION("GOOGLETRANSLATE(D20,""fr"",""en"")"),"I like hamsters, but not ducks.")</f>
        <v>I like hamsters, but not ducks.</v>
      </c>
      <c r="F20" s="1" t="s">
        <v>63</v>
      </c>
      <c r="G20" s="2" t="str">
        <f>IFERROR(__xludf.DUMMYFUNCTION("GOOGLETRANSLATE(F20,""it"",""en"")"),"I love hamsters, but not ducks.")</f>
        <v>I love hamsters, but not ducks.</v>
      </c>
    </row>
    <row r="21">
      <c r="A21" s="1">
        <v>19.0</v>
      </c>
      <c r="B21" s="1" t="s">
        <v>64</v>
      </c>
      <c r="C21" s="1">
        <v>4.36</v>
      </c>
      <c r="D21" s="1" t="s">
        <v>65</v>
      </c>
      <c r="E21" s="2" t="str">
        <f>IFERROR(__xludf.DUMMYFUNCTION("GOOGLETRANSLATE(D21,""fr"",""en"")"),"I like ducks, but not pigs.")</f>
        <v>I like ducks, but not pigs.</v>
      </c>
      <c r="F21" s="1" t="s">
        <v>66</v>
      </c>
      <c r="G21" s="2" t="str">
        <f>IFERROR(__xludf.DUMMYFUNCTION("GOOGLETRANSLATE(F21,""it"",""en"")"),"I love ducks, but not pigs.")</f>
        <v>I love ducks, but not pigs.</v>
      </c>
    </row>
    <row r="22">
      <c r="A22" s="1">
        <v>20.0</v>
      </c>
      <c r="B22" s="1" t="s">
        <v>67</v>
      </c>
      <c r="C22" s="1">
        <v>5.27</v>
      </c>
      <c r="D22" s="1" t="s">
        <v>68</v>
      </c>
      <c r="E22" s="2" t="str">
        <f>IFERROR(__xludf.DUMMYFUNCTION("GOOGLETRANSLATE(D22,""fr"",""en"")"),"I like pigs, but not ducks.")</f>
        <v>I like pigs, but not ducks.</v>
      </c>
      <c r="F22" s="1" t="s">
        <v>69</v>
      </c>
      <c r="G22" s="2" t="str">
        <f>IFERROR(__xludf.DUMMYFUNCTION("GOOGLETRANSLATE(F22,""it"",""en"")"),"I love pigs, but not ducks.")</f>
        <v>I love pigs, but not ducks.</v>
      </c>
    </row>
    <row r="23">
      <c r="A23" s="1">
        <v>21.0</v>
      </c>
      <c r="B23" s="1" t="s">
        <v>70</v>
      </c>
      <c r="C23" s="1">
        <v>5.0</v>
      </c>
      <c r="D23" s="1" t="s">
        <v>71</v>
      </c>
      <c r="E23" s="2" t="str">
        <f>IFERROR(__xludf.DUMMYFUNCTION("GOOGLETRANSLATE(D23,""fr"",""en"")"),"I like ducks, but not dogs.")</f>
        <v>I like ducks, but not dogs.</v>
      </c>
      <c r="F23" s="1" t="s">
        <v>72</v>
      </c>
      <c r="G23" s="2" t="str">
        <f>IFERROR(__xludf.DUMMYFUNCTION("GOOGLETRANSLATE(F23,""it"",""en"")"),"I love ducks, but not dogs.")</f>
        <v>I love ducks, but not dogs.</v>
      </c>
    </row>
    <row r="24">
      <c r="A24" s="1">
        <v>22.0</v>
      </c>
      <c r="B24" s="1" t="s">
        <v>73</v>
      </c>
      <c r="C24" s="1">
        <v>5.69</v>
      </c>
      <c r="D24" s="1" t="s">
        <v>74</v>
      </c>
      <c r="E24" s="2" t="str">
        <f>IFERROR(__xludf.DUMMYFUNCTION("GOOGLETRANSLATE(D24,""fr"",""en"")"),"I like dogs, but not ducks.")</f>
        <v>I like dogs, but not ducks.</v>
      </c>
      <c r="F24" s="1" t="s">
        <v>75</v>
      </c>
      <c r="G24" s="2" t="str">
        <f>IFERROR(__xludf.DUMMYFUNCTION("GOOGLETRANSLATE(F24,""it"",""en"")"),"I love dogs, but not ducks.")</f>
        <v>I love dogs, but not ducks.</v>
      </c>
    </row>
    <row r="25">
      <c r="A25" s="1">
        <v>23.0</v>
      </c>
      <c r="B25" s="1" t="s">
        <v>76</v>
      </c>
      <c r="C25" s="1">
        <v>5.92</v>
      </c>
      <c r="D25" s="1" t="s">
        <v>77</v>
      </c>
      <c r="E25" s="2" t="str">
        <f>IFERROR(__xludf.DUMMYFUNCTION("GOOGLETRANSLATE(D25,""fr"",""en"")"),"I like the blackbirds, but not cats.")</f>
        <v>I like the blackbirds, but not cats.</v>
      </c>
      <c r="F25" s="1" t="s">
        <v>78</v>
      </c>
      <c r="G25" s="2" t="str">
        <f>IFERROR(__xludf.DUMMYFUNCTION("GOOGLETRANSLATE(F25,""it"",""en"")"),"I love the battlements, but not the cats.")</f>
        <v>I love the battlements, but not the cats.</v>
      </c>
    </row>
    <row r="26">
      <c r="A26" s="1">
        <v>24.0</v>
      </c>
      <c r="B26" s="1" t="s">
        <v>79</v>
      </c>
      <c r="C26" s="1">
        <v>2.64</v>
      </c>
      <c r="D26" s="1" t="s">
        <v>80</v>
      </c>
      <c r="E26" s="2" t="str">
        <f>IFERROR(__xludf.DUMMYFUNCTION("GOOGLETRANSLATE(D26,""fr"",""en"")"),"I like cats, but not the blackbirds.")</f>
        <v>I like cats, but not the blackbirds.</v>
      </c>
      <c r="F26" s="1" t="s">
        <v>81</v>
      </c>
      <c r="G26" s="2" t="str">
        <f>IFERROR(__xludf.DUMMYFUNCTION("GOOGLETRANSLATE(F26,""it"",""en"")"),"I love cats, but not the blackbirds.")</f>
        <v>I love cats, but not the blackbirds.</v>
      </c>
    </row>
    <row r="27">
      <c r="A27" s="1">
        <v>25.0</v>
      </c>
      <c r="B27" s="1" t="s">
        <v>82</v>
      </c>
      <c r="C27" s="1">
        <v>2.0</v>
      </c>
      <c r="D27" s="1" t="s">
        <v>83</v>
      </c>
      <c r="E27" s="2" t="str">
        <f>IFERROR(__xludf.DUMMYFUNCTION("GOOGLETRANSLATE(D27,""fr"",""en"")"),"I like the blackbirds, but not birds.")</f>
        <v>I like the blackbirds, but not birds.</v>
      </c>
      <c r="F27" s="1" t="s">
        <v>84</v>
      </c>
      <c r="G27" s="2" t="str">
        <f>IFERROR(__xludf.DUMMYFUNCTION("GOOGLETRANSLATE(F27,""it"",""en"")"),"I love the blackbirds, but not the birds.")</f>
        <v>I love the blackbirds, but not the birds.</v>
      </c>
    </row>
    <row r="28">
      <c r="A28" s="1">
        <v>26.0</v>
      </c>
      <c r="B28" s="1" t="s">
        <v>85</v>
      </c>
      <c r="C28" s="1">
        <v>6.0</v>
      </c>
      <c r="D28" s="1" t="s">
        <v>86</v>
      </c>
      <c r="E28" s="2" t="str">
        <f>IFERROR(__xludf.DUMMYFUNCTION("GOOGLETRANSLATE(D28,""fr"",""en"")"),"I like birds, but not the blackbirds.")</f>
        <v>I like birds, but not the blackbirds.</v>
      </c>
      <c r="F28" s="1" t="s">
        <v>87</v>
      </c>
      <c r="G28" s="2" t="str">
        <f>IFERROR(__xludf.DUMMYFUNCTION("GOOGLETRANSLATE(F28,""it"",""en"")"),"I love birds, but not the blackbirds.")</f>
        <v>I love birds, but not the blackbirds.</v>
      </c>
    </row>
    <row r="29">
      <c r="A29" s="1">
        <v>27.0</v>
      </c>
      <c r="B29" s="1" t="s">
        <v>88</v>
      </c>
      <c r="C29" s="1">
        <v>5.5</v>
      </c>
      <c r="D29" s="1" t="s">
        <v>89</v>
      </c>
      <c r="E29" s="2" t="str">
        <f>IFERROR(__xludf.DUMMYFUNCTION("GOOGLETRANSLATE(D29,""fr"",""en"")"),"I love the blackbirds, but not hamsters.")</f>
        <v>I love the blackbirds, but not hamsters.</v>
      </c>
      <c r="F29" s="1" t="s">
        <v>90</v>
      </c>
      <c r="G29" s="2" t="str">
        <f>IFERROR(__xludf.DUMMYFUNCTION("GOOGLETRANSLATE(F29,""it"",""en"")"),"I love the blackbirds, but not the hamsters.")</f>
        <v>I love the blackbirds, but not the hamsters.</v>
      </c>
    </row>
    <row r="30">
      <c r="A30" s="1">
        <v>28.0</v>
      </c>
      <c r="B30" s="1" t="s">
        <v>91</v>
      </c>
      <c r="C30" s="1">
        <v>4.58</v>
      </c>
      <c r="D30" s="1" t="s">
        <v>92</v>
      </c>
      <c r="E30" s="2" t="str">
        <f>IFERROR(__xludf.DUMMYFUNCTION("GOOGLETRANSLATE(D30,""fr"",""en"")"),"I like hamsters, but not the merles.")</f>
        <v>I like hamsters, but not the merles.</v>
      </c>
      <c r="F30" s="1" t="s">
        <v>93</v>
      </c>
      <c r="G30" s="2" t="str">
        <f>IFERROR(__xludf.DUMMYFUNCTION("GOOGLETRANSLATE(F30,""it"",""en"")"),"I love hamsters, but not the blackbirds.")</f>
        <v>I love hamsters, but not the blackbirds.</v>
      </c>
    </row>
    <row r="31">
      <c r="A31" s="1">
        <v>29.0</v>
      </c>
      <c r="B31" s="1" t="s">
        <v>94</v>
      </c>
      <c r="C31" s="1">
        <v>4.67</v>
      </c>
      <c r="D31" s="1" t="s">
        <v>95</v>
      </c>
      <c r="E31" s="2" t="str">
        <f>IFERROR(__xludf.DUMMYFUNCTION("GOOGLETRANSLATE(D31,""fr"",""en"")"),"I like the blacks, but not pigs.")</f>
        <v>I like the blacks, but not pigs.</v>
      </c>
      <c r="F31" s="1" t="s">
        <v>96</v>
      </c>
      <c r="G31" s="2" t="str">
        <f>IFERROR(__xludf.DUMMYFUNCTION("GOOGLETRANSLATE(F31,""it"",""en"")"),"I love the blackbirds, but not the pigs.")</f>
        <v>I love the blackbirds, but not the pigs.</v>
      </c>
    </row>
    <row r="32">
      <c r="A32" s="1">
        <v>30.0</v>
      </c>
      <c r="B32" s="1" t="s">
        <v>97</v>
      </c>
      <c r="C32" s="1">
        <v>5.5</v>
      </c>
      <c r="D32" s="1" t="s">
        <v>98</v>
      </c>
      <c r="E32" s="2" t="str">
        <f>IFERROR(__xludf.DUMMYFUNCTION("GOOGLETRANSLATE(D32,""fr"",""en"")"),"I like pigs, but not the merles.")</f>
        <v>I like pigs, but not the merles.</v>
      </c>
      <c r="F32" s="1" t="s">
        <v>99</v>
      </c>
      <c r="G32" s="2" t="str">
        <f>IFERROR(__xludf.DUMMYFUNCTION("GOOGLETRANSLATE(F32,""it"",""en"")"),"I love pigs, but not the blackbirds.")</f>
        <v>I love pigs, but not the blackbirds.</v>
      </c>
    </row>
    <row r="33">
      <c r="A33" s="1">
        <v>31.0</v>
      </c>
      <c r="B33" s="1" t="s">
        <v>100</v>
      </c>
      <c r="C33" s="1">
        <v>5.67</v>
      </c>
      <c r="D33" s="1" t="s">
        <v>101</v>
      </c>
      <c r="E33" s="2" t="str">
        <f>IFERROR(__xludf.DUMMYFUNCTION("GOOGLETRANSLATE(D33,""fr"",""en"")"),"I love the blackbirds, but not dogs.")</f>
        <v>I love the blackbirds, but not dogs.</v>
      </c>
      <c r="F33" s="1" t="s">
        <v>102</v>
      </c>
      <c r="G33" s="2" t="str">
        <f>IFERROR(__xludf.DUMMYFUNCTION("GOOGLETRANSLATE(F33,""it"",""en"")"),"I love the battlements, but not the dogs.")</f>
        <v>I love the battlements, but not the dogs.</v>
      </c>
    </row>
    <row r="34">
      <c r="A34" s="1">
        <v>32.0</v>
      </c>
      <c r="B34" s="1" t="s">
        <v>103</v>
      </c>
      <c r="C34" s="1">
        <v>4.0</v>
      </c>
      <c r="D34" s="1" t="s">
        <v>104</v>
      </c>
      <c r="E34" s="2" t="str">
        <f>IFERROR(__xludf.DUMMYFUNCTION("GOOGLETRANSLATE(D34,""fr"",""en"")"),"I like dogs, but not the blackbirds.")</f>
        <v>I like dogs, but not the blackbirds.</v>
      </c>
      <c r="F34" s="1" t="s">
        <v>105</v>
      </c>
      <c r="G34" s="2" t="str">
        <f>IFERROR(__xludf.DUMMYFUNCTION("GOOGLETRANSLATE(F34,""it"",""en"")"),"I love dogs, but not the blackbirds.")</f>
        <v>I love dogs, but not the blackbirds.</v>
      </c>
    </row>
    <row r="35">
      <c r="A35" s="1">
        <v>33.0</v>
      </c>
      <c r="B35" s="1" t="s">
        <v>106</v>
      </c>
      <c r="C35" s="1">
        <v>4.5</v>
      </c>
      <c r="D35" s="1" t="s">
        <v>107</v>
      </c>
      <c r="E35" s="2" t="str">
        <f>IFERROR(__xludf.DUMMYFUNCTION("GOOGLETRANSLATE(D35,""fr"",""en"")"),"I love sparrows, but not cats.")</f>
        <v>I love sparrows, but not cats.</v>
      </c>
      <c r="F35" s="1" t="s">
        <v>108</v>
      </c>
      <c r="G35" s="2" t="str">
        <f>IFERROR(__xludf.DUMMYFUNCTION("GOOGLETRANSLATE(F35,""it"",""en"")"),"I love sparrows, but not cats.")</f>
        <v>I love sparrows, but not cats.</v>
      </c>
    </row>
    <row r="36">
      <c r="A36" s="1">
        <v>34.0</v>
      </c>
      <c r="B36" s="1" t="s">
        <v>109</v>
      </c>
      <c r="C36" s="1">
        <v>4.77</v>
      </c>
      <c r="D36" s="1" t="s">
        <v>110</v>
      </c>
      <c r="E36" s="2" t="str">
        <f>IFERROR(__xludf.DUMMYFUNCTION("GOOGLETRANSLATE(D36,""fr"",""en"")"),"I like cats, but not sparrows.")</f>
        <v>I like cats, but not sparrows.</v>
      </c>
      <c r="F36" s="1" t="s">
        <v>111</v>
      </c>
      <c r="G36" s="2" t="str">
        <f>IFERROR(__xludf.DUMMYFUNCTION("GOOGLETRANSLATE(F36,""it"",""en"")"),"I love cats, but not the sparrows.")</f>
        <v>I love cats, but not the sparrows.</v>
      </c>
    </row>
    <row r="37">
      <c r="A37" s="1">
        <v>35.0</v>
      </c>
      <c r="B37" s="1" t="s">
        <v>112</v>
      </c>
      <c r="C37" s="1">
        <v>2.17</v>
      </c>
      <c r="D37" s="1" t="s">
        <v>113</v>
      </c>
      <c r="E37" s="2" t="str">
        <f>IFERROR(__xludf.DUMMYFUNCTION("GOOGLETRANSLATE(D37,""fr"",""en"")"),"I love sparrows, but not birds.")</f>
        <v>I love sparrows, but not birds.</v>
      </c>
      <c r="F37" s="1" t="s">
        <v>114</v>
      </c>
      <c r="G37" s="2" t="str">
        <f>IFERROR(__xludf.DUMMYFUNCTION("GOOGLETRANSLATE(F37,""it"",""en"")"),"I love sparrows, but not birds.")</f>
        <v>I love sparrows, but not birds.</v>
      </c>
    </row>
    <row r="38">
      <c r="A38" s="1">
        <v>36.0</v>
      </c>
      <c r="B38" s="1" t="s">
        <v>115</v>
      </c>
      <c r="C38" s="1">
        <v>5.75</v>
      </c>
      <c r="D38" s="1" t="s">
        <v>116</v>
      </c>
      <c r="E38" s="2" t="str">
        <f>IFERROR(__xludf.DUMMYFUNCTION("GOOGLETRANSLATE(D38,""fr"",""en"")"),"I like birds, but not sparrows.")</f>
        <v>I like birds, but not sparrows.</v>
      </c>
      <c r="F38" s="1" t="s">
        <v>117</v>
      </c>
      <c r="G38" s="2" t="str">
        <f>IFERROR(__xludf.DUMMYFUNCTION("GOOGLETRANSLATE(F38,""it"",""en"")"),"I love birds, but not the sparrows.")</f>
        <v>I love birds, but not the sparrows.</v>
      </c>
    </row>
    <row r="39">
      <c r="A39" s="1">
        <v>37.0</v>
      </c>
      <c r="B39" s="1" t="s">
        <v>118</v>
      </c>
      <c r="C39" s="1">
        <v>5.08</v>
      </c>
      <c r="D39" s="1" t="s">
        <v>119</v>
      </c>
      <c r="E39" s="2" t="str">
        <f>IFERROR(__xludf.DUMMYFUNCTION("GOOGLETRANSLATE(D39,""fr"",""en"")"),"I love sparrows, but not hamsters.")</f>
        <v>I love sparrows, but not hamsters.</v>
      </c>
      <c r="F39" s="1" t="s">
        <v>120</v>
      </c>
      <c r="G39" s="2" t="str">
        <f>IFERROR(__xludf.DUMMYFUNCTION("GOOGLETRANSLATE(F39,""it"",""en"")"),"I love sparrows, but not hamsters.")</f>
        <v>I love sparrows, but not hamsters.</v>
      </c>
    </row>
    <row r="40">
      <c r="A40" s="1">
        <v>38.0</v>
      </c>
      <c r="B40" s="1" t="s">
        <v>121</v>
      </c>
      <c r="C40" s="1">
        <v>4.25</v>
      </c>
      <c r="D40" s="1" t="s">
        <v>122</v>
      </c>
      <c r="E40" s="2" t="str">
        <f>IFERROR(__xludf.DUMMYFUNCTION("GOOGLETRANSLATE(D40,""fr"",""en"")"),"I like hamsters, but not sparrows.")</f>
        <v>I like hamsters, but not sparrows.</v>
      </c>
      <c r="F40" s="1" t="s">
        <v>123</v>
      </c>
      <c r="G40" s="2" t="str">
        <f>IFERROR(__xludf.DUMMYFUNCTION("GOOGLETRANSLATE(F40,""it"",""en"")"),"I love hamsters, but not the sparrows.")</f>
        <v>I love hamsters, but not the sparrows.</v>
      </c>
    </row>
    <row r="41">
      <c r="A41" s="1">
        <v>39.0</v>
      </c>
      <c r="B41" s="1" t="s">
        <v>124</v>
      </c>
      <c r="C41" s="1">
        <v>5.5</v>
      </c>
      <c r="D41" s="1" t="s">
        <v>125</v>
      </c>
      <c r="E41" s="2" t="str">
        <f>IFERROR(__xludf.DUMMYFUNCTION("GOOGLETRANSLATE(D41,""fr"",""en"")"),"I like sparrows, but not pigs.")</f>
        <v>I like sparrows, but not pigs.</v>
      </c>
      <c r="F41" s="1" t="s">
        <v>126</v>
      </c>
      <c r="G41" s="2" t="str">
        <f>IFERROR(__xludf.DUMMYFUNCTION("GOOGLETRANSLATE(F41,""it"",""en"")"),"I love sparrows, but not pigs.")</f>
        <v>I love sparrows, but not pigs.</v>
      </c>
    </row>
    <row r="42">
      <c r="A42" s="1">
        <v>40.0</v>
      </c>
      <c r="B42" s="1" t="s">
        <v>127</v>
      </c>
      <c r="C42" s="1">
        <v>4.27</v>
      </c>
      <c r="D42" s="1" t="s">
        <v>128</v>
      </c>
      <c r="E42" s="2" t="str">
        <f>IFERROR(__xludf.DUMMYFUNCTION("GOOGLETRANSLATE(D42,""fr"",""en"")"),"I like pigs, but not sparrows.")</f>
        <v>I like pigs, but not sparrows.</v>
      </c>
      <c r="F42" s="1" t="s">
        <v>129</v>
      </c>
      <c r="G42" s="2" t="str">
        <f>IFERROR(__xludf.DUMMYFUNCTION("GOOGLETRANSLATE(F42,""it"",""en"")"),"I love pigs, but not the sparrows.")</f>
        <v>I love pigs, but not the sparrows.</v>
      </c>
    </row>
    <row r="43">
      <c r="A43" s="1">
        <v>41.0</v>
      </c>
      <c r="B43" s="1" t="s">
        <v>130</v>
      </c>
      <c r="C43" s="1">
        <v>3.08</v>
      </c>
      <c r="D43" s="1" t="s">
        <v>131</v>
      </c>
      <c r="E43" s="2" t="str">
        <f>IFERROR(__xludf.DUMMYFUNCTION("GOOGLETRANSLATE(D43,""fr"",""en"")"),"I love sparrows, but not dogs.")</f>
        <v>I love sparrows, but not dogs.</v>
      </c>
      <c r="F43" s="1" t="s">
        <v>132</v>
      </c>
      <c r="G43" s="2" t="str">
        <f>IFERROR(__xludf.DUMMYFUNCTION("GOOGLETRANSLATE(F43,""it"",""en"")"),"I love sparrows, but not dogs.")</f>
        <v>I love sparrows, but not dogs.</v>
      </c>
    </row>
    <row r="44">
      <c r="A44" s="1">
        <v>42.0</v>
      </c>
      <c r="B44" s="1" t="s">
        <v>133</v>
      </c>
      <c r="C44" s="1">
        <v>5.44</v>
      </c>
      <c r="D44" s="1" t="s">
        <v>134</v>
      </c>
      <c r="E44" s="2" t="str">
        <f>IFERROR(__xludf.DUMMYFUNCTION("GOOGLETRANSLATE(D44,""fr"",""en"")"),"I like dogs, but not sparrows.")</f>
        <v>I like dogs, but not sparrows.</v>
      </c>
      <c r="F44" s="1" t="s">
        <v>135</v>
      </c>
      <c r="G44" s="2" t="str">
        <f>IFERROR(__xludf.DUMMYFUNCTION("GOOGLETRANSLATE(F44,""it"",""en"")"),"I love dogs, but not the sparrows.")</f>
        <v>I love dogs, but not the sparrows.</v>
      </c>
    </row>
    <row r="45">
      <c r="A45" s="1">
        <v>43.0</v>
      </c>
      <c r="B45" s="1" t="s">
        <v>136</v>
      </c>
      <c r="C45" s="1">
        <v>5.11</v>
      </c>
      <c r="D45" s="1" t="s">
        <v>137</v>
      </c>
      <c r="E45" s="2" t="str">
        <f>IFERROR(__xludf.DUMMYFUNCTION("GOOGLETRANSLATE(D45,""fr"",""en"")"),"I love the oaks, but not the lawn.")</f>
        <v>I love the oaks, but not the lawn.</v>
      </c>
      <c r="F45" s="1" t="s">
        <v>138</v>
      </c>
      <c r="G45" s="2" t="str">
        <f>IFERROR(__xludf.DUMMYFUNCTION("GOOGLETRANSLATE(F45,""it"",""en"")"),"I love the oaks, but not the grass.")</f>
        <v>I love the oaks, but not the grass.</v>
      </c>
    </row>
    <row r="46">
      <c r="A46" s="1">
        <v>44.0</v>
      </c>
      <c r="B46" s="1" t="s">
        <v>139</v>
      </c>
      <c r="C46" s="1">
        <v>1.75</v>
      </c>
      <c r="D46" s="1" t="s">
        <v>140</v>
      </c>
      <c r="E46" s="2" t="str">
        <f>IFERROR(__xludf.DUMMYFUNCTION("GOOGLETRANSLATE(D46,""fr"",""en"")"),"I love the lawn, but not the oaks.")</f>
        <v>I love the lawn, but not the oaks.</v>
      </c>
      <c r="F46" s="1" t="s">
        <v>141</v>
      </c>
      <c r="G46" s="2" t="str">
        <f>IFERROR(__xludf.DUMMYFUNCTION("GOOGLETRANSLATE(F46,""it"",""en"")"),"I love the grass, but not the oaks.")</f>
        <v>I love the grass, but not the oaks.</v>
      </c>
    </row>
    <row r="47">
      <c r="A47" s="1">
        <v>45.0</v>
      </c>
      <c r="B47" s="1" t="s">
        <v>142</v>
      </c>
      <c r="C47" s="1">
        <v>1.73</v>
      </c>
      <c r="D47" s="1" t="s">
        <v>143</v>
      </c>
      <c r="E47" s="2" t="str">
        <f>IFERROR(__xludf.DUMMYFUNCTION("GOOGLETRANSLATE(D47,""fr"",""en"")"),"I love the oaks, but not the trees.")</f>
        <v>I love the oaks, but not the trees.</v>
      </c>
      <c r="F47" s="1" t="s">
        <v>144</v>
      </c>
      <c r="G47" s="2" t="str">
        <f>IFERROR(__xludf.DUMMYFUNCTION("GOOGLETRANSLATE(F47,""it"",""en"")"),"I love the oaks, but not the trees.")</f>
        <v>I love the oaks, but not the trees.</v>
      </c>
    </row>
    <row r="48">
      <c r="A48" s="1">
        <v>46.0</v>
      </c>
      <c r="B48" s="1" t="s">
        <v>145</v>
      </c>
      <c r="C48" s="1">
        <v>5.73</v>
      </c>
      <c r="D48" s="1" t="s">
        <v>146</v>
      </c>
      <c r="E48" s="2" t="str">
        <f>IFERROR(__xludf.DUMMYFUNCTION("GOOGLETRANSLATE(D48,""fr"",""en"")"),"I love trees, but not the oaks.")</f>
        <v>I love trees, but not the oaks.</v>
      </c>
      <c r="F48" s="1" t="s">
        <v>147</v>
      </c>
      <c r="G48" s="2" t="str">
        <f>IFERROR(__xludf.DUMMYFUNCTION("GOOGLETRANSLATE(F48,""it"",""en"")"),"I love trees, but not the oaks.")</f>
        <v>I love trees, but not the oaks.</v>
      </c>
    </row>
    <row r="49">
      <c r="A49" s="1">
        <v>47.0</v>
      </c>
      <c r="B49" s="1" t="s">
        <v>148</v>
      </c>
      <c r="C49" s="1">
        <v>4.83</v>
      </c>
      <c r="D49" s="1" t="s">
        <v>149</v>
      </c>
      <c r="E49" s="2" t="str">
        <f>IFERROR(__xludf.DUMMYFUNCTION("GOOGLETRANSLATE(D49,""fr"",""en"")"),"I love trees, but not the lawn.")</f>
        <v>I love trees, but not the lawn.</v>
      </c>
      <c r="F49" s="1" t="s">
        <v>150</v>
      </c>
      <c r="G49" s="2" t="str">
        <f>IFERROR(__xludf.DUMMYFUNCTION("GOOGLETRANSLATE(F49,""it"",""en"")"),"I love trees, but not the grass.")</f>
        <v>I love trees, but not the grass.</v>
      </c>
    </row>
    <row r="50">
      <c r="A50" s="1">
        <v>48.0</v>
      </c>
      <c r="B50" s="1" t="s">
        <v>151</v>
      </c>
      <c r="C50" s="1">
        <v>4.5</v>
      </c>
      <c r="D50" s="1" t="s">
        <v>152</v>
      </c>
      <c r="E50" s="2" t="str">
        <f>IFERROR(__xludf.DUMMYFUNCTION("GOOGLETRANSLATE(D50,""fr"",""en"")"),"I love the oaks, but not the animals.")</f>
        <v>I love the oaks, but not the animals.</v>
      </c>
      <c r="F50" s="1" t="s">
        <v>153</v>
      </c>
      <c r="G50" s="2" t="str">
        <f>IFERROR(__xludf.DUMMYFUNCTION("GOOGLETRANSLATE(F50,""it"",""en"")"),"I love the oaks, but not the animals.")</f>
        <v>I love the oaks, but not the animals.</v>
      </c>
    </row>
    <row r="51">
      <c r="A51" s="1">
        <v>49.0</v>
      </c>
      <c r="B51" s="1" t="s">
        <v>154</v>
      </c>
      <c r="C51" s="1">
        <v>4.44</v>
      </c>
      <c r="D51" s="1" t="s">
        <v>155</v>
      </c>
      <c r="E51" s="2" t="str">
        <f>IFERROR(__xludf.DUMMYFUNCTION("GOOGLETRANSLATE(D51,""fr"",""en"")"),"I love animals, but not the oaks.")</f>
        <v>I love animals, but not the oaks.</v>
      </c>
      <c r="F51" s="1" t="s">
        <v>156</v>
      </c>
      <c r="G51" s="2" t="str">
        <f>IFERROR(__xludf.DUMMYFUNCTION("GOOGLETRANSLATE(F51,""it"",""en"")"),"I love animals, but not the oaks.")</f>
        <v>I love animals, but not the oaks.</v>
      </c>
    </row>
    <row r="52">
      <c r="A52" s="1">
        <v>50.0</v>
      </c>
      <c r="B52" s="1" t="s">
        <v>157</v>
      </c>
      <c r="C52" s="1">
        <v>5.33</v>
      </c>
      <c r="D52" s="1" t="s">
        <v>158</v>
      </c>
      <c r="E52" s="2" t="str">
        <f>IFERROR(__xludf.DUMMYFUNCTION("GOOGLETRANSLATE(D52,""fr"",""en"")"),"I love trees, but not animals.")</f>
        <v>I love trees, but not animals.</v>
      </c>
      <c r="F52" s="1" t="s">
        <v>159</v>
      </c>
      <c r="G52" s="2" t="str">
        <f>IFERROR(__xludf.DUMMYFUNCTION("GOOGLETRANSLATE(F52,""it"",""en"")"),"I love trees, but not animals.")</f>
        <v>I love trees, but not animals.</v>
      </c>
    </row>
    <row r="53">
      <c r="A53" s="1">
        <v>51.0</v>
      </c>
      <c r="B53" s="1" t="s">
        <v>160</v>
      </c>
      <c r="C53" s="1">
        <v>4.58</v>
      </c>
      <c r="D53" s="1" t="s">
        <v>161</v>
      </c>
      <c r="E53" s="2" t="str">
        <f>IFERROR(__xludf.DUMMYFUNCTION("GOOGLETRANSLATE(D53,""fr"",""en"")"),"I love the oaks, but not the bushes.")</f>
        <v>I love the oaks, but not the bushes.</v>
      </c>
      <c r="F53" s="1" t="s">
        <v>162</v>
      </c>
      <c r="G53" s="2" t="str">
        <f>IFERROR(__xludf.DUMMYFUNCTION("GOOGLETRANSLATE(F53,""it"",""en"")"),"I love the oaks, but not the bushes.")</f>
        <v>I love the oaks, but not the bushes.</v>
      </c>
    </row>
    <row r="54">
      <c r="A54" s="1">
        <v>52.0</v>
      </c>
      <c r="B54" s="1" t="s">
        <v>163</v>
      </c>
      <c r="C54" s="1">
        <v>5.44</v>
      </c>
      <c r="D54" s="1" t="s">
        <v>164</v>
      </c>
      <c r="E54" s="2" t="str">
        <f>IFERROR(__xludf.DUMMYFUNCTION("GOOGLETRANSLATE(D54,""fr"",""en"")"),"I love bushes, but not the oaks.")</f>
        <v>I love bushes, but not the oaks.</v>
      </c>
      <c r="F54" s="1" t="s">
        <v>165</v>
      </c>
      <c r="G54" s="2" t="str">
        <f>IFERROR(__xludf.DUMMYFUNCTION("GOOGLETRANSLATE(F54,""it"",""en"")"),"I love bushes, but not the oaks.")</f>
        <v>I love bushes, but not the oaks.</v>
      </c>
    </row>
    <row r="55">
      <c r="A55" s="1">
        <v>53.0</v>
      </c>
      <c r="B55" s="1" t="s">
        <v>166</v>
      </c>
      <c r="C55" s="1">
        <v>5.83</v>
      </c>
      <c r="D55" s="1" t="s">
        <v>167</v>
      </c>
      <c r="E55" s="2" t="str">
        <f>IFERROR(__xludf.DUMMYFUNCTION("GOOGLETRANSLATE(D55,""fr"",""en"")"),"I love trees, but not the bushes.")</f>
        <v>I love trees, but not the bushes.</v>
      </c>
      <c r="F55" s="1" t="s">
        <v>168</v>
      </c>
      <c r="G55" s="2" t="str">
        <f>IFERROR(__xludf.DUMMYFUNCTION("GOOGLETRANSLATE(F55,""it"",""en"")"),"I love trees, but not bushes.")</f>
        <v>I love trees, but not bushes.</v>
      </c>
    </row>
    <row r="56">
      <c r="A56" s="1">
        <v>54.0</v>
      </c>
      <c r="B56" s="1" t="s">
        <v>169</v>
      </c>
      <c r="C56" s="1">
        <v>1.33</v>
      </c>
      <c r="D56" s="1" t="s">
        <v>170</v>
      </c>
      <c r="E56" s="2" t="str">
        <f>IFERROR(__xludf.DUMMYFUNCTION("GOOGLETRANSLATE(D56,""fr"",""en"")"),"I love the oaks, but not the shrubs.")</f>
        <v>I love the oaks, but not the shrubs.</v>
      </c>
      <c r="F56" s="1" t="s">
        <v>171</v>
      </c>
      <c r="G56" s="2" t="str">
        <f>IFERROR(__xludf.DUMMYFUNCTION("GOOGLETRANSLATE(F56,""it"",""en"")"),"I love the oaks, but not shrubs.")</f>
        <v>I love the oaks, but not shrubs.</v>
      </c>
    </row>
    <row r="57">
      <c r="A57" s="1">
        <v>55.0</v>
      </c>
      <c r="B57" s="1" t="s">
        <v>172</v>
      </c>
      <c r="C57" s="1">
        <v>5.08</v>
      </c>
      <c r="D57" s="1" t="s">
        <v>173</v>
      </c>
      <c r="E57" s="2" t="str">
        <f>IFERROR(__xludf.DUMMYFUNCTION("GOOGLETRANSLATE(D57,""fr"",""en"")"),"I love shrubs, but not the oaks.")</f>
        <v>I love shrubs, but not the oaks.</v>
      </c>
      <c r="F57" s="1" t="s">
        <v>174</v>
      </c>
      <c r="G57" s="2" t="str">
        <f>IFERROR(__xludf.DUMMYFUNCTION("GOOGLETRANSLATE(F57,""it"",""en"")"),"I love shrubs, but not the oaks.")</f>
        <v>I love shrubs, but not the oaks.</v>
      </c>
    </row>
    <row r="58">
      <c r="A58" s="1">
        <v>56.0</v>
      </c>
      <c r="B58" s="1" t="s">
        <v>175</v>
      </c>
      <c r="C58" s="1">
        <v>5.75</v>
      </c>
      <c r="D58" s="1" t="s">
        <v>176</v>
      </c>
      <c r="E58" s="2" t="str">
        <f>IFERROR(__xludf.DUMMYFUNCTION("GOOGLETRANSLATE(D58,""fr"",""en"")"),"I love trees, but not shrubs.")</f>
        <v>I love trees, but not shrubs.</v>
      </c>
      <c r="F58" s="1" t="s">
        <v>177</v>
      </c>
      <c r="G58" s="2" t="str">
        <f>IFERROR(__xludf.DUMMYFUNCTION("GOOGLETRANSLATE(F58,""it"",""en"")"),"I love trees, but not shrubs.")</f>
        <v>I love trees, but not shrubs.</v>
      </c>
    </row>
    <row r="59">
      <c r="A59" s="1">
        <v>57.0</v>
      </c>
      <c r="B59" s="1" t="s">
        <v>178</v>
      </c>
      <c r="C59" s="1">
        <v>3.36</v>
      </c>
      <c r="D59" s="1" t="s">
        <v>179</v>
      </c>
      <c r="E59" s="2" t="str">
        <f>IFERROR(__xludf.DUMMYFUNCTION("GOOGLETRANSLATE(D59,""fr"",""en"")"),"I love birch, but not the lawn.")</f>
        <v>I love birch, but not the lawn.</v>
      </c>
      <c r="F59" s="1" t="s">
        <v>180</v>
      </c>
      <c r="G59" s="2" t="str">
        <f>IFERROR(__xludf.DUMMYFUNCTION("GOOGLETRANSLATE(F59,""it"",""en"")"),"I love birches, but not the grass.")</f>
        <v>I love birches, but not the grass.</v>
      </c>
    </row>
    <row r="60">
      <c r="A60" s="1">
        <v>58.0</v>
      </c>
      <c r="B60" s="1" t="s">
        <v>181</v>
      </c>
      <c r="C60" s="1">
        <v>4.89</v>
      </c>
      <c r="D60" s="1" t="s">
        <v>182</v>
      </c>
      <c r="E60" s="2" t="str">
        <f>IFERROR(__xludf.DUMMYFUNCTION("GOOGLETRANSLATE(D60,""fr"",""en"")"),"I love the lawn, but not birch.")</f>
        <v>I love the lawn, but not birch.</v>
      </c>
      <c r="F60" s="1" t="s">
        <v>183</v>
      </c>
      <c r="G60" s="2" t="str">
        <f>IFERROR(__xludf.DUMMYFUNCTION("GOOGLETRANSLATE(F60,""it"",""en"")"),"I love the grass, but not the birches.")</f>
        <v>I love the grass, but not the birches.</v>
      </c>
    </row>
    <row r="61">
      <c r="A61" s="1">
        <v>59.0</v>
      </c>
      <c r="B61" s="1" t="s">
        <v>184</v>
      </c>
      <c r="C61" s="1">
        <v>6.17</v>
      </c>
      <c r="D61" s="1" t="s">
        <v>185</v>
      </c>
      <c r="E61" s="2" t="str">
        <f>IFERROR(__xludf.DUMMYFUNCTION("GOOGLETRANSLATE(D61,""fr"",""en"")"),"I love birches, but not the trees.")</f>
        <v>I love birches, but not the trees.</v>
      </c>
      <c r="F61" s="1" t="s">
        <v>186</v>
      </c>
      <c r="G61" s="2" t="str">
        <f>IFERROR(__xludf.DUMMYFUNCTION("GOOGLETRANSLATE(F61,""it"",""en"")"),"I love birches, but not the trees.")</f>
        <v>I love birches, but not the trees.</v>
      </c>
    </row>
    <row r="62">
      <c r="A62" s="1">
        <v>60.0</v>
      </c>
      <c r="B62" s="1" t="s">
        <v>187</v>
      </c>
      <c r="C62" s="1">
        <v>1.83</v>
      </c>
      <c r="D62" s="1" t="s">
        <v>188</v>
      </c>
      <c r="E62" s="2" t="str">
        <f>IFERROR(__xludf.DUMMYFUNCTION("GOOGLETRANSLATE(D62,""fr"",""en"")"),"I love trees, but not birch.")</f>
        <v>I love trees, but not birch.</v>
      </c>
      <c r="F62" s="1" t="s">
        <v>189</v>
      </c>
      <c r="G62" s="2" t="str">
        <f>IFERROR(__xludf.DUMMYFUNCTION("GOOGLETRANSLATE(F62,""it"",""en"")"),"I love trees, but not birches.")</f>
        <v>I love trees, but not birches.</v>
      </c>
    </row>
    <row r="63">
      <c r="A63" s="1">
        <v>61.0</v>
      </c>
      <c r="B63" s="1" t="s">
        <v>190</v>
      </c>
      <c r="C63" s="1">
        <v>4.0</v>
      </c>
      <c r="D63" s="1" t="s">
        <v>191</v>
      </c>
      <c r="E63" s="2" t="str">
        <f>IFERROR(__xludf.DUMMYFUNCTION("GOOGLETRANSLATE(D63,""fr"",""en"")"),"I love birch, but not animals.")</f>
        <v>I love birch, but not animals.</v>
      </c>
      <c r="F63" s="1" t="s">
        <v>192</v>
      </c>
      <c r="G63" s="2" t="str">
        <f>IFERROR(__xludf.DUMMYFUNCTION("GOOGLETRANSLATE(F63,""it"",""en"")"),"I love birches, but not animals.")</f>
        <v>I love birches, but not animals.</v>
      </c>
    </row>
    <row r="64">
      <c r="A64" s="1">
        <v>62.0</v>
      </c>
      <c r="B64" s="1" t="s">
        <v>193</v>
      </c>
      <c r="C64" s="1">
        <v>4.56</v>
      </c>
      <c r="D64" s="1" t="s">
        <v>194</v>
      </c>
      <c r="E64" s="2" t="str">
        <f>IFERROR(__xludf.DUMMYFUNCTION("GOOGLETRANSLATE(D64,""fr"",""en"")"),"I love animals, but not birch.")</f>
        <v>I love animals, but not birch.</v>
      </c>
      <c r="F64" s="1" t="s">
        <v>195</v>
      </c>
      <c r="G64" s="2" t="str">
        <f>IFERROR(__xludf.DUMMYFUNCTION("GOOGLETRANSLATE(F64,""it"",""en"")"),"I love animals, but not birches.")</f>
        <v>I love animals, but not birches.</v>
      </c>
    </row>
    <row r="65">
      <c r="A65" s="1">
        <v>63.0</v>
      </c>
      <c r="B65" s="1" t="s">
        <v>196</v>
      </c>
      <c r="C65" s="1">
        <v>5.0</v>
      </c>
      <c r="D65" s="1" t="s">
        <v>197</v>
      </c>
      <c r="E65" s="2" t="str">
        <f>IFERROR(__xludf.DUMMYFUNCTION("GOOGLETRANSLATE(D65,""fr"",""en"")"),"I love birch, but not the bushes.")</f>
        <v>I love birch, but not the bushes.</v>
      </c>
      <c r="F65" s="1" t="s">
        <v>198</v>
      </c>
      <c r="G65" s="2" t="str">
        <f>IFERROR(__xludf.DUMMYFUNCTION("GOOGLETRANSLATE(F65,""it"",""en"")"),"I love birches, but not bushes.")</f>
        <v>I love birches, but not bushes.</v>
      </c>
    </row>
    <row r="66">
      <c r="A66" s="1">
        <v>64.0</v>
      </c>
      <c r="B66" s="1" t="s">
        <v>199</v>
      </c>
      <c r="C66" s="1">
        <v>4.55</v>
      </c>
      <c r="D66" s="1" t="s">
        <v>200</v>
      </c>
      <c r="E66" s="2" t="str">
        <f>IFERROR(__xludf.DUMMYFUNCTION("GOOGLETRANSLATE(D66,""fr"",""en"")"),"I love bushes, but not birch.")</f>
        <v>I love bushes, but not birch.</v>
      </c>
      <c r="F66" s="1" t="s">
        <v>201</v>
      </c>
      <c r="G66" s="2" t="str">
        <f>IFERROR(__xludf.DUMMYFUNCTION("GOOGLETRANSLATE(F66,""it"",""en"")"),"I love bushes, but not birches.")</f>
        <v>I love bushes, but not birches.</v>
      </c>
    </row>
    <row r="67">
      <c r="A67" s="1">
        <v>65.0</v>
      </c>
      <c r="B67" s="1" t="s">
        <v>202</v>
      </c>
      <c r="C67" s="1">
        <v>5.67</v>
      </c>
      <c r="D67" s="1" t="s">
        <v>203</v>
      </c>
      <c r="E67" s="2" t="str">
        <f>IFERROR(__xludf.DUMMYFUNCTION("GOOGLETRANSLATE(D67,""fr"",""en"")"),"I love birches, but not shrubs.")</f>
        <v>I love birches, but not shrubs.</v>
      </c>
      <c r="F67" s="1" t="s">
        <v>204</v>
      </c>
      <c r="G67" s="2" t="str">
        <f>IFERROR(__xludf.DUMMYFUNCTION("GOOGLETRANSLATE(F67,""it"",""en"")"),"I love birches, but not shrubs.")</f>
        <v>I love birches, but not shrubs.</v>
      </c>
    </row>
    <row r="68">
      <c r="A68" s="1">
        <v>66.0</v>
      </c>
      <c r="B68" s="1" t="s">
        <v>205</v>
      </c>
      <c r="C68" s="1">
        <v>3.67</v>
      </c>
      <c r="D68" s="1" t="s">
        <v>206</v>
      </c>
      <c r="E68" s="2" t="str">
        <f>IFERROR(__xludf.DUMMYFUNCTION("GOOGLETRANSLATE(D68,""fr"",""en"")"),"I love shrubs, but not birch.")</f>
        <v>I love shrubs, but not birch.</v>
      </c>
      <c r="F68" s="1" t="s">
        <v>207</v>
      </c>
      <c r="G68" s="2" t="str">
        <f>IFERROR(__xludf.DUMMYFUNCTION("GOOGLETRANSLATE(F68,""it"",""en"")"),"I love shrubs, but not the birches.")</f>
        <v>I love shrubs, but not the birches.</v>
      </c>
    </row>
    <row r="69">
      <c r="A69" s="1">
        <v>67.0</v>
      </c>
      <c r="B69" s="1" t="s">
        <v>208</v>
      </c>
      <c r="C69" s="1">
        <v>2.33</v>
      </c>
      <c r="D69" s="1" t="s">
        <v>209</v>
      </c>
      <c r="E69" s="2" t="str">
        <f>IFERROR(__xludf.DUMMYFUNCTION("GOOGLETRANSLATE(D69,""fr"",""en"")"),"I love fir, but not the lawn.")</f>
        <v>I love fir, but not the lawn.</v>
      </c>
      <c r="F69" s="1" t="s">
        <v>210</v>
      </c>
      <c r="G69" s="2" t="str">
        <f>IFERROR(__xludf.DUMMYFUNCTION("GOOGLETRANSLATE(F69,""it"",""en"")"),"I love fir trees, but not the grass.")</f>
        <v>I love fir trees, but not the grass.</v>
      </c>
    </row>
    <row r="70">
      <c r="A70" s="1">
        <v>68.0</v>
      </c>
      <c r="B70" s="1" t="s">
        <v>211</v>
      </c>
      <c r="C70" s="1">
        <v>4.31</v>
      </c>
      <c r="D70" s="1" t="s">
        <v>212</v>
      </c>
      <c r="E70" s="2" t="str">
        <f>IFERROR(__xludf.DUMMYFUNCTION("GOOGLETRANSLATE(D70,""fr"",""en"")"),"I love the lawn, but not the fir trees.")</f>
        <v>I love the lawn, but not the fir trees.</v>
      </c>
      <c r="F70" s="1" t="s">
        <v>213</v>
      </c>
      <c r="G70" s="2" t="str">
        <f>IFERROR(__xludf.DUMMYFUNCTION("GOOGLETRANSLATE(F70,""it"",""en"")"),"I love the grass, but not the firs.")</f>
        <v>I love the grass, but not the firs.</v>
      </c>
    </row>
    <row r="71">
      <c r="A71" s="1">
        <v>69.0</v>
      </c>
      <c r="B71" s="1" t="s">
        <v>214</v>
      </c>
      <c r="C71" s="1">
        <v>3.33</v>
      </c>
      <c r="D71" s="1" t="s">
        <v>215</v>
      </c>
      <c r="E71" s="2" t="str">
        <f>IFERROR(__xludf.DUMMYFUNCTION("GOOGLETRANSLATE(D71,""fr"",""en"")"),"I love fir trees, but not the trees.")</f>
        <v>I love fir trees, but not the trees.</v>
      </c>
      <c r="F71" s="1" t="s">
        <v>216</v>
      </c>
      <c r="G71" s="2" t="str">
        <f>IFERROR(__xludf.DUMMYFUNCTION("GOOGLETRANSLATE(F71,""it"",""en"")"),"I love fir trees, but not the trees.")</f>
        <v>I love fir trees, but not the trees.</v>
      </c>
    </row>
    <row r="72">
      <c r="A72" s="1">
        <v>70.0</v>
      </c>
      <c r="B72" s="1" t="s">
        <v>217</v>
      </c>
      <c r="C72" s="1">
        <v>4.58</v>
      </c>
      <c r="D72" s="1" t="s">
        <v>218</v>
      </c>
      <c r="E72" s="2" t="str">
        <f>IFERROR(__xludf.DUMMYFUNCTION("GOOGLETRANSLATE(D72,""fr"",""en"")"),"I love trees, but not the fir trees.")</f>
        <v>I love trees, but not the fir trees.</v>
      </c>
      <c r="F72" s="1" t="s">
        <v>219</v>
      </c>
      <c r="G72" s="2" t="str">
        <f>IFERROR(__xludf.DUMMYFUNCTION("GOOGLETRANSLATE(F72,""it"",""en"")"),"I love trees, but not the fir trees.")</f>
        <v>I love trees, but not the fir trees.</v>
      </c>
    </row>
    <row r="73">
      <c r="A73" s="1">
        <v>71.0</v>
      </c>
      <c r="B73" s="1" t="s">
        <v>220</v>
      </c>
      <c r="C73" s="1">
        <v>4.08</v>
      </c>
      <c r="D73" s="1" t="s">
        <v>221</v>
      </c>
      <c r="E73" s="2" t="str">
        <f>IFERROR(__xludf.DUMMYFUNCTION("GOOGLETRANSLATE(D73,""fr"",""en"")"),"I love fir, but not animals.")</f>
        <v>I love fir, but not animals.</v>
      </c>
      <c r="F73" s="1" t="s">
        <v>222</v>
      </c>
      <c r="G73" s="2" t="str">
        <f>IFERROR(__xludf.DUMMYFUNCTION("GOOGLETRANSLATE(F73,""it"",""en"")"),"I love fir trees, but not the animals.")</f>
        <v>I love fir trees, but not the animals.</v>
      </c>
    </row>
    <row r="74">
      <c r="A74" s="1">
        <v>72.0</v>
      </c>
      <c r="B74" s="1" t="s">
        <v>223</v>
      </c>
      <c r="C74" s="1">
        <v>3.33</v>
      </c>
      <c r="D74" s="1" t="s">
        <v>224</v>
      </c>
      <c r="E74" s="2" t="str">
        <f>IFERROR(__xludf.DUMMYFUNCTION("GOOGLETRANSLATE(D74,""fr"",""en"")"),"I love animals, but not the fir trees.")</f>
        <v>I love animals, but not the fir trees.</v>
      </c>
      <c r="F74" s="1" t="s">
        <v>225</v>
      </c>
      <c r="G74" s="2" t="str">
        <f>IFERROR(__xludf.DUMMYFUNCTION("GOOGLETRANSLATE(F74,""it"",""en"")"),"I love animals, but not the fir trees.")</f>
        <v>I love animals, but not the fir trees.</v>
      </c>
    </row>
    <row r="75">
      <c r="A75" s="1">
        <v>73.0</v>
      </c>
      <c r="B75" s="1" t="s">
        <v>226</v>
      </c>
      <c r="C75" s="1">
        <v>4.08</v>
      </c>
      <c r="D75" s="1" t="s">
        <v>227</v>
      </c>
      <c r="E75" s="2" t="str">
        <f>IFERROR(__xludf.DUMMYFUNCTION("GOOGLETRANSLATE(D75,""fr"",""en"")"),"I love fir trees, but not the bushes.")</f>
        <v>I love fir trees, but not the bushes.</v>
      </c>
      <c r="F75" s="1" t="s">
        <v>228</v>
      </c>
      <c r="G75" s="2" t="str">
        <f>IFERROR(__xludf.DUMMYFUNCTION("GOOGLETRANSLATE(F75,""it"",""en"")"),"I love fir trees, but not the bushes.")</f>
        <v>I love fir trees, but not the bushes.</v>
      </c>
    </row>
    <row r="76">
      <c r="A76" s="1">
        <v>74.0</v>
      </c>
      <c r="B76" s="1" t="s">
        <v>229</v>
      </c>
      <c r="C76" s="1">
        <v>3.83</v>
      </c>
      <c r="D76" s="1" t="s">
        <v>230</v>
      </c>
      <c r="E76" s="2" t="str">
        <f>IFERROR(__xludf.DUMMYFUNCTION("GOOGLETRANSLATE(D76,""fr"",""en"")"),"I love bushes, but not the fir trees.")</f>
        <v>I love bushes, but not the fir trees.</v>
      </c>
      <c r="F76" s="1" t="s">
        <v>231</v>
      </c>
      <c r="G76" s="2" t="str">
        <f>IFERROR(__xludf.DUMMYFUNCTION("GOOGLETRANSLATE(F76,""it"",""en"")"),"I love bushes, but not the fir trees.")</f>
        <v>I love bushes, but not the fir trees.</v>
      </c>
    </row>
    <row r="77">
      <c r="A77" s="1">
        <v>75.0</v>
      </c>
      <c r="B77" s="1" t="s">
        <v>232</v>
      </c>
      <c r="C77" s="1">
        <v>6.22</v>
      </c>
      <c r="D77" s="1" t="s">
        <v>233</v>
      </c>
      <c r="E77" s="2" t="str">
        <f>IFERROR(__xludf.DUMMYFUNCTION("GOOGLETRANSLATE(D77,""fr"",""en"")"),"I love fir trees, but not shrubs.")</f>
        <v>I love fir trees, but not shrubs.</v>
      </c>
      <c r="F77" s="1" t="s">
        <v>234</v>
      </c>
      <c r="G77" s="2" t="str">
        <f>IFERROR(__xludf.DUMMYFUNCTION("GOOGLETRANSLATE(F77,""it"",""en"")"),"I love fir trees, but not shrubs.")</f>
        <v>I love fir trees, but not shrubs.</v>
      </c>
    </row>
    <row r="78">
      <c r="A78" s="1">
        <v>76.0</v>
      </c>
      <c r="B78" s="1" t="s">
        <v>235</v>
      </c>
      <c r="C78" s="1">
        <v>5.42</v>
      </c>
      <c r="D78" s="1" t="s">
        <v>236</v>
      </c>
      <c r="E78" s="2" t="str">
        <f>IFERROR(__xludf.DUMMYFUNCTION("GOOGLETRANSLATE(D78,""fr"",""en"")"),"I love shrubs, but not the fir trees.")</f>
        <v>I love shrubs, but not the fir trees.</v>
      </c>
      <c r="F78" s="1" t="s">
        <v>237</v>
      </c>
      <c r="G78" s="2" t="str">
        <f>IFERROR(__xludf.DUMMYFUNCTION("GOOGLETRANSLATE(F78,""it"",""en"")"),"I love shrubs, but not the fir trees.")</f>
        <v>I love shrubs, but not the fir trees.</v>
      </c>
    </row>
    <row r="79">
      <c r="A79" s="1">
        <v>77.0</v>
      </c>
      <c r="B79" s="1" t="s">
        <v>238</v>
      </c>
      <c r="C79" s="1">
        <v>4.17</v>
      </c>
      <c r="D79" s="1" t="s">
        <v>239</v>
      </c>
      <c r="E79" s="2" t="str">
        <f>IFERROR(__xludf.DUMMYFUNCTION("GOOGLETRANSLATE(D79,""fr"",""en"")"),"I love the pines, but not the lawn.")</f>
        <v>I love the pines, but not the lawn.</v>
      </c>
      <c r="F79" s="1" t="s">
        <v>240</v>
      </c>
      <c r="G79" s="2" t="str">
        <f>IFERROR(__xludf.DUMMYFUNCTION("GOOGLETRANSLATE(F79,""it"",""en"")"),"I love pines, but not the grass.")</f>
        <v>I love pines, but not the grass.</v>
      </c>
    </row>
    <row r="80">
      <c r="A80" s="1">
        <v>78.0</v>
      </c>
      <c r="B80" s="1" t="s">
        <v>241</v>
      </c>
      <c r="C80" s="1">
        <v>4.5</v>
      </c>
      <c r="D80" s="1" t="s">
        <v>242</v>
      </c>
      <c r="E80" s="2" t="str">
        <f>IFERROR(__xludf.DUMMYFUNCTION("GOOGLETRANSLATE(D80,""fr"",""en"")"),"I love the lawn, but not the pines.")</f>
        <v>I love the lawn, but not the pines.</v>
      </c>
      <c r="F80" s="1" t="s">
        <v>243</v>
      </c>
      <c r="G80" s="2" t="str">
        <f>IFERROR(__xludf.DUMMYFUNCTION("GOOGLETRANSLATE(F80,""it"",""en"")"),"I love the grass, but not the pines.")</f>
        <v>I love the grass, but not the pines.</v>
      </c>
    </row>
    <row r="81">
      <c r="A81" s="1">
        <v>79.0</v>
      </c>
      <c r="B81" s="1" t="s">
        <v>244</v>
      </c>
      <c r="C81" s="1">
        <v>2.33</v>
      </c>
      <c r="D81" s="1" t="s">
        <v>245</v>
      </c>
      <c r="E81" s="2" t="str">
        <f>IFERROR(__xludf.DUMMYFUNCTION("GOOGLETRANSLATE(D81,""fr"",""en"")"),"I love the pines, but not the trees.")</f>
        <v>I love the pines, but not the trees.</v>
      </c>
      <c r="F81" s="1" t="s">
        <v>246</v>
      </c>
      <c r="G81" s="2" t="str">
        <f>IFERROR(__xludf.DUMMYFUNCTION("GOOGLETRANSLATE(F81,""it"",""en"")"),"I love pines, but not the trees.")</f>
        <v>I love pines, but not the trees.</v>
      </c>
    </row>
    <row r="82">
      <c r="A82" s="1">
        <v>80.0</v>
      </c>
      <c r="B82" s="1" t="s">
        <v>247</v>
      </c>
      <c r="C82" s="1">
        <v>5.67</v>
      </c>
      <c r="D82" s="1" t="s">
        <v>248</v>
      </c>
      <c r="E82" s="2" t="str">
        <f>IFERROR(__xludf.DUMMYFUNCTION("GOOGLETRANSLATE(D82,""fr"",""en"")"),"I love trees, but not the pines.")</f>
        <v>I love trees, but not the pines.</v>
      </c>
      <c r="F82" s="1" t="s">
        <v>249</v>
      </c>
      <c r="G82" s="2" t="str">
        <f>IFERROR(__xludf.DUMMYFUNCTION("GOOGLETRANSLATE(F82,""it"",""en"")"),"I love trees, but not pines.")</f>
        <v>I love trees, but not pines.</v>
      </c>
    </row>
    <row r="83">
      <c r="A83" s="1">
        <v>81.0</v>
      </c>
      <c r="B83" s="1" t="s">
        <v>250</v>
      </c>
      <c r="C83" s="1">
        <v>4.0</v>
      </c>
      <c r="D83" s="1" t="s">
        <v>251</v>
      </c>
      <c r="E83" s="2" t="str">
        <f>IFERROR(__xludf.DUMMYFUNCTION("GOOGLETRANSLATE(D83,""fr"",""en"")"),"I love pines, but not animals.")</f>
        <v>I love pines, but not animals.</v>
      </c>
      <c r="F83" s="1" t="s">
        <v>252</v>
      </c>
      <c r="G83" s="2" t="str">
        <f>IFERROR(__xludf.DUMMYFUNCTION("GOOGLETRANSLATE(F83,""it"",""en"")"),"I love pines, but not animals.")</f>
        <v>I love pines, but not animals.</v>
      </c>
    </row>
    <row r="84">
      <c r="A84" s="1">
        <v>82.0</v>
      </c>
      <c r="B84" s="1" t="s">
        <v>253</v>
      </c>
      <c r="C84" s="1">
        <v>3.67</v>
      </c>
      <c r="D84" s="1" t="s">
        <v>254</v>
      </c>
      <c r="E84" s="2" t="str">
        <f>IFERROR(__xludf.DUMMYFUNCTION("GOOGLETRANSLATE(D84,""fr"",""en"")"),"I love animals, but not the pines.")</f>
        <v>I love animals, but not the pines.</v>
      </c>
      <c r="F84" s="1" t="s">
        <v>255</v>
      </c>
      <c r="G84" s="2" t="str">
        <f>IFERROR(__xludf.DUMMYFUNCTION("GOOGLETRANSLATE(F84,""it"",""en"")"),"I love animals, but not the pines.")</f>
        <v>I love animals, but not the pines.</v>
      </c>
    </row>
    <row r="85">
      <c r="A85" s="1">
        <v>83.0</v>
      </c>
      <c r="B85" s="1" t="s">
        <v>256</v>
      </c>
      <c r="C85" s="1">
        <v>3.58</v>
      </c>
      <c r="D85" s="1" t="s">
        <v>257</v>
      </c>
      <c r="E85" s="2" t="str">
        <f>IFERROR(__xludf.DUMMYFUNCTION("GOOGLETRANSLATE(D85,""fr"",""en"")"),"I love pines, but not the bushes.")</f>
        <v>I love pines, but not the bushes.</v>
      </c>
      <c r="F85" s="1" t="s">
        <v>258</v>
      </c>
      <c r="G85" s="2" t="str">
        <f>IFERROR(__xludf.DUMMYFUNCTION("GOOGLETRANSLATE(F85,""it"",""en"")"),"I love pines, but not bushes.")</f>
        <v>I love pines, but not bushes.</v>
      </c>
    </row>
    <row r="86">
      <c r="A86" s="1">
        <v>84.0</v>
      </c>
      <c r="B86" s="1" t="s">
        <v>259</v>
      </c>
      <c r="C86" s="1">
        <v>4.25</v>
      </c>
      <c r="D86" s="1" t="s">
        <v>260</v>
      </c>
      <c r="E86" s="2" t="str">
        <f>IFERROR(__xludf.DUMMYFUNCTION("GOOGLETRANSLATE(D86,""fr"",""en"")"),"I love bushes, but not the pines.")</f>
        <v>I love bushes, but not the pines.</v>
      </c>
      <c r="F86" s="1" t="s">
        <v>261</v>
      </c>
      <c r="G86" s="2" t="str">
        <f>IFERROR(__xludf.DUMMYFUNCTION("GOOGLETRANSLATE(F86,""it"",""en"")"),"I love bushes, but not the pines.")</f>
        <v>I love bushes, but not the pines.</v>
      </c>
    </row>
    <row r="87">
      <c r="A87" s="1">
        <v>85.0</v>
      </c>
      <c r="B87" s="1" t="s">
        <v>262</v>
      </c>
      <c r="C87" s="1">
        <v>5.36</v>
      </c>
      <c r="D87" s="1" t="s">
        <v>263</v>
      </c>
      <c r="E87" s="2" t="str">
        <f>IFERROR(__xludf.DUMMYFUNCTION("GOOGLETRANSLATE(D87,""fr"",""en"")"),"I love pines, but not shrubs.")</f>
        <v>I love pines, but not shrubs.</v>
      </c>
      <c r="F87" s="1" t="s">
        <v>264</v>
      </c>
      <c r="G87" s="2" t="str">
        <f>IFERROR(__xludf.DUMMYFUNCTION("GOOGLETRANSLATE(F87,""it"",""en"")"),"I love pines, but not shrubs.")</f>
        <v>I love pines, but not shrubs.</v>
      </c>
    </row>
    <row r="88">
      <c r="A88" s="1">
        <v>86.0</v>
      </c>
      <c r="B88" s="1" t="s">
        <v>265</v>
      </c>
      <c r="C88" s="1">
        <v>4.92</v>
      </c>
      <c r="D88" s="1" t="s">
        <v>266</v>
      </c>
      <c r="E88" s="2" t="str">
        <f>IFERROR(__xludf.DUMMYFUNCTION("GOOGLETRANSLATE(D88,""fr"",""en"")"),"I love shrubs, but not the pines.")</f>
        <v>I love shrubs, but not the pines.</v>
      </c>
      <c r="F88" s="1" t="s">
        <v>267</v>
      </c>
      <c r="G88" s="2" t="str">
        <f>IFERROR(__xludf.DUMMYFUNCTION("GOOGLETRANSLATE(F88,""it"",""en"")"),"I love shrubs, but not the pines.")</f>
        <v>I love shrubs, but not the pines.</v>
      </c>
    </row>
    <row r="89">
      <c r="A89" s="1">
        <v>87.0</v>
      </c>
      <c r="B89" s="1" t="s">
        <v>268</v>
      </c>
      <c r="C89" s="1">
        <v>5.45</v>
      </c>
      <c r="D89" s="1" t="s">
        <v>269</v>
      </c>
      <c r="E89" s="2" t="str">
        <f>IFERROR(__xludf.DUMMYFUNCTION("GOOGLETRANSLATE(D89,""fr"",""en"")"),"I love salmon, but not the chicken.")</f>
        <v>I love salmon, but not the chicken.</v>
      </c>
      <c r="F89" s="1" t="s">
        <v>270</v>
      </c>
      <c r="G89" s="2" t="str">
        <f>IFERROR(__xludf.DUMMYFUNCTION("GOOGLETRANSLATE(F89,""it"",""en"")"),"I love salmon, but not the chicken.")</f>
        <v>I love salmon, but not the chicken.</v>
      </c>
    </row>
    <row r="90">
      <c r="A90" s="1">
        <v>88.0</v>
      </c>
      <c r="B90" s="1" t="s">
        <v>271</v>
      </c>
      <c r="C90" s="1">
        <v>5.58</v>
      </c>
      <c r="D90" s="1" t="s">
        <v>272</v>
      </c>
      <c r="E90" s="2" t="str">
        <f>IFERROR(__xludf.DUMMYFUNCTION("GOOGLETRANSLATE(D90,""fr"",""en"")"),"I love chicken, but not salmon.")</f>
        <v>I love chicken, but not salmon.</v>
      </c>
      <c r="F90" s="1" t="s">
        <v>273</v>
      </c>
      <c r="G90" s="2" t="str">
        <f>IFERROR(__xludf.DUMMYFUNCTION("GOOGLETRANSLATE(F90,""it"",""en"")"),"I love chicken, but not the salmon.")</f>
        <v>I love chicken, but not the salmon.</v>
      </c>
    </row>
    <row r="91">
      <c r="A91" s="1">
        <v>89.0</v>
      </c>
      <c r="B91" s="1" t="s">
        <v>274</v>
      </c>
      <c r="C91" s="1">
        <v>4.33</v>
      </c>
      <c r="D91" s="1" t="s">
        <v>275</v>
      </c>
      <c r="E91" s="2" t="str">
        <f>IFERROR(__xludf.DUMMYFUNCTION("GOOGLETRANSLATE(D91,""fr"",""en"")"),"I love salmon, but not the products of the sea.")</f>
        <v>I love salmon, but not the products of the sea.</v>
      </c>
      <c r="F91" s="1" t="s">
        <v>276</v>
      </c>
      <c r="G91" s="2" t="str">
        <f>IFERROR(__xludf.DUMMYFUNCTION("GOOGLETRANSLATE(F91,""it"",""en"")"),"I love salmon, but not the products of the sea.")</f>
        <v>I love salmon, but not the products of the sea.</v>
      </c>
    </row>
    <row r="92">
      <c r="A92" s="1">
        <v>90.0</v>
      </c>
      <c r="B92" s="1" t="s">
        <v>277</v>
      </c>
      <c r="C92" s="1">
        <v>5.67</v>
      </c>
      <c r="D92" s="1" t="s">
        <v>278</v>
      </c>
      <c r="E92" s="2" t="str">
        <f>IFERROR(__xludf.DUMMYFUNCTION("GOOGLETRANSLATE(D92,""fr"",""en"")"),"I love the products of the sea, but not salmon.")</f>
        <v>I love the products of the sea, but not salmon.</v>
      </c>
      <c r="F92" s="1" t="s">
        <v>279</v>
      </c>
      <c r="G92" s="2" t="str">
        <f>IFERROR(__xludf.DUMMYFUNCTION("GOOGLETRANSLATE(F92,""it"",""en"")"),"I love sea products, but not salmon.")</f>
        <v>I love sea products, but not salmon.</v>
      </c>
    </row>
    <row r="93">
      <c r="A93" s="1">
        <v>91.0</v>
      </c>
      <c r="B93" s="1" t="s">
        <v>280</v>
      </c>
      <c r="C93" s="1">
        <v>7.0</v>
      </c>
      <c r="D93" s="1" t="s">
        <v>281</v>
      </c>
      <c r="E93" s="2" t="str">
        <f>IFERROR(__xludf.DUMMYFUNCTION("GOOGLETRANSLATE(D93,""fr"",""en"")"),"I love the products of the sea, but not the chicken.")</f>
        <v>I love the products of the sea, but not the chicken.</v>
      </c>
      <c r="F93" s="1" t="s">
        <v>282</v>
      </c>
      <c r="G93" s="2" t="str">
        <f>IFERROR(__xludf.DUMMYFUNCTION("GOOGLETRANSLATE(F93,""it"",""en"")"),"I love sea products, but not chicken.")</f>
        <v>I love sea products, but not chicken.</v>
      </c>
    </row>
    <row r="94">
      <c r="A94" s="1">
        <v>92.0</v>
      </c>
      <c r="B94" s="1" t="s">
        <v>283</v>
      </c>
      <c r="C94" s="1">
        <v>5.17</v>
      </c>
      <c r="D94" s="1" t="s">
        <v>284</v>
      </c>
      <c r="E94" s="2" t="str">
        <f>IFERROR(__xludf.DUMMYFUNCTION("GOOGLETRANSLATE(D94,""fr"",""en"")"),"I love salmon, but not the calf.")</f>
        <v>I love salmon, but not the calf.</v>
      </c>
      <c r="F94" s="1" t="s">
        <v>285</v>
      </c>
      <c r="G94" s="2" t="str">
        <f>IFERROR(__xludf.DUMMYFUNCTION("GOOGLETRANSLATE(F94,""it"",""en"")"),"I love salmon, but not the calf.")</f>
        <v>I love salmon, but not the calf.</v>
      </c>
    </row>
    <row r="95">
      <c r="A95" s="1">
        <v>93.0</v>
      </c>
      <c r="B95" s="1" t="s">
        <v>286</v>
      </c>
      <c r="C95" s="1">
        <v>5.67</v>
      </c>
      <c r="D95" s="1" t="s">
        <v>287</v>
      </c>
      <c r="E95" s="2" t="str">
        <f>IFERROR(__xludf.DUMMYFUNCTION("GOOGLETRANSLATE(D95,""fr"",""en"")"),"I love the calf, but not salmon.")</f>
        <v>I love the calf, but not salmon.</v>
      </c>
      <c r="F95" s="1" t="s">
        <v>288</v>
      </c>
      <c r="G95" s="2" t="str">
        <f>IFERROR(__xludf.DUMMYFUNCTION("GOOGLETRANSLATE(F95,""it"",""en"")"),"I love the calf, but not the salmon.")</f>
        <v>I love the calf, but not the salmon.</v>
      </c>
    </row>
    <row r="96">
      <c r="A96" s="1">
        <v>94.0</v>
      </c>
      <c r="B96" s="1" t="s">
        <v>289</v>
      </c>
      <c r="C96" s="1">
        <v>4.08</v>
      </c>
      <c r="D96" s="1" t="s">
        <v>290</v>
      </c>
      <c r="E96" s="2" t="str">
        <f>IFERROR(__xludf.DUMMYFUNCTION("GOOGLETRANSLATE(D96,""fr"",""en"")"),"I love the products of the sea, but not the calf.")</f>
        <v>I love the products of the sea, but not the calf.</v>
      </c>
      <c r="F96" s="1" t="s">
        <v>291</v>
      </c>
      <c r="G96" s="2" t="str">
        <f>IFERROR(__xludf.DUMMYFUNCTION("GOOGLETRANSLATE(F96,""it"",""en"")"),"I love sea products, but not the calf.")</f>
        <v>I love sea products, but not the calf.</v>
      </c>
    </row>
    <row r="97">
      <c r="A97" s="1">
        <v>95.0</v>
      </c>
      <c r="B97" s="1" t="s">
        <v>292</v>
      </c>
      <c r="C97" s="1">
        <v>5.92</v>
      </c>
      <c r="D97" s="1" t="s">
        <v>293</v>
      </c>
      <c r="E97" s="2" t="str">
        <f>IFERROR(__xludf.DUMMYFUNCTION("GOOGLETRANSLATE(D97,""fr"",""en"")"),"I love salmon, but not the turkey.")</f>
        <v>I love salmon, but not the turkey.</v>
      </c>
      <c r="F97" s="1" t="s">
        <v>294</v>
      </c>
      <c r="G97" s="2" t="str">
        <f>IFERROR(__xludf.DUMMYFUNCTION("GOOGLETRANSLATE(F97,""it"",""en"")"),"I love salmon, but not turkey.")</f>
        <v>I love salmon, but not turkey.</v>
      </c>
    </row>
    <row r="98">
      <c r="A98" s="1">
        <v>96.0</v>
      </c>
      <c r="B98" s="1" t="s">
        <v>295</v>
      </c>
      <c r="C98" s="1">
        <v>5.33</v>
      </c>
      <c r="D98" s="1" t="s">
        <v>296</v>
      </c>
      <c r="E98" s="2" t="str">
        <f>IFERROR(__xludf.DUMMYFUNCTION("GOOGLETRANSLATE(D98,""fr"",""en"")"),"I love turkey, but not salmon.")</f>
        <v>I love turkey, but not salmon.</v>
      </c>
      <c r="F98" s="1" t="s">
        <v>297</v>
      </c>
      <c r="G98" s="2" t="str">
        <f>IFERROR(__xludf.DUMMYFUNCTION("GOOGLETRANSLATE(F98,""it"",""en"")"),"I love turkey, but not the salmon.")</f>
        <v>I love turkey, but not the salmon.</v>
      </c>
    </row>
    <row r="99">
      <c r="A99" s="1">
        <v>97.0</v>
      </c>
      <c r="B99" s="1" t="s">
        <v>298</v>
      </c>
      <c r="C99" s="1">
        <v>5.0</v>
      </c>
      <c r="D99" s="1" t="s">
        <v>299</v>
      </c>
      <c r="E99" s="2" t="str">
        <f>IFERROR(__xludf.DUMMYFUNCTION("GOOGLETRANSLATE(D99,""fr"",""en"")"),"I love the products of the sea, but not the turkey.")</f>
        <v>I love the products of the sea, but not the turkey.</v>
      </c>
      <c r="F99" s="1" t="s">
        <v>300</v>
      </c>
      <c r="G99" s="2" t="str">
        <f>IFERROR(__xludf.DUMMYFUNCTION("GOOGLETRANSLATE(F99,""it"",""en"")"),"I love sea products, but not turkey.")</f>
        <v>I love sea products, but not turkey.</v>
      </c>
    </row>
    <row r="100">
      <c r="A100" s="1">
        <v>98.0</v>
      </c>
      <c r="B100" s="1" t="s">
        <v>301</v>
      </c>
      <c r="C100" s="1">
        <v>5.77</v>
      </c>
      <c r="D100" s="1" t="s">
        <v>302</v>
      </c>
      <c r="E100" s="2" t="str">
        <f>IFERROR(__xludf.DUMMYFUNCTION("GOOGLETRANSLATE(D100,""fr"",""en"")"),"I love salmon, but not beef.")</f>
        <v>I love salmon, but not beef.</v>
      </c>
      <c r="F100" s="1" t="s">
        <v>303</v>
      </c>
      <c r="G100" s="2" t="str">
        <f>IFERROR(__xludf.DUMMYFUNCTION("GOOGLETRANSLATE(F100,""it"",""en"")"),"I love salmon, but not the beef.")</f>
        <v>I love salmon, but not the beef.</v>
      </c>
    </row>
    <row r="101">
      <c r="A101" s="1">
        <v>99.0</v>
      </c>
      <c r="B101" s="1" t="s">
        <v>304</v>
      </c>
      <c r="C101" s="1">
        <v>5.92</v>
      </c>
      <c r="D101" s="1" t="s">
        <v>305</v>
      </c>
      <c r="E101" s="2" t="str">
        <f>IFERROR(__xludf.DUMMYFUNCTION("GOOGLETRANSLATE(D101,""fr"",""en"")"),"I love beef, but not salmon.")</f>
        <v>I love beef, but not salmon.</v>
      </c>
      <c r="F101" s="1" t="s">
        <v>306</v>
      </c>
      <c r="G101" s="2" t="str">
        <f>IFERROR(__xludf.DUMMYFUNCTION("GOOGLETRANSLATE(F101,""it"",""en"")"),"I love beef, but not the salmon.")</f>
        <v>I love beef, but not the salmon.</v>
      </c>
    </row>
    <row r="102">
      <c r="A102" s="1">
        <v>100.0</v>
      </c>
      <c r="B102" s="1" t="s">
        <v>307</v>
      </c>
      <c r="C102" s="1">
        <v>3.82</v>
      </c>
      <c r="D102" s="1" t="s">
        <v>308</v>
      </c>
      <c r="E102" s="2" t="str">
        <f>IFERROR(__xludf.DUMMYFUNCTION("GOOGLETRANSLATE(D102,""fr"",""en"")"),"I love the products of the sea, but not the beef.")</f>
        <v>I love the products of the sea, but not the beef.</v>
      </c>
      <c r="F102" s="1" t="s">
        <v>309</v>
      </c>
      <c r="G102" s="2" t="str">
        <f>IFERROR(__xludf.DUMMYFUNCTION("GOOGLETRANSLATE(F102,""it"",""en"")"),"I love sea products, but not beef.")</f>
        <v>I love sea products, but not beef.</v>
      </c>
    </row>
    <row r="103">
      <c r="A103" s="1">
        <v>101.0</v>
      </c>
      <c r="B103" s="1" t="s">
        <v>310</v>
      </c>
      <c r="C103" s="1">
        <v>4.58</v>
      </c>
      <c r="D103" s="1" t="s">
        <v>311</v>
      </c>
      <c r="E103" s="2" t="str">
        <f>IFERROR(__xludf.DUMMYFUNCTION("GOOGLETRANSLATE(D103,""fr"",""en"")"),"I love crabs, but not the chicken.")</f>
        <v>I love crabs, but not the chicken.</v>
      </c>
      <c r="F103" s="1" t="s">
        <v>312</v>
      </c>
      <c r="G103" s="2" t="str">
        <f>IFERROR(__xludf.DUMMYFUNCTION("GOOGLETRANSLATE(F103,""it"",""en"")"),"I love the crabs, but not the chicken.")</f>
        <v>I love the crabs, but not the chicken.</v>
      </c>
    </row>
    <row r="104">
      <c r="A104" s="1">
        <v>102.0</v>
      </c>
      <c r="B104" s="1" t="s">
        <v>313</v>
      </c>
      <c r="C104" s="1">
        <v>5.08</v>
      </c>
      <c r="D104" s="1" t="s">
        <v>314</v>
      </c>
      <c r="E104" s="2" t="str">
        <f>IFERROR(__xludf.DUMMYFUNCTION("GOOGLETRANSLATE(D104,""fr"",""en"")"),"I love chicken, but not crabs.")</f>
        <v>I love chicken, but not crabs.</v>
      </c>
      <c r="F104" s="1" t="s">
        <v>315</v>
      </c>
      <c r="G104" s="2" t="str">
        <f>IFERROR(__xludf.DUMMYFUNCTION("GOOGLETRANSLATE(F104,""it"",""en"")"),"I love chicken, but not the crabs.")</f>
        <v>I love chicken, but not the crabs.</v>
      </c>
    </row>
    <row r="105">
      <c r="A105" s="1">
        <v>103.0</v>
      </c>
      <c r="B105" s="1" t="s">
        <v>316</v>
      </c>
      <c r="C105" s="1">
        <v>3.25</v>
      </c>
      <c r="D105" s="1" t="s">
        <v>317</v>
      </c>
      <c r="E105" s="2" t="str">
        <f>IFERROR(__xludf.DUMMYFUNCTION("GOOGLETRANSLATE(D105,""fr"",""en"")"),"I love crabs, but not the products of the sea.")</f>
        <v>I love crabs, but not the products of the sea.</v>
      </c>
      <c r="F105" s="1" t="s">
        <v>318</v>
      </c>
      <c r="G105" s="2" t="str">
        <f>IFERROR(__xludf.DUMMYFUNCTION("GOOGLETRANSLATE(F105,""it"",""en"")"),"I love the crabs, but not the products of the sea.")</f>
        <v>I love the crabs, but not the products of the sea.</v>
      </c>
    </row>
    <row r="106">
      <c r="A106" s="1">
        <v>104.0</v>
      </c>
      <c r="B106" s="1" t="s">
        <v>319</v>
      </c>
      <c r="C106" s="1">
        <v>6.42</v>
      </c>
      <c r="D106" s="1" t="s">
        <v>320</v>
      </c>
      <c r="E106" s="2" t="str">
        <f>IFERROR(__xludf.DUMMYFUNCTION("GOOGLETRANSLATE(D106,""fr"",""en"")"),"I love the products of the sea, but not the crabs.")</f>
        <v>I love the products of the sea, but not the crabs.</v>
      </c>
      <c r="F106" s="1" t="s">
        <v>321</v>
      </c>
      <c r="G106" s="2" t="str">
        <f>IFERROR(__xludf.DUMMYFUNCTION("GOOGLETRANSLATE(F106,""it"",""en"")"),"I love sea products, but not the crabs.")</f>
        <v>I love sea products, but not the crabs.</v>
      </c>
    </row>
    <row r="107">
      <c r="A107" s="1">
        <v>105.0</v>
      </c>
      <c r="B107" s="1" t="s">
        <v>322</v>
      </c>
      <c r="C107" s="1">
        <v>4.55</v>
      </c>
      <c r="D107" s="1" t="s">
        <v>323</v>
      </c>
      <c r="E107" s="2" t="str">
        <f>IFERROR(__xludf.DUMMYFUNCTION("GOOGLETRANSLATE(D107,""fr"",""en"")"),"I love crabs, but not the calf.")</f>
        <v>I love crabs, but not the calf.</v>
      </c>
      <c r="F107" s="1" t="s">
        <v>324</v>
      </c>
      <c r="G107" s="2" t="str">
        <f>IFERROR(__xludf.DUMMYFUNCTION("GOOGLETRANSLATE(F107,""it"",""en"")"),"I love crabs, but not the calf.")</f>
        <v>I love crabs, but not the calf.</v>
      </c>
    </row>
    <row r="108">
      <c r="A108" s="1">
        <v>106.0</v>
      </c>
      <c r="B108" s="1" t="s">
        <v>325</v>
      </c>
      <c r="C108" s="1">
        <v>4.92</v>
      </c>
      <c r="D108" s="1" t="s">
        <v>326</v>
      </c>
      <c r="E108" s="2" t="str">
        <f>IFERROR(__xludf.DUMMYFUNCTION("GOOGLETRANSLATE(D108,""fr"",""en"")"),"I love the calf, but not the crabs.")</f>
        <v>I love the calf, but not the crabs.</v>
      </c>
      <c r="F108" s="1" t="s">
        <v>327</v>
      </c>
      <c r="G108" s="2" t="str">
        <f>IFERROR(__xludf.DUMMYFUNCTION("GOOGLETRANSLATE(F108,""it"",""en"")"),"I love the calf, but not the crabs.")</f>
        <v>I love the calf, but not the crabs.</v>
      </c>
    </row>
    <row r="109">
      <c r="A109" s="1">
        <v>107.0</v>
      </c>
      <c r="B109" s="1" t="s">
        <v>328</v>
      </c>
      <c r="C109" s="1">
        <v>5.5</v>
      </c>
      <c r="D109" s="1" t="s">
        <v>329</v>
      </c>
      <c r="E109" s="2" t="str">
        <f>IFERROR(__xludf.DUMMYFUNCTION("GOOGLETRANSLATE(D109,""fr"",""en"")"),"I love crabs, but not the turkey.")</f>
        <v>I love crabs, but not the turkey.</v>
      </c>
      <c r="F109" s="1" t="s">
        <v>330</v>
      </c>
      <c r="G109" s="2" t="str">
        <f>IFERROR(__xludf.DUMMYFUNCTION("GOOGLETRANSLATE(F109,""it"",""en"")"),"I love crabs, but not the turkey.")</f>
        <v>I love crabs, but not the turkey.</v>
      </c>
    </row>
    <row r="110">
      <c r="A110" s="1">
        <v>108.0</v>
      </c>
      <c r="B110" s="1" t="s">
        <v>331</v>
      </c>
      <c r="C110" s="1">
        <v>4.67</v>
      </c>
      <c r="D110" s="1" t="s">
        <v>332</v>
      </c>
      <c r="E110" s="2" t="str">
        <f>IFERROR(__xludf.DUMMYFUNCTION("GOOGLETRANSLATE(D110,""fr"",""en"")"),"I love turkey, but not crabs.")</f>
        <v>I love turkey, but not crabs.</v>
      </c>
      <c r="F110" s="1" t="s">
        <v>333</v>
      </c>
      <c r="G110" s="2" t="str">
        <f>IFERROR(__xludf.DUMMYFUNCTION("GOOGLETRANSLATE(F110,""it"",""en"")"),"I love turkey, but not the crabs.")</f>
        <v>I love turkey, but not the crabs.</v>
      </c>
    </row>
    <row r="111">
      <c r="A111" s="1">
        <v>109.0</v>
      </c>
      <c r="B111" s="1" t="s">
        <v>334</v>
      </c>
      <c r="C111" s="1">
        <v>4.67</v>
      </c>
      <c r="D111" s="1" t="s">
        <v>335</v>
      </c>
      <c r="E111" s="2" t="str">
        <f>IFERROR(__xludf.DUMMYFUNCTION("GOOGLETRANSLATE(D111,""fr"",""en"")"),"I love crabs, but not beef.")</f>
        <v>I love crabs, but not beef.</v>
      </c>
      <c r="F111" s="1" t="s">
        <v>336</v>
      </c>
      <c r="G111" s="2" t="str">
        <f>IFERROR(__xludf.DUMMYFUNCTION("GOOGLETRANSLATE(F111,""it"",""en"")"),"I love crabs, but not the beef.")</f>
        <v>I love crabs, but not the beef.</v>
      </c>
    </row>
    <row r="112">
      <c r="A112" s="1">
        <v>110.0</v>
      </c>
      <c r="B112" s="1" t="s">
        <v>337</v>
      </c>
      <c r="C112" s="1">
        <v>4.25</v>
      </c>
      <c r="D112" s="1" t="s">
        <v>338</v>
      </c>
      <c r="E112" s="2" t="str">
        <f>IFERROR(__xludf.DUMMYFUNCTION("GOOGLETRANSLATE(D112,""fr"",""en"")"),"I love beef, but not crabs.")</f>
        <v>I love beef, but not crabs.</v>
      </c>
      <c r="F112" s="1" t="s">
        <v>339</v>
      </c>
      <c r="G112" s="2" t="str">
        <f>IFERROR(__xludf.DUMMYFUNCTION("GOOGLETRANSLATE(F112,""it"",""en"")"),"I love beef, but not the crabs.")</f>
        <v>I love beef, but not the crabs.</v>
      </c>
    </row>
    <row r="113">
      <c r="A113" s="1">
        <v>111.0</v>
      </c>
      <c r="B113" s="1" t="s">
        <v>340</v>
      </c>
      <c r="C113" s="1">
        <v>5.64</v>
      </c>
      <c r="D113" s="1" t="s">
        <v>341</v>
      </c>
      <c r="E113" s="2" t="str">
        <f>IFERROR(__xludf.DUMMYFUNCTION("GOOGLETRANSLATE(D113,""fr"",""en"")"),"I love oysters, but not the chicken.")</f>
        <v>I love oysters, but not the chicken.</v>
      </c>
      <c r="F113" s="1" t="s">
        <v>342</v>
      </c>
      <c r="G113" s="2" t="str">
        <f>IFERROR(__xludf.DUMMYFUNCTION("GOOGLETRANSLATE(F113,""it"",""en"")"),"I love oysters, but not chicken.")</f>
        <v>I love oysters, but not chicken.</v>
      </c>
    </row>
    <row r="114">
      <c r="A114" s="1">
        <v>112.0</v>
      </c>
      <c r="B114" s="1" t="s">
        <v>343</v>
      </c>
      <c r="C114" s="1">
        <v>5.75</v>
      </c>
      <c r="D114" s="1" t="s">
        <v>344</v>
      </c>
      <c r="E114" s="2" t="str">
        <f>IFERROR(__xludf.DUMMYFUNCTION("GOOGLETRANSLATE(D114,""fr"",""en"")"),"I love chicken, but not oysters.")</f>
        <v>I love chicken, but not oysters.</v>
      </c>
      <c r="F114" s="1" t="s">
        <v>345</v>
      </c>
      <c r="G114" s="2" t="str">
        <f>IFERROR(__xludf.DUMMYFUNCTION("GOOGLETRANSLATE(F114,""it"",""en"")"),"I love chicken, but not oysters.")</f>
        <v>I love chicken, but not oysters.</v>
      </c>
    </row>
    <row r="115">
      <c r="A115" s="1">
        <v>113.0</v>
      </c>
      <c r="B115" s="1" t="s">
        <v>346</v>
      </c>
      <c r="C115" s="1">
        <v>3.55</v>
      </c>
      <c r="D115" s="1" t="s">
        <v>347</v>
      </c>
      <c r="E115" s="2" t="str">
        <f>IFERROR(__xludf.DUMMYFUNCTION("GOOGLETRANSLATE(D115,""fr"",""en"")"),"I love oysters, but not the products of the sea.")</f>
        <v>I love oysters, but not the products of the sea.</v>
      </c>
      <c r="F115" s="1" t="s">
        <v>348</v>
      </c>
      <c r="G115" s="2" t="str">
        <f>IFERROR(__xludf.DUMMYFUNCTION("GOOGLETRANSLATE(F115,""it"",""en"")"),"I love oysters, but not the products of the sea.")</f>
        <v>I love oysters, but not the products of the sea.</v>
      </c>
    </row>
    <row r="116">
      <c r="A116" s="1">
        <v>114.0</v>
      </c>
      <c r="B116" s="1" t="s">
        <v>349</v>
      </c>
      <c r="C116" s="1">
        <v>6.36</v>
      </c>
      <c r="D116" s="1" t="s">
        <v>350</v>
      </c>
      <c r="E116" s="2" t="str">
        <f>IFERROR(__xludf.DUMMYFUNCTION("GOOGLETRANSLATE(D116,""fr"",""en"")"),"I love the products of the sea, but not the oysters.")</f>
        <v>I love the products of the sea, but not the oysters.</v>
      </c>
      <c r="F116" s="1" t="s">
        <v>351</v>
      </c>
      <c r="G116" s="2" t="str">
        <f>IFERROR(__xludf.DUMMYFUNCTION("GOOGLETRANSLATE(F116,""it"",""en"")"),"I love sea products, but not oysters.")</f>
        <v>I love sea products, but not oysters.</v>
      </c>
    </row>
    <row r="117">
      <c r="A117" s="1">
        <v>115.0</v>
      </c>
      <c r="B117" s="1" t="s">
        <v>352</v>
      </c>
      <c r="C117" s="1">
        <v>4.64</v>
      </c>
      <c r="D117" s="1" t="s">
        <v>353</v>
      </c>
      <c r="E117" s="2" t="str">
        <f>IFERROR(__xludf.DUMMYFUNCTION("GOOGLETRANSLATE(D117,""fr"",""en"")"),"I love oysters, but not the calf.")</f>
        <v>I love oysters, but not the calf.</v>
      </c>
      <c r="F117" s="1" t="s">
        <v>354</v>
      </c>
      <c r="G117" s="2" t="str">
        <f>IFERROR(__xludf.DUMMYFUNCTION("GOOGLETRANSLATE(F117,""it"",""en"")"),"I love oysters, but not the calf.")</f>
        <v>I love oysters, but not the calf.</v>
      </c>
    </row>
    <row r="118">
      <c r="A118" s="1">
        <v>116.0</v>
      </c>
      <c r="B118" s="1" t="s">
        <v>355</v>
      </c>
      <c r="C118" s="1">
        <v>5.17</v>
      </c>
      <c r="D118" s="1" t="s">
        <v>356</v>
      </c>
      <c r="E118" s="2" t="str">
        <f>IFERROR(__xludf.DUMMYFUNCTION("GOOGLETRANSLATE(D118,""fr"",""en"")"),"I love the calf, but not the oysters.")</f>
        <v>I love the calf, but not the oysters.</v>
      </c>
      <c r="F118" s="1" t="s">
        <v>357</v>
      </c>
      <c r="G118" s="2" t="str">
        <f>IFERROR(__xludf.DUMMYFUNCTION("GOOGLETRANSLATE(F118,""it"",""en"")"),"I love the calf, but not the oysters.")</f>
        <v>I love the calf, but not the oysters.</v>
      </c>
    </row>
    <row r="119">
      <c r="A119" s="1">
        <v>117.0</v>
      </c>
      <c r="B119" s="1" t="s">
        <v>358</v>
      </c>
      <c r="C119" s="1">
        <v>4.83</v>
      </c>
      <c r="D119" s="1" t="s">
        <v>359</v>
      </c>
      <c r="E119" s="2" t="str">
        <f>IFERROR(__xludf.DUMMYFUNCTION("GOOGLETRANSLATE(D119,""fr"",""en"")"),"I love oysters, but not the turkey.")</f>
        <v>I love oysters, but not the turkey.</v>
      </c>
      <c r="F119" s="1" t="s">
        <v>360</v>
      </c>
      <c r="G119" s="2" t="str">
        <f>IFERROR(__xludf.DUMMYFUNCTION("GOOGLETRANSLATE(F119,""it"",""en"")"),"I love oysters, but not turkey.")</f>
        <v>I love oysters, but not turkey.</v>
      </c>
    </row>
    <row r="120">
      <c r="A120" s="1">
        <v>118.0</v>
      </c>
      <c r="B120" s="1" t="s">
        <v>361</v>
      </c>
      <c r="C120" s="1">
        <v>5.42</v>
      </c>
      <c r="D120" s="1" t="s">
        <v>362</v>
      </c>
      <c r="E120" s="2" t="str">
        <f>IFERROR(__xludf.DUMMYFUNCTION("GOOGLETRANSLATE(D120,""fr"",""en"")"),"I love turkey, but not oysters.")</f>
        <v>I love turkey, but not oysters.</v>
      </c>
      <c r="F120" s="1" t="s">
        <v>363</v>
      </c>
      <c r="G120" s="2" t="str">
        <f>IFERROR(__xludf.DUMMYFUNCTION("GOOGLETRANSLATE(F120,""it"",""en"")"),"I love turkey, but not oysters.")</f>
        <v>I love turkey, but not oysters.</v>
      </c>
    </row>
    <row r="121">
      <c r="A121" s="1">
        <v>119.0</v>
      </c>
      <c r="B121" s="1" t="s">
        <v>364</v>
      </c>
      <c r="C121" s="1">
        <v>4.75</v>
      </c>
      <c r="D121" s="1" t="s">
        <v>365</v>
      </c>
      <c r="E121" s="2" t="str">
        <f>IFERROR(__xludf.DUMMYFUNCTION("GOOGLETRANSLATE(D121,""fr"",""en"")"),"I love oysters, but not beef.")</f>
        <v>I love oysters, but not beef.</v>
      </c>
      <c r="F121" s="1" t="s">
        <v>366</v>
      </c>
      <c r="G121" s="2" t="str">
        <f>IFERROR(__xludf.DUMMYFUNCTION("GOOGLETRANSLATE(F121,""it"",""en"")"),"I love oysters, but not beef.")</f>
        <v>I love oysters, but not beef.</v>
      </c>
    </row>
    <row r="122">
      <c r="A122" s="1">
        <v>120.0</v>
      </c>
      <c r="B122" s="1" t="s">
        <v>367</v>
      </c>
      <c r="C122" s="1">
        <v>6.0</v>
      </c>
      <c r="D122" s="1" t="s">
        <v>368</v>
      </c>
      <c r="E122" s="2" t="str">
        <f>IFERROR(__xludf.DUMMYFUNCTION("GOOGLETRANSLATE(D122,""fr"",""en"")"),"I love beef, but not oysters.")</f>
        <v>I love beef, but not oysters.</v>
      </c>
      <c r="F122" s="1" t="s">
        <v>369</v>
      </c>
      <c r="G122" s="2" t="str">
        <f>IFERROR(__xludf.DUMMYFUNCTION("GOOGLETRANSLATE(F122,""it"",""en"")"),"I love beef, but not oysters.")</f>
        <v>I love beef, but not oysters.</v>
      </c>
    </row>
    <row r="123">
      <c r="A123" s="1">
        <v>121.0</v>
      </c>
      <c r="B123" s="1" t="s">
        <v>370</v>
      </c>
      <c r="C123" s="1">
        <v>6.11</v>
      </c>
      <c r="D123" s="1" t="s">
        <v>371</v>
      </c>
      <c r="E123" s="2" t="str">
        <f>IFERROR(__xludf.DUMMYFUNCTION("GOOGLETRANSLATE(D123,""fr"",""en"")"),"I love caviar, but not the chicken.")</f>
        <v>I love caviar, but not the chicken.</v>
      </c>
      <c r="F123" s="1" t="s">
        <v>372</v>
      </c>
      <c r="G123" s="2" t="str">
        <f>IFERROR(__xludf.DUMMYFUNCTION("GOOGLETRANSLATE(F123,""it"",""en"")"),"I love caviar, but not the chicken.")</f>
        <v>I love caviar, but not the chicken.</v>
      </c>
    </row>
    <row r="124">
      <c r="A124" s="1">
        <v>122.0</v>
      </c>
      <c r="B124" s="1" t="s">
        <v>373</v>
      </c>
      <c r="C124" s="1">
        <v>6.44</v>
      </c>
      <c r="D124" s="1" t="s">
        <v>374</v>
      </c>
      <c r="E124" s="2" t="str">
        <f>IFERROR(__xludf.DUMMYFUNCTION("GOOGLETRANSLATE(D124,""fr"",""en"")"),"I love chicken, but not the caviar.")</f>
        <v>I love chicken, but not the caviar.</v>
      </c>
      <c r="F124" s="1" t="s">
        <v>375</v>
      </c>
      <c r="G124" s="2" t="str">
        <f>IFERROR(__xludf.DUMMYFUNCTION("GOOGLETRANSLATE(F124,""it"",""en"")"),"I love chicken, but not caviar.")</f>
        <v>I love chicken, but not caviar.</v>
      </c>
    </row>
    <row r="125">
      <c r="A125" s="1">
        <v>123.0</v>
      </c>
      <c r="B125" s="1" t="s">
        <v>376</v>
      </c>
      <c r="C125" s="1">
        <v>3.5</v>
      </c>
      <c r="D125" s="1" t="s">
        <v>377</v>
      </c>
      <c r="E125" s="2" t="str">
        <f>IFERROR(__xludf.DUMMYFUNCTION("GOOGLETRANSLATE(D125,""fr"",""en"")"),"I love caviar, but not the products of the sea.")</f>
        <v>I love caviar, but not the products of the sea.</v>
      </c>
      <c r="F125" s="1" t="s">
        <v>378</v>
      </c>
      <c r="G125" s="2" t="str">
        <f>IFERROR(__xludf.DUMMYFUNCTION("GOOGLETRANSLATE(F125,""it"",""en"")"),"I love caviar, but not the products of the sea.")</f>
        <v>I love caviar, but not the products of the sea.</v>
      </c>
    </row>
    <row r="126">
      <c r="A126" s="1">
        <v>124.0</v>
      </c>
      <c r="B126" s="1" t="s">
        <v>379</v>
      </c>
      <c r="C126" s="1">
        <v>6.17</v>
      </c>
      <c r="D126" s="1" t="s">
        <v>380</v>
      </c>
      <c r="E126" s="2" t="str">
        <f>IFERROR(__xludf.DUMMYFUNCTION("GOOGLETRANSLATE(D126,""fr"",""en"")"),"I love the products of the sea, but not the caviar.")</f>
        <v>I love the products of the sea, but not the caviar.</v>
      </c>
      <c r="F126" s="1" t="s">
        <v>381</v>
      </c>
      <c r="G126" s="2" t="str">
        <f>IFERROR(__xludf.DUMMYFUNCTION("GOOGLETRANSLATE(F126,""it"",""en"")"),"I love sea products, but not caviar.")</f>
        <v>I love sea products, but not caviar.</v>
      </c>
    </row>
    <row r="127">
      <c r="A127" s="1">
        <v>125.0</v>
      </c>
      <c r="B127" s="1" t="s">
        <v>382</v>
      </c>
      <c r="C127" s="1">
        <v>6.0</v>
      </c>
      <c r="D127" s="1" t="s">
        <v>383</v>
      </c>
      <c r="E127" s="2" t="str">
        <f>IFERROR(__xludf.DUMMYFUNCTION("GOOGLETRANSLATE(D127,""fr"",""en"")"),"I love caviar, but not the calf.")</f>
        <v>I love caviar, but not the calf.</v>
      </c>
      <c r="F127" s="1" t="s">
        <v>384</v>
      </c>
      <c r="G127" s="2" t="str">
        <f>IFERROR(__xludf.DUMMYFUNCTION("GOOGLETRANSLATE(F127,""it"",""en"")"),"I love caviar, but not the calf.")</f>
        <v>I love caviar, but not the calf.</v>
      </c>
    </row>
    <row r="128">
      <c r="A128" s="1">
        <v>126.0</v>
      </c>
      <c r="B128" s="1" t="s">
        <v>385</v>
      </c>
      <c r="C128" s="1">
        <v>5.17</v>
      </c>
      <c r="D128" s="1" t="s">
        <v>386</v>
      </c>
      <c r="E128" s="2" t="str">
        <f>IFERROR(__xludf.DUMMYFUNCTION("GOOGLETRANSLATE(D128,""fr"",""en"")"),"I love the calf, but not the caviar.")</f>
        <v>I love the calf, but not the caviar.</v>
      </c>
      <c r="F128" s="1" t="s">
        <v>387</v>
      </c>
      <c r="G128" s="2" t="str">
        <f>IFERROR(__xludf.DUMMYFUNCTION("GOOGLETRANSLATE(F128,""it"",""en"")"),"I love the calf, but not the caviar.")</f>
        <v>I love the calf, but not the caviar.</v>
      </c>
    </row>
    <row r="129">
      <c r="A129" s="1">
        <v>127.0</v>
      </c>
      <c r="B129" s="1" t="s">
        <v>388</v>
      </c>
      <c r="C129" s="1">
        <v>4.67</v>
      </c>
      <c r="D129" s="1" t="s">
        <v>389</v>
      </c>
      <c r="E129" s="2" t="str">
        <f>IFERROR(__xludf.DUMMYFUNCTION("GOOGLETRANSLATE(D129,""fr"",""en"")"),"I love caviar, but not the turkey.")</f>
        <v>I love caviar, but not the turkey.</v>
      </c>
      <c r="F129" s="1" t="s">
        <v>390</v>
      </c>
      <c r="G129" s="2" t="str">
        <f>IFERROR(__xludf.DUMMYFUNCTION("GOOGLETRANSLATE(F129,""it"",""en"")"),"I love caviar, but not the turkey.")</f>
        <v>I love caviar, but not the turkey.</v>
      </c>
    </row>
    <row r="130">
      <c r="A130" s="1">
        <v>128.0</v>
      </c>
      <c r="B130" s="1" t="s">
        <v>391</v>
      </c>
      <c r="C130" s="1">
        <v>4.42</v>
      </c>
      <c r="D130" s="1" t="s">
        <v>392</v>
      </c>
      <c r="E130" s="2" t="str">
        <f>IFERROR(__xludf.DUMMYFUNCTION("GOOGLETRANSLATE(D130,""fr"",""en"")"),"I love turkey, but not the caviar.")</f>
        <v>I love turkey, but not the caviar.</v>
      </c>
      <c r="F130" s="1" t="s">
        <v>393</v>
      </c>
      <c r="G130" s="2" t="str">
        <f>IFERROR(__xludf.DUMMYFUNCTION("GOOGLETRANSLATE(F130,""it"",""en"")"),"I love turkey, but not caviar.")</f>
        <v>I love turkey, but not caviar.</v>
      </c>
    </row>
    <row r="131">
      <c r="A131" s="1">
        <v>129.0</v>
      </c>
      <c r="B131" s="1" t="s">
        <v>394</v>
      </c>
      <c r="C131" s="1">
        <v>6.0</v>
      </c>
      <c r="D131" s="1" t="s">
        <v>395</v>
      </c>
      <c r="E131" s="2" t="str">
        <f>IFERROR(__xludf.DUMMYFUNCTION("GOOGLETRANSLATE(D131,""fr"",""en"")"),"I love caviar, but not beef.")</f>
        <v>I love caviar, but not beef.</v>
      </c>
      <c r="F131" s="1" t="s">
        <v>396</v>
      </c>
      <c r="G131" s="2" t="str">
        <f>IFERROR(__xludf.DUMMYFUNCTION("GOOGLETRANSLATE(F131,""it"",""en"")"),"I love caviar, but not the beef.")</f>
        <v>I love caviar, but not the beef.</v>
      </c>
    </row>
    <row r="132">
      <c r="A132" s="1">
        <v>130.0</v>
      </c>
      <c r="B132" s="1" t="s">
        <v>397</v>
      </c>
      <c r="C132" s="1">
        <v>5.25</v>
      </c>
      <c r="D132" s="1" t="s">
        <v>398</v>
      </c>
      <c r="E132" s="2" t="str">
        <f>IFERROR(__xludf.DUMMYFUNCTION("GOOGLETRANSLATE(D132,""fr"",""en"")"),"I love beef, but not the caviar.")</f>
        <v>I love beef, but not the caviar.</v>
      </c>
      <c r="F132" s="1" t="s">
        <v>399</v>
      </c>
      <c r="G132" s="2" t="str">
        <f>IFERROR(__xludf.DUMMYFUNCTION("GOOGLETRANSLATE(F132,""it"",""en"")"),"I love the beef, but not the caviar.")</f>
        <v>I love the beef, but not the caviar.</v>
      </c>
    </row>
    <row r="133">
      <c r="A133" s="1">
        <v>131.0</v>
      </c>
      <c r="B133" s="1" t="s">
        <v>400</v>
      </c>
      <c r="C133" s="1">
        <v>1.25</v>
      </c>
      <c r="D133" s="1" t="s">
        <v>401</v>
      </c>
      <c r="E133" s="2" t="str">
        <f>IFERROR(__xludf.DUMMYFUNCTION("GOOGLETRANSLATE(D133,""fr"",""en"")"),"I like perrouquets, an interesting type of cat.")</f>
        <v>I like perrouquets, an interesting type of cat.</v>
      </c>
      <c r="F133" s="1" t="s">
        <v>402</v>
      </c>
      <c r="G133" s="2" t="str">
        <f>IFERROR(__xludf.DUMMYFUNCTION("GOOGLETRANSLATE(F133,""it"",""en"")"),"I love parrots, an interesting cat type.")</f>
        <v>I love parrots, an interesting cat type.</v>
      </c>
    </row>
    <row r="134">
      <c r="A134" s="1">
        <v>132.0</v>
      </c>
      <c r="B134" s="1" t="s">
        <v>403</v>
      </c>
      <c r="C134" s="1">
        <v>1.0</v>
      </c>
      <c r="D134" s="1" t="s">
        <v>404</v>
      </c>
      <c r="E134" s="2" t="str">
        <f>IFERROR(__xludf.DUMMYFUNCTION("GOOGLETRANSLATE(D134,""fr"",""en"")"),"I like cats, an interesting type of perrouquet.")</f>
        <v>I like cats, an interesting type of perrouquet.</v>
      </c>
      <c r="F134" s="1" t="s">
        <v>405</v>
      </c>
      <c r="G134" s="2" t="str">
        <f>IFERROR(__xludf.DUMMYFUNCTION("GOOGLETRANSLATE(F134,""it"",""en"")"),"I love cats, an interesting kind of parrot.")</f>
        <v>I love cats, an interesting kind of parrot.</v>
      </c>
    </row>
    <row r="135">
      <c r="A135" s="1">
        <v>133.0</v>
      </c>
      <c r="B135" s="1" t="s">
        <v>406</v>
      </c>
      <c r="C135" s="1">
        <v>6.67</v>
      </c>
      <c r="D135" s="1" t="s">
        <v>407</v>
      </c>
      <c r="E135" s="2" t="str">
        <f>IFERROR(__xludf.DUMMYFUNCTION("GOOGLETRANSLATE(D135,""fr"",""en"")"),"I like perrouquets, an interesting type of bird.")</f>
        <v>I like perrouquets, an interesting type of bird.</v>
      </c>
      <c r="F135" s="1" t="s">
        <v>408</v>
      </c>
      <c r="G135" s="2" t="str">
        <f>IFERROR(__xludf.DUMMYFUNCTION("GOOGLETRANSLATE(F135,""it"",""en"")"),"I love parrots, an interesting type of bird.")</f>
        <v>I love parrots, an interesting type of bird.</v>
      </c>
    </row>
    <row r="136">
      <c r="A136" s="1">
        <v>134.0</v>
      </c>
      <c r="B136" s="1" t="s">
        <v>409</v>
      </c>
      <c r="C136" s="1">
        <v>2.75</v>
      </c>
      <c r="D136" s="1" t="s">
        <v>410</v>
      </c>
      <c r="E136" s="2" t="str">
        <f>IFERROR(__xludf.DUMMYFUNCTION("GOOGLETRANSLATE(D136,""fr"",""en"")"),"I like birds, an interesting type of perrouquet.")</f>
        <v>I like birds, an interesting type of perrouquet.</v>
      </c>
      <c r="F136" s="1" t="s">
        <v>411</v>
      </c>
      <c r="G136" s="2" t="str">
        <f>IFERROR(__xludf.DUMMYFUNCTION("GOOGLETRANSLATE(F136,""it"",""en"")"),"I love birds, an interesting kind of parrot.")</f>
        <v>I love birds, an interesting kind of parrot.</v>
      </c>
    </row>
    <row r="137">
      <c r="A137" s="1">
        <v>135.0</v>
      </c>
      <c r="B137" s="1" t="s">
        <v>412</v>
      </c>
      <c r="C137" s="1">
        <v>1.15</v>
      </c>
      <c r="D137" s="1" t="s">
        <v>413</v>
      </c>
      <c r="E137" s="2" t="str">
        <f>IFERROR(__xludf.DUMMYFUNCTION("GOOGLETRANSLATE(D137,""fr"",""en"")"),"I like birds, an interesting type of cat.")</f>
        <v>I like birds, an interesting type of cat.</v>
      </c>
      <c r="F137" s="1" t="s">
        <v>414</v>
      </c>
      <c r="G137" s="2" t="str">
        <f>IFERROR(__xludf.DUMMYFUNCTION("GOOGLETRANSLATE(F137,""it"",""en"")"),"I love birds, an interesting cat type.")</f>
        <v>I love birds, an interesting cat type.</v>
      </c>
    </row>
    <row r="138">
      <c r="A138" s="1">
        <v>136.0</v>
      </c>
      <c r="B138" s="1" t="s">
        <v>415</v>
      </c>
      <c r="C138" s="1">
        <v>1.75</v>
      </c>
      <c r="D138" s="1" t="s">
        <v>416</v>
      </c>
      <c r="E138" s="2" t="str">
        <f>IFERROR(__xludf.DUMMYFUNCTION("GOOGLETRANSLATE(D138,""fr"",""en"")"),"I like perrouquets, an interesting type of hamster.")</f>
        <v>I like perrouquets, an interesting type of hamster.</v>
      </c>
      <c r="F138" s="1" t="s">
        <v>417</v>
      </c>
      <c r="G138" s="2" t="str">
        <f>IFERROR(__xludf.DUMMYFUNCTION("GOOGLETRANSLATE(F138,""it"",""en"")"),"I love parrots, an interesting type of hamster.")</f>
        <v>I love parrots, an interesting type of hamster.</v>
      </c>
    </row>
    <row r="139">
      <c r="A139" s="1">
        <v>137.0</v>
      </c>
      <c r="B139" s="1" t="s">
        <v>418</v>
      </c>
      <c r="C139" s="1">
        <v>1.25</v>
      </c>
      <c r="D139" s="1" t="s">
        <v>419</v>
      </c>
      <c r="E139" s="2" t="str">
        <f>IFERROR(__xludf.DUMMYFUNCTION("GOOGLETRANSLATE(D139,""fr"",""en"")"),"I like hamsters, an interesting type of perrouquet.")</f>
        <v>I like hamsters, an interesting type of perrouquet.</v>
      </c>
      <c r="F139" s="1" t="s">
        <v>420</v>
      </c>
      <c r="G139" s="2" t="str">
        <f>IFERROR(__xludf.DUMMYFUNCTION("GOOGLETRANSLATE(F139,""it"",""en"")"),"I love hamsters, an interesting kind of parrot.")</f>
        <v>I love hamsters, an interesting kind of parrot.</v>
      </c>
    </row>
    <row r="140">
      <c r="A140" s="1">
        <v>138.0</v>
      </c>
      <c r="B140" s="1" t="s">
        <v>421</v>
      </c>
      <c r="C140" s="1">
        <v>1.82</v>
      </c>
      <c r="D140" s="1" t="s">
        <v>422</v>
      </c>
      <c r="E140" s="2" t="str">
        <f>IFERROR(__xludf.DUMMYFUNCTION("GOOGLETRANSLATE(D140,""fr"",""en"")"),"I like birds, an interesting type of hamster.")</f>
        <v>I like birds, an interesting type of hamster.</v>
      </c>
      <c r="F140" s="1" t="s">
        <v>423</v>
      </c>
      <c r="G140" s="2" t="str">
        <f>IFERROR(__xludf.DUMMYFUNCTION("GOOGLETRANSLATE(F140,""it"",""en"")"),"I love birds, an interesting type of hamster.")</f>
        <v>I love birds, an interesting type of hamster.</v>
      </c>
    </row>
    <row r="141">
      <c r="A141" s="1">
        <v>139.0</v>
      </c>
      <c r="B141" s="1" t="s">
        <v>424</v>
      </c>
      <c r="C141" s="1">
        <v>1.42</v>
      </c>
      <c r="D141" s="1" t="s">
        <v>425</v>
      </c>
      <c r="E141" s="2" t="str">
        <f>IFERROR(__xludf.DUMMYFUNCTION("GOOGLETRANSLATE(D141,""fr"",""en"")"),"I like perrouches, an interesting guy of pig.")</f>
        <v>I like perrouches, an interesting guy of pig.</v>
      </c>
      <c r="F141" s="1" t="s">
        <v>426</v>
      </c>
      <c r="G141" s="2" t="str">
        <f>IFERROR(__xludf.DUMMYFUNCTION("GOOGLETRANSLATE(F141,""it"",""en"")"),"I love parrots, an interesting type of pork.")</f>
        <v>I love parrots, an interesting type of pork.</v>
      </c>
    </row>
    <row r="142">
      <c r="A142" s="1">
        <v>140.0</v>
      </c>
      <c r="B142" s="1" t="s">
        <v>427</v>
      </c>
      <c r="C142" s="1">
        <v>1.58</v>
      </c>
      <c r="D142" s="1" t="s">
        <v>428</v>
      </c>
      <c r="E142" s="2" t="str">
        <f>IFERROR(__xludf.DUMMYFUNCTION("GOOGLETRANSLATE(D142,""fr"",""en"")"),"I like pigs, an interesting type of perrouquet.")</f>
        <v>I like pigs, an interesting type of perrouquet.</v>
      </c>
      <c r="F142" s="1" t="s">
        <v>429</v>
      </c>
      <c r="G142" s="2" t="str">
        <f>IFERROR(__xludf.DUMMYFUNCTION("GOOGLETRANSLATE(F142,""it"",""en"")"),"I love pigs, an interesting kind of parrot.")</f>
        <v>I love pigs, an interesting kind of parrot.</v>
      </c>
    </row>
    <row r="143">
      <c r="A143" s="1">
        <v>141.0</v>
      </c>
      <c r="B143" s="1" t="s">
        <v>430</v>
      </c>
      <c r="C143" s="1">
        <v>1.0</v>
      </c>
      <c r="D143" s="1" t="s">
        <v>431</v>
      </c>
      <c r="E143" s="2" t="str">
        <f>IFERROR(__xludf.DUMMYFUNCTION("GOOGLETRANSLATE(D143,""fr"",""en"")"),"I like birds, an interesting guy of pig.")</f>
        <v>I like birds, an interesting guy of pig.</v>
      </c>
      <c r="F143" s="1" t="s">
        <v>432</v>
      </c>
      <c r="G143" s="2" t="str">
        <f>IFERROR(__xludf.DUMMYFUNCTION("GOOGLETRANSLATE(F143,""it"",""en"")"),"I love birds, an interesting pork type.")</f>
        <v>I love birds, an interesting pork type.</v>
      </c>
    </row>
    <row r="144">
      <c r="A144" s="1">
        <v>142.0</v>
      </c>
      <c r="B144" s="1" t="s">
        <v>433</v>
      </c>
      <c r="C144" s="1">
        <v>1.58</v>
      </c>
      <c r="D144" s="1" t="s">
        <v>434</v>
      </c>
      <c r="E144" s="2" t="str">
        <f>IFERROR(__xludf.DUMMYFUNCTION("GOOGLETRANSLATE(D144,""fr"",""en"")"),"I like perrouquets, an interesting type of dog.")</f>
        <v>I like perrouquets, an interesting type of dog.</v>
      </c>
      <c r="F144" s="1" t="s">
        <v>435</v>
      </c>
      <c r="G144" s="2" t="str">
        <f>IFERROR(__xludf.DUMMYFUNCTION("GOOGLETRANSLATE(F144,""it"",""en"")"),"I love parrots, an interesting type of dog.")</f>
        <v>I love parrots, an interesting type of dog.</v>
      </c>
    </row>
    <row r="145">
      <c r="A145" s="1">
        <v>143.0</v>
      </c>
      <c r="B145" s="1" t="s">
        <v>436</v>
      </c>
      <c r="C145" s="1">
        <v>5.67</v>
      </c>
      <c r="D145" s="1" t="s">
        <v>437</v>
      </c>
      <c r="E145" s="2" t="str">
        <f>IFERROR(__xludf.DUMMYFUNCTION("GOOGLETRANSLATE(D145,""fr"",""en"")"),"I like birds, an interesting guy of dog.")</f>
        <v>I like birds, an interesting guy of dog.</v>
      </c>
      <c r="F145" s="1" t="s">
        <v>438</v>
      </c>
      <c r="G145" s="2" t="str">
        <f>IFERROR(__xludf.DUMMYFUNCTION("GOOGLETRANSLATE(F145,""it"",""en"")"),"I love birds, an interesting type of dog.")</f>
        <v>I love birds, an interesting type of dog.</v>
      </c>
    </row>
    <row r="146">
      <c r="A146" s="1">
        <v>144.0</v>
      </c>
      <c r="B146" s="1" t="s">
        <v>439</v>
      </c>
      <c r="C146" s="1">
        <v>1.09</v>
      </c>
      <c r="D146" s="1" t="s">
        <v>440</v>
      </c>
      <c r="E146" s="2" t="str">
        <f>IFERROR(__xludf.DUMMYFUNCTION("GOOGLETRANSLATE(D146,""fr"",""en"")"),"I like ducks, an interesting type of cat.")</f>
        <v>I like ducks, an interesting type of cat.</v>
      </c>
      <c r="F146" s="1" t="s">
        <v>441</v>
      </c>
      <c r="G146" s="2" t="str">
        <f>IFERROR(__xludf.DUMMYFUNCTION("GOOGLETRANSLATE(F146,""it"",""en"")"),"I love ducks, an interesting cat type.")</f>
        <v>I love ducks, an interesting cat type.</v>
      </c>
    </row>
    <row r="147">
      <c r="A147" s="1">
        <v>145.0</v>
      </c>
      <c r="B147" s="1" t="s">
        <v>442</v>
      </c>
      <c r="C147" s="1">
        <v>1.15</v>
      </c>
      <c r="D147" s="1" t="s">
        <v>443</v>
      </c>
      <c r="E147" s="2" t="str">
        <f>IFERROR(__xludf.DUMMYFUNCTION("GOOGLETRANSLATE(D147,""fr"",""en"")"),"I like cats, an interesting guy from duck.")</f>
        <v>I like cats, an interesting guy from duck.</v>
      </c>
      <c r="F147" s="1" t="s">
        <v>444</v>
      </c>
      <c r="G147" s="2" t="str">
        <f>IFERROR(__xludf.DUMMYFUNCTION("GOOGLETRANSLATE(F147,""it"",""en"")"),"I love cats, an interesting type of duck.")</f>
        <v>I love cats, an interesting type of duck.</v>
      </c>
    </row>
    <row r="148">
      <c r="A148" s="1">
        <v>146.0</v>
      </c>
      <c r="B148" s="1" t="s">
        <v>445</v>
      </c>
      <c r="C148" s="1">
        <v>6.55</v>
      </c>
      <c r="D148" s="1" t="s">
        <v>446</v>
      </c>
      <c r="E148" s="2" t="str">
        <f>IFERROR(__xludf.DUMMYFUNCTION("GOOGLETRANSLATE(D148,""fr"",""en"")"),"I like ducks, an interesting type of bird.")</f>
        <v>I like ducks, an interesting type of bird.</v>
      </c>
      <c r="F148" s="1" t="s">
        <v>447</v>
      </c>
      <c r="G148" s="2" t="str">
        <f>IFERROR(__xludf.DUMMYFUNCTION("GOOGLETRANSLATE(F148,""it"",""en"")"),"I love ducks, an interesting type of bird.")</f>
        <v>I love ducks, an interesting type of bird.</v>
      </c>
    </row>
    <row r="149">
      <c r="A149" s="1">
        <v>147.0</v>
      </c>
      <c r="B149" s="1" t="s">
        <v>448</v>
      </c>
      <c r="C149" s="1">
        <v>2.0</v>
      </c>
      <c r="D149" s="1" t="s">
        <v>449</v>
      </c>
      <c r="E149" s="2" t="str">
        <f>IFERROR(__xludf.DUMMYFUNCTION("GOOGLETRANSLATE(D149,""fr"",""en"")"),"I like birds, an interesting guy from duck.")</f>
        <v>I like birds, an interesting guy from duck.</v>
      </c>
      <c r="F149" s="1" t="s">
        <v>450</v>
      </c>
      <c r="G149" s="2" t="str">
        <f>IFERROR(__xludf.DUMMYFUNCTION("GOOGLETRANSLATE(F149,""it"",""en"")"),"I love birds, an interesting type of duck.")</f>
        <v>I love birds, an interesting type of duck.</v>
      </c>
    </row>
    <row r="150">
      <c r="A150" s="1">
        <v>148.0</v>
      </c>
      <c r="B150" s="1" t="s">
        <v>451</v>
      </c>
      <c r="C150" s="1">
        <v>1.82</v>
      </c>
      <c r="D150" s="1" t="s">
        <v>452</v>
      </c>
      <c r="E150" s="2" t="str">
        <f>IFERROR(__xludf.DUMMYFUNCTION("GOOGLETRANSLATE(D150,""fr"",""en"")"),"I like ducks, an interesting type of hamster.")</f>
        <v>I like ducks, an interesting type of hamster.</v>
      </c>
      <c r="F150" s="1" t="s">
        <v>453</v>
      </c>
      <c r="G150" s="2" t="str">
        <f>IFERROR(__xludf.DUMMYFUNCTION("GOOGLETRANSLATE(F150,""it"",""en"")"),"I love ducks, an interesting type of hamster.")</f>
        <v>I love ducks, an interesting type of hamster.</v>
      </c>
    </row>
    <row r="151">
      <c r="A151" s="1">
        <v>149.0</v>
      </c>
      <c r="B151" s="1" t="s">
        <v>454</v>
      </c>
      <c r="C151" s="1">
        <v>1.33</v>
      </c>
      <c r="D151" s="1" t="s">
        <v>455</v>
      </c>
      <c r="E151" s="2" t="str">
        <f>IFERROR(__xludf.DUMMYFUNCTION("GOOGLETRANSLATE(D151,""fr"",""en"")"),"I like hamsters, an interesting guy from duck.")</f>
        <v>I like hamsters, an interesting guy from duck.</v>
      </c>
      <c r="F151" s="1" t="s">
        <v>456</v>
      </c>
      <c r="G151" s="2" t="str">
        <f>IFERROR(__xludf.DUMMYFUNCTION("GOOGLETRANSLATE(F151,""it"",""en"")"),"I love hamsters, an interesting type of duck.")</f>
        <v>I love hamsters, an interesting type of duck.</v>
      </c>
    </row>
    <row r="152">
      <c r="A152" s="1">
        <v>150.0</v>
      </c>
      <c r="B152" s="1" t="s">
        <v>457</v>
      </c>
      <c r="C152" s="1">
        <v>1.25</v>
      </c>
      <c r="D152" s="1" t="s">
        <v>458</v>
      </c>
      <c r="E152" s="2" t="str">
        <f>IFERROR(__xludf.DUMMYFUNCTION("GOOGLETRANSLATE(D152,""fr"",""en"")"),"I like ducks, an interesting guy of pig.")</f>
        <v>I like ducks, an interesting guy of pig.</v>
      </c>
      <c r="F152" s="1" t="s">
        <v>459</v>
      </c>
      <c r="G152" s="2" t="str">
        <f>IFERROR(__xludf.DUMMYFUNCTION("GOOGLETRANSLATE(F152,""it"",""en"")"),"I love ducks, an interesting type of pork.")</f>
        <v>I love ducks, an interesting type of pork.</v>
      </c>
    </row>
    <row r="153">
      <c r="A153" s="1">
        <v>151.0</v>
      </c>
      <c r="B153" s="1" t="s">
        <v>460</v>
      </c>
      <c r="C153" s="1">
        <v>1.5</v>
      </c>
      <c r="D153" s="1" t="s">
        <v>461</v>
      </c>
      <c r="E153" s="2" t="str">
        <f>IFERROR(__xludf.DUMMYFUNCTION("GOOGLETRANSLATE(D153,""fr"",""en"")"),"I like pigs, an interesting guy from duck.")</f>
        <v>I like pigs, an interesting guy from duck.</v>
      </c>
      <c r="F153" s="1" t="s">
        <v>462</v>
      </c>
      <c r="G153" s="2" t="str">
        <f>IFERROR(__xludf.DUMMYFUNCTION("GOOGLETRANSLATE(F153,""it"",""en"")"),"I love pigs, an interesting type of duck.")</f>
        <v>I love pigs, an interesting type of duck.</v>
      </c>
    </row>
    <row r="154">
      <c r="A154" s="1">
        <v>152.0</v>
      </c>
      <c r="B154" s="1" t="s">
        <v>463</v>
      </c>
      <c r="C154" s="1">
        <v>1.09</v>
      </c>
      <c r="D154" s="1" t="s">
        <v>464</v>
      </c>
      <c r="E154" s="2" t="str">
        <f>IFERROR(__xludf.DUMMYFUNCTION("GOOGLETRANSLATE(D154,""fr"",""en"")"),"I like ducks, an interesting guy of dog.")</f>
        <v>I like ducks, an interesting guy of dog.</v>
      </c>
      <c r="F154" s="1" t="s">
        <v>465</v>
      </c>
      <c r="G154" s="2" t="str">
        <f>IFERROR(__xludf.DUMMYFUNCTION("GOOGLETRANSLATE(F154,""it"",""en"")"),"I love ducks, an interesting type of dog.")</f>
        <v>I love ducks, an interesting type of dog.</v>
      </c>
    </row>
    <row r="155">
      <c r="A155" s="1">
        <v>153.0</v>
      </c>
      <c r="B155" s="1" t="s">
        <v>466</v>
      </c>
      <c r="C155" s="1">
        <v>1.33</v>
      </c>
      <c r="D155" s="1" t="s">
        <v>467</v>
      </c>
      <c r="E155" s="2" t="str">
        <f>IFERROR(__xludf.DUMMYFUNCTION("GOOGLETRANSLATE(D155,""fr"",""en"")"),"I like dogs, an interesting guy from duck.")</f>
        <v>I like dogs, an interesting guy from duck.</v>
      </c>
      <c r="F155" s="1" t="s">
        <v>468</v>
      </c>
      <c r="G155" s="2" t="str">
        <f>IFERROR(__xludf.DUMMYFUNCTION("GOOGLETRANSLATE(F155,""it"",""en"")"),"I love dogs, an interesting type of duck.")</f>
        <v>I love dogs, an interesting type of duck.</v>
      </c>
    </row>
    <row r="156">
      <c r="A156" s="1">
        <v>154.0</v>
      </c>
      <c r="B156" s="1" t="s">
        <v>469</v>
      </c>
      <c r="C156" s="1">
        <v>1.33</v>
      </c>
      <c r="D156" s="1" t="s">
        <v>470</v>
      </c>
      <c r="E156" s="2" t="str">
        <f>IFERROR(__xludf.DUMMYFUNCTION("GOOGLETRANSLATE(D156,""fr"",""en"")"),"I like the blackproof, an interesting type of cat.")</f>
        <v>I like the blackproof, an interesting type of cat.</v>
      </c>
      <c r="F156" s="1" t="s">
        <v>471</v>
      </c>
      <c r="G156" s="2" t="str">
        <f>IFERROR(__xludf.DUMMYFUNCTION("GOOGLETRANSLATE(F156,""it"",""en"")"),"I love the battlements, an interesting cat type.")</f>
        <v>I love the battlements, an interesting cat type.</v>
      </c>
    </row>
    <row r="157">
      <c r="A157" s="1">
        <v>155.0</v>
      </c>
      <c r="B157" s="1" t="s">
        <v>472</v>
      </c>
      <c r="C157" s="1">
        <v>1.67</v>
      </c>
      <c r="D157" s="1" t="s">
        <v>473</v>
      </c>
      <c r="E157" s="2" t="str">
        <f>IFERROR(__xludf.DUMMYFUNCTION("GOOGLETRANSLATE(D157,""fr"",""en"")"),"I like cats, an interesting type of Merle.")</f>
        <v>I like cats, an interesting type of Merle.</v>
      </c>
      <c r="F157" s="1" t="s">
        <v>474</v>
      </c>
      <c r="G157" s="2" t="str">
        <f>IFERROR(__xludf.DUMMYFUNCTION("GOOGLETRANSLATE(F157,""it"",""en"")"),"I love cats, an interesting type of merlus.")</f>
        <v>I love cats, an interesting type of merlus.</v>
      </c>
    </row>
    <row r="158">
      <c r="A158" s="1">
        <v>156.0</v>
      </c>
      <c r="B158" s="1" t="s">
        <v>475</v>
      </c>
      <c r="C158" s="1">
        <v>6.75</v>
      </c>
      <c r="D158" s="1" t="s">
        <v>476</v>
      </c>
      <c r="E158" s="2" t="str">
        <f>IFERROR(__xludf.DUMMYFUNCTION("GOOGLETRANSLATE(D158,""fr"",""en"")"),"I like merles, an interesting type of bird.")</f>
        <v>I like merles, an interesting type of bird.</v>
      </c>
      <c r="F158" s="1" t="s">
        <v>477</v>
      </c>
      <c r="G158" s="2" t="str">
        <f>IFERROR(__xludf.DUMMYFUNCTION("GOOGLETRANSLATE(F158,""it"",""en"")"),"I love the blackbird, an interesting type of bird.")</f>
        <v>I love the blackbird, an interesting type of bird.</v>
      </c>
    </row>
    <row r="159">
      <c r="A159" s="1">
        <v>157.0</v>
      </c>
      <c r="B159" s="1" t="s">
        <v>478</v>
      </c>
      <c r="C159" s="1">
        <v>4.5</v>
      </c>
      <c r="D159" s="1" t="s">
        <v>479</v>
      </c>
      <c r="E159" s="2" t="str">
        <f>IFERROR(__xludf.DUMMYFUNCTION("GOOGLETRANSLATE(D159,""fr"",""en"")"),"I like birds, an interesting type of Merle.")</f>
        <v>I like birds, an interesting type of Merle.</v>
      </c>
      <c r="F159" s="1" t="s">
        <v>480</v>
      </c>
      <c r="G159" s="2" t="str">
        <f>IFERROR(__xludf.DUMMYFUNCTION("GOOGLETRANSLATE(F159,""it"",""en"")"),"I love birds, an interesting type of merlus.")</f>
        <v>I love birds, an interesting type of merlus.</v>
      </c>
    </row>
    <row r="160">
      <c r="A160" s="1">
        <v>158.0</v>
      </c>
      <c r="B160" s="1" t="s">
        <v>481</v>
      </c>
      <c r="C160" s="1">
        <v>1.67</v>
      </c>
      <c r="D160" s="1" t="s">
        <v>482</v>
      </c>
      <c r="E160" s="2" t="str">
        <f>IFERROR(__xludf.DUMMYFUNCTION("GOOGLETRANSLATE(D160,""fr"",""en"")"),"I like the merles, an interesting guy from Hamster.")</f>
        <v>I like the merles, an interesting guy from Hamster.</v>
      </c>
      <c r="F160" s="1" t="s">
        <v>483</v>
      </c>
      <c r="G160" s="2" t="str">
        <f>IFERROR(__xludf.DUMMYFUNCTION("GOOGLETRANSLATE(F160,""it"",""en"")"),"I love the merlis, an interesting type of hamster.")</f>
        <v>I love the merlis, an interesting type of hamster.</v>
      </c>
    </row>
    <row r="161">
      <c r="A161" s="1">
        <v>159.0</v>
      </c>
      <c r="B161" s="1" t="s">
        <v>484</v>
      </c>
      <c r="C161" s="1">
        <v>1.75</v>
      </c>
      <c r="D161" s="1" t="s">
        <v>485</v>
      </c>
      <c r="E161" s="2" t="str">
        <f>IFERROR(__xludf.DUMMYFUNCTION("GOOGLETRANSLATE(D161,""fr"",""en"")"),"I like hamsters, an interesting type of Merle.")</f>
        <v>I like hamsters, an interesting type of Merle.</v>
      </c>
      <c r="F161" s="1" t="s">
        <v>486</v>
      </c>
      <c r="G161" s="2" t="str">
        <f>IFERROR(__xludf.DUMMYFUNCTION("GOOGLETRANSLATE(F161,""it"",""en"")"),"I love hamsters, an interesting type of merlus.")</f>
        <v>I love hamsters, an interesting type of merlus.</v>
      </c>
    </row>
    <row r="162">
      <c r="A162" s="1">
        <v>160.0</v>
      </c>
      <c r="B162" s="1" t="s">
        <v>487</v>
      </c>
      <c r="C162" s="1">
        <v>1.58</v>
      </c>
      <c r="D162" s="1" t="s">
        <v>488</v>
      </c>
      <c r="E162" s="2" t="str">
        <f>IFERROR(__xludf.DUMMYFUNCTION("GOOGLETRANSLATE(D162,""fr"",""en"")"),"I like merles, an interesting guy of pig.")</f>
        <v>I like merles, an interesting guy of pig.</v>
      </c>
      <c r="F162" s="1" t="s">
        <v>489</v>
      </c>
      <c r="G162" s="2" t="str">
        <f>IFERROR(__xludf.DUMMYFUNCTION("GOOGLETRANSLATE(F162,""it"",""en"")"),"I love the merles, an interesting type of pork.")</f>
        <v>I love the merles, an interesting type of pork.</v>
      </c>
    </row>
    <row r="163">
      <c r="A163" s="1">
        <v>161.0</v>
      </c>
      <c r="B163" s="1" t="s">
        <v>490</v>
      </c>
      <c r="C163" s="1">
        <v>1.33</v>
      </c>
      <c r="D163" s="1" t="s">
        <v>491</v>
      </c>
      <c r="E163" s="2" t="str">
        <f>IFERROR(__xludf.DUMMYFUNCTION("GOOGLETRANSLATE(D163,""fr"",""en"")"),"I like pigs, an interesting type of merle.")</f>
        <v>I like pigs, an interesting type of merle.</v>
      </c>
      <c r="F163" s="1" t="s">
        <v>492</v>
      </c>
      <c r="G163" s="2" t="str">
        <f>IFERROR(__xludf.DUMMYFUNCTION("GOOGLETRANSLATE(F163,""it"",""en"")"),"I love pigs, an interesting type of merlus.")</f>
        <v>I love pigs, an interesting type of merlus.</v>
      </c>
    </row>
    <row r="164">
      <c r="A164" s="1">
        <v>162.0</v>
      </c>
      <c r="B164" s="1" t="s">
        <v>493</v>
      </c>
      <c r="C164" s="1">
        <v>1.45</v>
      </c>
      <c r="D164" s="1" t="s">
        <v>494</v>
      </c>
      <c r="E164" s="2" t="str">
        <f>IFERROR(__xludf.DUMMYFUNCTION("GOOGLETRANSLATE(D164,""fr"",""en"")"),"I like the black dogs, an interesting type of dog.")</f>
        <v>I like the black dogs, an interesting type of dog.</v>
      </c>
      <c r="F164" s="1" t="s">
        <v>495</v>
      </c>
      <c r="G164" s="2" t="str">
        <f>IFERROR(__xludf.DUMMYFUNCTION("GOOGLETRANSLATE(F164,""it"",""en"")"),"I love the blackbirds, an interesting type of dog.")</f>
        <v>I love the blackbirds, an interesting type of dog.</v>
      </c>
    </row>
    <row r="165">
      <c r="A165" s="1">
        <v>163.0</v>
      </c>
      <c r="B165" s="1" t="s">
        <v>496</v>
      </c>
      <c r="C165" s="1">
        <v>1.67</v>
      </c>
      <c r="D165" s="1" t="s">
        <v>497</v>
      </c>
      <c r="E165" s="2" t="str">
        <f>IFERROR(__xludf.DUMMYFUNCTION("GOOGLETRANSLATE(D165,""fr"",""en"")"),"I like dogs, an interesting type of Merle.")</f>
        <v>I like dogs, an interesting type of Merle.</v>
      </c>
      <c r="F165" s="1" t="s">
        <v>498</v>
      </c>
      <c r="G165" s="2" t="str">
        <f>IFERROR(__xludf.DUMMYFUNCTION("GOOGLETRANSLATE(F165,""it"",""en"")"),"I love dogs, an interesting type of merlus.")</f>
        <v>I love dogs, an interesting type of merlus.</v>
      </c>
    </row>
    <row r="166">
      <c r="A166" s="1">
        <v>164.0</v>
      </c>
      <c r="B166" s="1" t="s">
        <v>499</v>
      </c>
      <c r="C166" s="1">
        <v>1.33</v>
      </c>
      <c r="D166" s="1" t="s">
        <v>500</v>
      </c>
      <c r="E166" s="2" t="str">
        <f>IFERROR(__xludf.DUMMYFUNCTION("GOOGLETRANSLATE(D166,""fr"",""en"")"),"I like sparrows, an interesting type of cat.")</f>
        <v>I like sparrows, an interesting type of cat.</v>
      </c>
      <c r="F166" s="1" t="s">
        <v>501</v>
      </c>
      <c r="G166" s="2" t="str">
        <f>IFERROR(__xludf.DUMMYFUNCTION("GOOGLETRANSLATE(F166,""it"",""en"")"),"I love sparrows, an interesting cat type.")</f>
        <v>I love sparrows, an interesting cat type.</v>
      </c>
    </row>
    <row r="167">
      <c r="A167" s="1">
        <v>165.0</v>
      </c>
      <c r="B167" s="1" t="s">
        <v>502</v>
      </c>
      <c r="C167" s="1">
        <v>1.17</v>
      </c>
      <c r="D167" s="1" t="s">
        <v>503</v>
      </c>
      <c r="E167" s="2" t="str">
        <f>IFERROR(__xludf.DUMMYFUNCTION("GOOGLETRANSLATE(D167,""fr"",""en"")"),"I like cats, an interesting type of sparrow.")</f>
        <v>I like cats, an interesting type of sparrow.</v>
      </c>
      <c r="F167" s="1" t="s">
        <v>504</v>
      </c>
      <c r="G167" s="2" t="str">
        <f>IFERROR(__xludf.DUMMYFUNCTION("GOOGLETRANSLATE(F167,""it"",""en"")"),"I love cats, an interesting sparrow type.")</f>
        <v>I love cats, an interesting sparrow type.</v>
      </c>
    </row>
    <row r="168">
      <c r="A168" s="1">
        <v>166.0</v>
      </c>
      <c r="B168" s="1" t="s">
        <v>505</v>
      </c>
      <c r="C168" s="1">
        <v>6.58</v>
      </c>
      <c r="D168" s="1" t="s">
        <v>506</v>
      </c>
      <c r="E168" s="2" t="str">
        <f>IFERROR(__xludf.DUMMYFUNCTION("GOOGLETRANSLATE(D168,""fr"",""en"")"),"I like sparrows, an interesting type of bird.")</f>
        <v>I like sparrows, an interesting type of bird.</v>
      </c>
      <c r="F168" s="1" t="s">
        <v>507</v>
      </c>
      <c r="G168" s="2" t="str">
        <f>IFERROR(__xludf.DUMMYFUNCTION("GOOGLETRANSLATE(F168,""it"",""en"")"),"I love sparrows, an interesting type of bird.")</f>
        <v>I love sparrows, an interesting type of bird.</v>
      </c>
    </row>
    <row r="169">
      <c r="A169" s="1">
        <v>167.0</v>
      </c>
      <c r="B169" s="1" t="s">
        <v>508</v>
      </c>
      <c r="C169" s="1">
        <v>2.92</v>
      </c>
      <c r="D169" s="1" t="s">
        <v>509</v>
      </c>
      <c r="E169" s="2" t="str">
        <f>IFERROR(__xludf.DUMMYFUNCTION("GOOGLETRANSLATE(D169,""fr"",""en"")"),"I like birds, an interesting type of sparrow.")</f>
        <v>I like birds, an interesting type of sparrow.</v>
      </c>
      <c r="F169" s="1" t="s">
        <v>510</v>
      </c>
      <c r="G169" s="2" t="str">
        <f>IFERROR(__xludf.DUMMYFUNCTION("GOOGLETRANSLATE(F169,""it"",""en"")"),"I love birds, an interesting sparrow guy.")</f>
        <v>I love birds, an interesting sparrow guy.</v>
      </c>
    </row>
    <row r="170">
      <c r="A170" s="1">
        <v>168.0</v>
      </c>
      <c r="B170" s="1" t="s">
        <v>511</v>
      </c>
      <c r="C170" s="1">
        <v>1.42</v>
      </c>
      <c r="D170" s="1" t="s">
        <v>512</v>
      </c>
      <c r="E170" s="2" t="str">
        <f>IFERROR(__xludf.DUMMYFUNCTION("GOOGLETRANSLATE(D170,""fr"",""en"")"),"I like sparrows, an interesting type of hamster.")</f>
        <v>I like sparrows, an interesting type of hamster.</v>
      </c>
      <c r="F170" s="1" t="s">
        <v>513</v>
      </c>
      <c r="G170" s="2" t="str">
        <f>IFERROR(__xludf.DUMMYFUNCTION("GOOGLETRANSLATE(F170,""it"",""en"")"),"I love sparrows, an interesting type of hamster.")</f>
        <v>I love sparrows, an interesting type of hamster.</v>
      </c>
    </row>
    <row r="171">
      <c r="A171" s="1">
        <v>169.0</v>
      </c>
      <c r="B171" s="1" t="s">
        <v>514</v>
      </c>
      <c r="C171" s="1">
        <v>1.73</v>
      </c>
      <c r="D171" s="1" t="s">
        <v>515</v>
      </c>
      <c r="E171" s="2" t="str">
        <f>IFERROR(__xludf.DUMMYFUNCTION("GOOGLETRANSLATE(D171,""fr"",""en"")"),"I like hamsters, an interesting type of sparrow.")</f>
        <v>I like hamsters, an interesting type of sparrow.</v>
      </c>
      <c r="F171" s="1" t="s">
        <v>516</v>
      </c>
      <c r="G171" s="2" t="str">
        <f>IFERROR(__xludf.DUMMYFUNCTION("GOOGLETRANSLATE(F171,""it"",""en"")"),"I love hamsters, an interesting sparrow type.")</f>
        <v>I love hamsters, an interesting sparrow type.</v>
      </c>
    </row>
    <row r="172">
      <c r="A172" s="1">
        <v>170.0</v>
      </c>
      <c r="B172" s="1" t="s">
        <v>517</v>
      </c>
      <c r="C172" s="1">
        <v>1.25</v>
      </c>
      <c r="D172" s="1" t="s">
        <v>518</v>
      </c>
      <c r="E172" s="2" t="str">
        <f>IFERROR(__xludf.DUMMYFUNCTION("GOOGLETRANSLATE(D172,""fr"",""en"")"),"I like sparrows, an interesting guy from pig.")</f>
        <v>I like sparrows, an interesting guy from pig.</v>
      </c>
      <c r="F172" s="1" t="s">
        <v>519</v>
      </c>
      <c r="G172" s="2" t="str">
        <f>IFERROR(__xludf.DUMMYFUNCTION("GOOGLETRANSLATE(F172,""it"",""en"")"),"I love sparrows, an interesting type of pork.")</f>
        <v>I love sparrows, an interesting type of pork.</v>
      </c>
    </row>
    <row r="173">
      <c r="A173" s="1">
        <v>171.0</v>
      </c>
      <c r="B173" s="1" t="s">
        <v>520</v>
      </c>
      <c r="C173" s="1">
        <v>1.27</v>
      </c>
      <c r="D173" s="1" t="s">
        <v>521</v>
      </c>
      <c r="E173" s="2" t="str">
        <f>IFERROR(__xludf.DUMMYFUNCTION("GOOGLETRANSLATE(D173,""fr"",""en"")"),"I like pigs, an interesting type of sparrow.")</f>
        <v>I like pigs, an interesting type of sparrow.</v>
      </c>
      <c r="F173" s="1" t="s">
        <v>522</v>
      </c>
      <c r="G173" s="2" t="str">
        <f>IFERROR(__xludf.DUMMYFUNCTION("GOOGLETRANSLATE(F173,""it"",""en"")"),"I love pigs, an interesting sparrow type.")</f>
        <v>I love pigs, an interesting sparrow type.</v>
      </c>
    </row>
    <row r="174">
      <c r="A174" s="1">
        <v>172.0</v>
      </c>
      <c r="B174" s="1" t="s">
        <v>523</v>
      </c>
      <c r="C174" s="1">
        <v>1.58</v>
      </c>
      <c r="D174" s="1" t="s">
        <v>524</v>
      </c>
      <c r="E174" s="2" t="str">
        <f>IFERROR(__xludf.DUMMYFUNCTION("GOOGLETRANSLATE(D174,""fr"",""en"")"),"I like sparrows, an interesting type of dog.")</f>
        <v>I like sparrows, an interesting type of dog.</v>
      </c>
      <c r="F174" s="1" t="s">
        <v>525</v>
      </c>
      <c r="G174" s="2" t="str">
        <f>IFERROR(__xludf.DUMMYFUNCTION("GOOGLETRANSLATE(F174,""it"",""en"")"),"I love sparrows, an interesting type of dog.")</f>
        <v>I love sparrows, an interesting type of dog.</v>
      </c>
    </row>
    <row r="175">
      <c r="A175" s="1">
        <v>173.0</v>
      </c>
      <c r="B175" s="1" t="s">
        <v>526</v>
      </c>
      <c r="C175" s="1">
        <v>1.5</v>
      </c>
      <c r="D175" s="1" t="s">
        <v>527</v>
      </c>
      <c r="E175" s="2" t="str">
        <f>IFERROR(__xludf.DUMMYFUNCTION("GOOGLETRANSLATE(D175,""fr"",""en"")"),"I like dogs, an interesting type of sparrow.")</f>
        <v>I like dogs, an interesting type of sparrow.</v>
      </c>
      <c r="F175" s="1" t="s">
        <v>528</v>
      </c>
      <c r="G175" s="2" t="str">
        <f>IFERROR(__xludf.DUMMYFUNCTION("GOOGLETRANSLATE(F175,""it"",""en"")"),"I love dogs, an interesting guy of sparrow.")</f>
        <v>I love dogs, an interesting guy of sparrow.</v>
      </c>
    </row>
    <row r="176">
      <c r="A176" s="1">
        <v>174.0</v>
      </c>
      <c r="B176" s="1" t="s">
        <v>529</v>
      </c>
      <c r="C176" s="1">
        <v>1.38</v>
      </c>
      <c r="D176" s="1" t="s">
        <v>530</v>
      </c>
      <c r="E176" s="2" t="str">
        <f>IFERROR(__xludf.DUMMYFUNCTION("GOOGLETRANSLATE(D176,""fr"",""en"")"),"I love the oaks, an interesting type of lawn.")</f>
        <v>I love the oaks, an interesting type of lawn.</v>
      </c>
      <c r="F176" s="1" t="s">
        <v>531</v>
      </c>
      <c r="G176" s="2" t="str">
        <f>IFERROR(__xludf.DUMMYFUNCTION("GOOGLETRANSLATE(F176,""it"",""en"")"),"I love oak, an interesting grass guy.")</f>
        <v>I love oak, an interesting grass guy.</v>
      </c>
    </row>
    <row r="177">
      <c r="A177" s="1">
        <v>175.0</v>
      </c>
      <c r="B177" s="1" t="s">
        <v>532</v>
      </c>
      <c r="C177" s="1">
        <v>1.64</v>
      </c>
      <c r="D177" s="1" t="s">
        <v>533</v>
      </c>
      <c r="E177" s="2" t="str">
        <f>IFERROR(__xludf.DUMMYFUNCTION("GOOGLETRANSLATE(D177,""fr"",""en"")"),"I love the lawn, an interesting type of oaks.")</f>
        <v>I love the lawn, an interesting type of oaks.</v>
      </c>
      <c r="F177" s="1" t="s">
        <v>534</v>
      </c>
      <c r="G177" s="2" t="str">
        <f>IFERROR(__xludf.DUMMYFUNCTION("GOOGLETRANSLATE(F177,""it"",""en"")"),"I love grass, an interesting type of oak.")</f>
        <v>I love grass, an interesting type of oak.</v>
      </c>
    </row>
    <row r="178">
      <c r="A178" s="1">
        <v>176.0</v>
      </c>
      <c r="B178" s="1" t="s">
        <v>535</v>
      </c>
      <c r="C178" s="1">
        <v>6.55</v>
      </c>
      <c r="D178" s="1" t="s">
        <v>536</v>
      </c>
      <c r="E178" s="2" t="str">
        <f>IFERROR(__xludf.DUMMYFUNCTION("GOOGLETRANSLATE(D178,""fr"",""en"")"),"I love the oaks, an interesting type of tree.")</f>
        <v>I love the oaks, an interesting type of tree.</v>
      </c>
      <c r="F178" s="1" t="s">
        <v>537</v>
      </c>
      <c r="G178" s="2" t="str">
        <f>IFERROR(__xludf.DUMMYFUNCTION("GOOGLETRANSLATE(F178,""it"",""en"")"),"I love querce, an interesting tree type.")</f>
        <v>I love querce, an interesting tree type.</v>
      </c>
    </row>
    <row r="179">
      <c r="A179" s="1">
        <v>177.0</v>
      </c>
      <c r="B179" s="1" t="s">
        <v>538</v>
      </c>
      <c r="C179" s="1">
        <v>3.08</v>
      </c>
      <c r="D179" s="1" t="s">
        <v>539</v>
      </c>
      <c r="E179" s="2" t="str">
        <f>IFERROR(__xludf.DUMMYFUNCTION("GOOGLETRANSLATE(D179,""fr"",""en"")"),"I love trees, an interesting type of oaks.")</f>
        <v>I love trees, an interesting type of oaks.</v>
      </c>
      <c r="F179" s="1" t="s">
        <v>540</v>
      </c>
      <c r="G179" s="2" t="str">
        <f>IFERROR(__xludf.DUMMYFUNCTION("GOOGLETRANSLATE(F179,""it"",""en"")"),"I love trees, an interesting guy of oak.")</f>
        <v>I love trees, an interesting guy of oak.</v>
      </c>
    </row>
    <row r="180">
      <c r="A180" s="1">
        <v>178.0</v>
      </c>
      <c r="B180" s="1" t="s">
        <v>541</v>
      </c>
      <c r="C180" s="1">
        <v>1.67</v>
      </c>
      <c r="D180" s="1" t="s">
        <v>542</v>
      </c>
      <c r="E180" s="2" t="str">
        <f>IFERROR(__xludf.DUMMYFUNCTION("GOOGLETRANSLATE(D180,""fr"",""en"")"),"I love trees, an interesting type of lawn.")</f>
        <v>I love trees, an interesting type of lawn.</v>
      </c>
      <c r="F180" s="1" t="s">
        <v>543</v>
      </c>
      <c r="G180" s="2" t="str">
        <f>IFERROR(__xludf.DUMMYFUNCTION("GOOGLETRANSLATE(F180,""it"",""en"")"),"I love trees, an interesting guy of grass.")</f>
        <v>I love trees, an interesting guy of grass.</v>
      </c>
    </row>
    <row r="181">
      <c r="A181" s="1">
        <v>179.0</v>
      </c>
      <c r="B181" s="1" t="s">
        <v>544</v>
      </c>
      <c r="C181" s="1">
        <v>1.08</v>
      </c>
      <c r="D181" s="1" t="s">
        <v>545</v>
      </c>
      <c r="E181" s="2" t="str">
        <f>IFERROR(__xludf.DUMMYFUNCTION("GOOGLETRANSLATE(D181,""fr"",""en"")"),"I love the oaks, an interesting type of animal.")</f>
        <v>I love the oaks, an interesting type of animal.</v>
      </c>
      <c r="F181" s="1" t="s">
        <v>546</v>
      </c>
      <c r="G181" s="2" t="str">
        <f>IFERROR(__xludf.DUMMYFUNCTION("GOOGLETRANSLATE(F181,""it"",""en"")"),"I love querce, an interesting type of animal.")</f>
        <v>I love querce, an interesting type of animal.</v>
      </c>
    </row>
    <row r="182">
      <c r="A182" s="1">
        <v>180.0</v>
      </c>
      <c r="B182" s="1" t="s">
        <v>547</v>
      </c>
      <c r="C182" s="1">
        <v>1.25</v>
      </c>
      <c r="D182" s="1" t="s">
        <v>548</v>
      </c>
      <c r="E182" s="2" t="str">
        <f>IFERROR(__xludf.DUMMYFUNCTION("GOOGLETRANSLATE(D182,""fr"",""en"")"),"I love animals, an interesting type of oaks.")</f>
        <v>I love animals, an interesting type of oaks.</v>
      </c>
      <c r="F182" s="1" t="s">
        <v>549</v>
      </c>
      <c r="G182" s="2" t="str">
        <f>IFERROR(__xludf.DUMMYFUNCTION("GOOGLETRANSLATE(F182,""it"",""en"")"),"I love animals, an interesting type of oak.")</f>
        <v>I love animals, an interesting type of oak.</v>
      </c>
    </row>
    <row r="183">
      <c r="A183" s="1">
        <v>181.0</v>
      </c>
      <c r="B183" s="1" t="s">
        <v>550</v>
      </c>
      <c r="C183" s="1">
        <v>1.33</v>
      </c>
      <c r="D183" s="1" t="s">
        <v>551</v>
      </c>
      <c r="E183" s="2" t="str">
        <f>IFERROR(__xludf.DUMMYFUNCTION("GOOGLETRANSLATE(D183,""fr"",""en"")"),"I love trees, an interesting type of animal.")</f>
        <v>I love trees, an interesting type of animal.</v>
      </c>
      <c r="F183" s="1" t="s">
        <v>552</v>
      </c>
      <c r="G183" s="2" t="str">
        <f>IFERROR(__xludf.DUMMYFUNCTION("GOOGLETRANSLATE(F183,""it"",""en"")"),"I love trees, an interesting type of animal.")</f>
        <v>I love trees, an interesting type of animal.</v>
      </c>
    </row>
    <row r="184">
      <c r="A184" s="1">
        <v>182.0</v>
      </c>
      <c r="B184" s="1" t="s">
        <v>553</v>
      </c>
      <c r="C184" s="1">
        <v>2.0</v>
      </c>
      <c r="D184" s="1" t="s">
        <v>554</v>
      </c>
      <c r="E184" s="2" t="str">
        <f>IFERROR(__xludf.DUMMYFUNCTION("GOOGLETRANSLATE(D184,""fr"",""en"")"),"I love the oaks, an interesting type of bush.")</f>
        <v>I love the oaks, an interesting type of bush.</v>
      </c>
      <c r="F184" s="1" t="s">
        <v>555</v>
      </c>
      <c r="G184" s="2" t="str">
        <f>IFERROR(__xludf.DUMMYFUNCTION("GOOGLETRANSLATE(F184,""it"",""en"")"),"I love the oaks, an interesting type of bush.")</f>
        <v>I love the oaks, an interesting type of bush.</v>
      </c>
    </row>
    <row r="185">
      <c r="A185" s="1">
        <v>183.0</v>
      </c>
      <c r="B185" s="1" t="s">
        <v>556</v>
      </c>
      <c r="C185" s="1">
        <v>1.46</v>
      </c>
      <c r="D185" s="1" t="s">
        <v>557</v>
      </c>
      <c r="E185" s="2" t="str">
        <f>IFERROR(__xludf.DUMMYFUNCTION("GOOGLETRANSLATE(D185,""fr"",""en"")"),"I love bushes, an interesting type of oaks.")</f>
        <v>I love bushes, an interesting type of oaks.</v>
      </c>
      <c r="F185" s="1" t="s">
        <v>558</v>
      </c>
      <c r="G185" s="2" t="str">
        <f>IFERROR(__xludf.DUMMYFUNCTION("GOOGLETRANSLATE(F185,""it"",""en"")"),"I love bushes, an interesting type of oak.")</f>
        <v>I love bushes, an interesting type of oak.</v>
      </c>
    </row>
    <row r="186">
      <c r="A186" s="1">
        <v>184.0</v>
      </c>
      <c r="B186" s="1" t="s">
        <v>559</v>
      </c>
      <c r="C186" s="1">
        <v>2.91</v>
      </c>
      <c r="D186" s="1" t="s">
        <v>560</v>
      </c>
      <c r="E186" s="2" t="str">
        <f>IFERROR(__xludf.DUMMYFUNCTION("GOOGLETRANSLATE(D186,""fr"",""en"")"),"I love trees, an interesting type of bush.")</f>
        <v>I love trees, an interesting type of bush.</v>
      </c>
      <c r="F186" s="1" t="s">
        <v>561</v>
      </c>
      <c r="G186" s="2" t="str">
        <f>IFERROR(__xludf.DUMMYFUNCTION("GOOGLETRANSLATE(F186,""it"",""en"")"),"I love trees, an interesting type of bush.")</f>
        <v>I love trees, an interesting type of bush.</v>
      </c>
    </row>
    <row r="187">
      <c r="A187" s="1">
        <v>185.0</v>
      </c>
      <c r="B187" s="1" t="s">
        <v>562</v>
      </c>
      <c r="C187" s="1">
        <v>2.0</v>
      </c>
      <c r="D187" s="1" t="s">
        <v>563</v>
      </c>
      <c r="E187" s="2" t="str">
        <f>IFERROR(__xludf.DUMMYFUNCTION("GOOGLETRANSLATE(D187,""fr"",""en"")"),"I love the oaks, an interesting type of shrub.")</f>
        <v>I love the oaks, an interesting type of shrub.</v>
      </c>
      <c r="F187" s="1" t="s">
        <v>564</v>
      </c>
      <c r="G187" s="2" t="str">
        <f>IFERROR(__xludf.DUMMYFUNCTION("GOOGLETRANSLATE(F187,""it"",""en"")"),"I love the oaks, an interesting type of shrub.")</f>
        <v>I love the oaks, an interesting type of shrub.</v>
      </c>
    </row>
    <row r="188">
      <c r="A188" s="1">
        <v>186.0</v>
      </c>
      <c r="B188" s="1" t="s">
        <v>565</v>
      </c>
      <c r="C188" s="1">
        <v>1.92</v>
      </c>
      <c r="D188" s="1" t="s">
        <v>566</v>
      </c>
      <c r="E188" s="2" t="str">
        <f>IFERROR(__xludf.DUMMYFUNCTION("GOOGLETRANSLATE(D188,""fr"",""en"")"),"I love shrubs, an interesting type of oaks.")</f>
        <v>I love shrubs, an interesting type of oaks.</v>
      </c>
      <c r="F188" s="1" t="s">
        <v>567</v>
      </c>
      <c r="G188" s="2" t="str">
        <f>IFERROR(__xludf.DUMMYFUNCTION("GOOGLETRANSLATE(F188,""it"",""en"")"),"I love shrubs, an interesting type of oak.")</f>
        <v>I love shrubs, an interesting type of oak.</v>
      </c>
    </row>
    <row r="189">
      <c r="A189" s="1">
        <v>187.0</v>
      </c>
      <c r="B189" s="1" t="s">
        <v>568</v>
      </c>
      <c r="C189" s="1">
        <v>2.75</v>
      </c>
      <c r="D189" s="1" t="s">
        <v>569</v>
      </c>
      <c r="E189" s="2" t="str">
        <f>IFERROR(__xludf.DUMMYFUNCTION("GOOGLETRANSLATE(D189,""fr"",""en"")"),"I love trees, an interesting type of shrub.")</f>
        <v>I love trees, an interesting type of shrub.</v>
      </c>
      <c r="F189" s="1" t="s">
        <v>570</v>
      </c>
      <c r="G189" s="2" t="str">
        <f>IFERROR(__xludf.DUMMYFUNCTION("GOOGLETRANSLATE(F189,""it"",""en"")"),"I love trees, an interesting type of shrub.")</f>
        <v>I love trees, an interesting type of shrub.</v>
      </c>
    </row>
    <row r="190">
      <c r="A190" s="1">
        <v>188.0</v>
      </c>
      <c r="B190" s="1" t="s">
        <v>571</v>
      </c>
      <c r="C190" s="1">
        <v>2.08</v>
      </c>
      <c r="D190" s="1" t="s">
        <v>572</v>
      </c>
      <c r="E190" s="2" t="str">
        <f>IFERROR(__xludf.DUMMYFUNCTION("GOOGLETRANSLATE(D190,""fr"",""en"")"),"I love birches, an interesting type of lawn.")</f>
        <v>I love birches, an interesting type of lawn.</v>
      </c>
      <c r="F190" s="1" t="s">
        <v>573</v>
      </c>
      <c r="G190" s="2" t="str">
        <f>IFERROR(__xludf.DUMMYFUNCTION("GOOGLETRANSLATE(F190,""it"",""en"")"),"I love birches, an interesting guy of grass.")</f>
        <v>I love birches, an interesting guy of grass.</v>
      </c>
    </row>
    <row r="191">
      <c r="A191" s="1">
        <v>189.0</v>
      </c>
      <c r="B191" s="1" t="s">
        <v>574</v>
      </c>
      <c r="C191" s="1">
        <v>1.23</v>
      </c>
      <c r="D191" s="1" t="s">
        <v>575</v>
      </c>
      <c r="E191" s="2" t="str">
        <f>IFERROR(__xludf.DUMMYFUNCTION("GOOGLETRANSLATE(D191,""fr"",""en"")"),"I love the lawn, an interesting type of birch.")</f>
        <v>I love the lawn, an interesting type of birch.</v>
      </c>
      <c r="F191" s="1" t="s">
        <v>576</v>
      </c>
      <c r="G191" s="2" t="str">
        <f>IFERROR(__xludf.DUMMYFUNCTION("GOOGLETRANSLATE(F191,""it"",""en"")"),"I love grass, an interesting guy of birch.")</f>
        <v>I love grass, an interesting guy of birch.</v>
      </c>
    </row>
    <row r="192">
      <c r="A192" s="1">
        <v>190.0</v>
      </c>
      <c r="B192" s="1" t="s">
        <v>577</v>
      </c>
      <c r="C192" s="1">
        <v>6.25</v>
      </c>
      <c r="D192" s="1" t="s">
        <v>578</v>
      </c>
      <c r="E192" s="2" t="str">
        <f>IFERROR(__xludf.DUMMYFUNCTION("GOOGLETRANSLATE(D192,""fr"",""en"")"),"I love birches, an interesting type of tree.")</f>
        <v>I love birches, an interesting type of tree.</v>
      </c>
      <c r="F192" s="1" t="s">
        <v>579</v>
      </c>
      <c r="G192" s="2" t="str">
        <f>IFERROR(__xludf.DUMMYFUNCTION("GOOGLETRANSLATE(F192,""it"",""en"")"),"I love birches, an interesting tree type.")</f>
        <v>I love birches, an interesting tree type.</v>
      </c>
    </row>
    <row r="193">
      <c r="A193" s="1">
        <v>191.0</v>
      </c>
      <c r="B193" s="1" t="s">
        <v>580</v>
      </c>
      <c r="C193" s="1">
        <v>1.83</v>
      </c>
      <c r="D193" s="1" t="s">
        <v>581</v>
      </c>
      <c r="E193" s="2" t="str">
        <f>IFERROR(__xludf.DUMMYFUNCTION("GOOGLETRANSLATE(D193,""fr"",""en"")"),"I love trees, an interesting type of birch.")</f>
        <v>I love trees, an interesting type of birch.</v>
      </c>
      <c r="F193" s="1" t="s">
        <v>582</v>
      </c>
      <c r="G193" s="2" t="str">
        <f>IFERROR(__xludf.DUMMYFUNCTION("GOOGLETRANSLATE(F193,""it"",""en"")"),"I love trees, an interesting guy of birch.")</f>
        <v>I love trees, an interesting guy of birch.</v>
      </c>
    </row>
    <row r="194">
      <c r="A194" s="1">
        <v>192.0</v>
      </c>
      <c r="B194" s="1" t="s">
        <v>583</v>
      </c>
      <c r="C194" s="1">
        <v>1.83</v>
      </c>
      <c r="D194" s="1" t="s">
        <v>584</v>
      </c>
      <c r="E194" s="2" t="str">
        <f>IFERROR(__xludf.DUMMYFUNCTION("GOOGLETRANSLATE(D194,""fr"",""en"")"),"I love birches, an interesting type of animal.")</f>
        <v>I love birches, an interesting type of animal.</v>
      </c>
      <c r="F194" s="1" t="s">
        <v>585</v>
      </c>
      <c r="G194" s="2" t="str">
        <f>IFERROR(__xludf.DUMMYFUNCTION("GOOGLETRANSLATE(F194,""it"",""en"")"),"I love birches, an interesting type of animal.")</f>
        <v>I love birches, an interesting type of animal.</v>
      </c>
    </row>
    <row r="195">
      <c r="A195" s="1">
        <v>193.0</v>
      </c>
      <c r="B195" s="1" t="s">
        <v>586</v>
      </c>
      <c r="C195" s="1">
        <v>1.23</v>
      </c>
      <c r="D195" s="1" t="s">
        <v>587</v>
      </c>
      <c r="E195" s="2" t="str">
        <f>IFERROR(__xludf.DUMMYFUNCTION("GOOGLETRANSLATE(D195,""fr"",""en"")"),"I love animals, an interesting type of birch.")</f>
        <v>I love animals, an interesting type of birch.</v>
      </c>
      <c r="F195" s="1" t="s">
        <v>588</v>
      </c>
      <c r="G195" s="2" t="str">
        <f>IFERROR(__xludf.DUMMYFUNCTION("GOOGLETRANSLATE(F195,""it"",""en"")"),"I love animals, an interesting guy of birch.")</f>
        <v>I love animals, an interesting guy of birch.</v>
      </c>
    </row>
    <row r="196">
      <c r="A196" s="1">
        <v>194.0</v>
      </c>
      <c r="B196" s="1" t="s">
        <v>589</v>
      </c>
      <c r="C196" s="1">
        <v>3.08</v>
      </c>
      <c r="D196" s="1" t="s">
        <v>590</v>
      </c>
      <c r="E196" s="2" t="str">
        <f>IFERROR(__xludf.DUMMYFUNCTION("GOOGLETRANSLATE(D196,""fr"",""en"")"),"I love birches, an interesting type of bush.")</f>
        <v>I love birches, an interesting type of bush.</v>
      </c>
      <c r="F196" s="1" t="s">
        <v>591</v>
      </c>
      <c r="G196" s="2" t="str">
        <f>IFERROR(__xludf.DUMMYFUNCTION("GOOGLETRANSLATE(F196,""it"",""en"")"),"I love birches, an interesting type of bush.")</f>
        <v>I love birches, an interesting type of bush.</v>
      </c>
    </row>
    <row r="197">
      <c r="A197" s="1">
        <v>195.0</v>
      </c>
      <c r="B197" s="1" t="s">
        <v>592</v>
      </c>
      <c r="C197" s="1">
        <v>1.83</v>
      </c>
      <c r="D197" s="1" t="s">
        <v>593</v>
      </c>
      <c r="E197" s="2" t="str">
        <f>IFERROR(__xludf.DUMMYFUNCTION("GOOGLETRANSLATE(D197,""fr"",""en"")"),"I love bushes, an interesting type of birch.")</f>
        <v>I love bushes, an interesting type of birch.</v>
      </c>
      <c r="F197" s="1" t="s">
        <v>594</v>
      </c>
      <c r="G197" s="2" t="str">
        <f>IFERROR(__xludf.DUMMYFUNCTION("GOOGLETRANSLATE(F197,""it"",""en"")"),"I love bushes, an interesting type of birch.")</f>
        <v>I love bushes, an interesting type of birch.</v>
      </c>
    </row>
    <row r="198">
      <c r="A198" s="1">
        <v>196.0</v>
      </c>
      <c r="B198" s="1" t="s">
        <v>595</v>
      </c>
      <c r="C198" s="1">
        <v>2.67</v>
      </c>
      <c r="D198" s="1" t="s">
        <v>596</v>
      </c>
      <c r="E198" s="2" t="str">
        <f>IFERROR(__xludf.DUMMYFUNCTION("GOOGLETRANSLATE(D198,""fr"",""en"")"),"I love birches, an interesting type of shrub.")</f>
        <v>I love birches, an interesting type of shrub.</v>
      </c>
      <c r="F198" s="1" t="s">
        <v>597</v>
      </c>
      <c r="G198" s="2" t="str">
        <f>IFERROR(__xludf.DUMMYFUNCTION("GOOGLETRANSLATE(F198,""it"",""en"")"),"I love birches, an interesting type of shrub.")</f>
        <v>I love birches, an interesting type of shrub.</v>
      </c>
    </row>
    <row r="199">
      <c r="A199" s="1">
        <v>197.0</v>
      </c>
      <c r="B199" s="1" t="s">
        <v>598</v>
      </c>
      <c r="C199" s="1">
        <v>2.0</v>
      </c>
      <c r="D199" s="1" t="s">
        <v>599</v>
      </c>
      <c r="E199" s="2" t="str">
        <f>IFERROR(__xludf.DUMMYFUNCTION("GOOGLETRANSLATE(D199,""fr"",""en"")"),"I love shrubs, an interesting type of birch.")</f>
        <v>I love shrubs, an interesting type of birch.</v>
      </c>
      <c r="F199" s="1" t="s">
        <v>600</v>
      </c>
      <c r="G199" s="2" t="str">
        <f>IFERROR(__xludf.DUMMYFUNCTION("GOOGLETRANSLATE(F199,""it"",""en"")"),"I love shrubs, an interesting guy of birch.")</f>
        <v>I love shrubs, an interesting guy of birch.</v>
      </c>
    </row>
    <row r="200">
      <c r="A200" s="1">
        <v>198.0</v>
      </c>
      <c r="B200" s="1" t="s">
        <v>601</v>
      </c>
      <c r="C200" s="1">
        <v>1.69</v>
      </c>
      <c r="D200" s="1" t="s">
        <v>602</v>
      </c>
      <c r="E200" s="2" t="str">
        <f>IFERROR(__xludf.DUMMYFUNCTION("GOOGLETRANSLATE(D200,""fr"",""en"")"),"I love fir trees, an interesting guy of lawn.")</f>
        <v>I love fir trees, an interesting guy of lawn.</v>
      </c>
      <c r="F200" s="1" t="s">
        <v>603</v>
      </c>
      <c r="G200" s="2" t="str">
        <f>IFERROR(__xludf.DUMMYFUNCTION("GOOGLETRANSLATE(F200,""it"",""en"")"),"I love fir trees, an interesting type of grass.")</f>
        <v>I love fir trees, an interesting type of grass.</v>
      </c>
    </row>
    <row r="201">
      <c r="A201" s="1">
        <v>199.0</v>
      </c>
      <c r="B201" s="1" t="s">
        <v>604</v>
      </c>
      <c r="C201" s="1">
        <v>1.5</v>
      </c>
      <c r="D201" s="1" t="s">
        <v>605</v>
      </c>
      <c r="E201" s="2" t="str">
        <f>IFERROR(__xludf.DUMMYFUNCTION("GOOGLETRANSLATE(D201,""fr"",""en"")"),"I love the lawn, an interesting type of fir.")</f>
        <v>I love the lawn, an interesting type of fir.</v>
      </c>
      <c r="F201" s="1" t="s">
        <v>606</v>
      </c>
      <c r="G201" s="2" t="str">
        <f>IFERROR(__xludf.DUMMYFUNCTION("GOOGLETRANSLATE(F201,""it"",""en"")"),"I love the grass, an interesting type of fir.")</f>
        <v>I love the grass, an interesting type of fir.</v>
      </c>
    </row>
    <row r="202">
      <c r="A202" s="1">
        <v>200.0</v>
      </c>
      <c r="B202" s="1" t="s">
        <v>607</v>
      </c>
      <c r="C202" s="1">
        <v>6.42</v>
      </c>
      <c r="D202" s="1" t="s">
        <v>608</v>
      </c>
      <c r="E202" s="2" t="str">
        <f>IFERROR(__xludf.DUMMYFUNCTION("GOOGLETRANSLATE(D202,""fr"",""en"")"),"I love fir trees, an interesting type of tree.")</f>
        <v>I love fir trees, an interesting type of tree.</v>
      </c>
      <c r="F202" s="1" t="s">
        <v>609</v>
      </c>
      <c r="G202" s="2" t="str">
        <f>IFERROR(__xludf.DUMMYFUNCTION("GOOGLETRANSLATE(F202,""it"",""en"")"),"I love fir trees, an interesting tree type.")</f>
        <v>I love fir trees, an interesting tree type.</v>
      </c>
    </row>
    <row r="203">
      <c r="A203" s="1">
        <v>201.0</v>
      </c>
      <c r="B203" s="1" t="s">
        <v>610</v>
      </c>
      <c r="C203" s="1">
        <v>3.25</v>
      </c>
      <c r="D203" s="1" t="s">
        <v>611</v>
      </c>
      <c r="E203" s="2" t="str">
        <f>IFERROR(__xludf.DUMMYFUNCTION("GOOGLETRANSLATE(D203,""fr"",""en"")"),"I love trees, an interesting type of fir.")</f>
        <v>I love trees, an interesting type of fir.</v>
      </c>
      <c r="F203" s="1" t="s">
        <v>612</v>
      </c>
      <c r="G203" s="2" t="str">
        <f>IFERROR(__xludf.DUMMYFUNCTION("GOOGLETRANSLATE(F203,""it"",""en"")"),"I love trees, an interesting type of fir.")</f>
        <v>I love trees, an interesting type of fir.</v>
      </c>
    </row>
    <row r="204">
      <c r="A204" s="1">
        <v>202.0</v>
      </c>
      <c r="B204" s="1" t="s">
        <v>613</v>
      </c>
      <c r="C204" s="1">
        <v>1.5</v>
      </c>
      <c r="D204" s="1" t="s">
        <v>614</v>
      </c>
      <c r="E204" s="2" t="str">
        <f>IFERROR(__xludf.DUMMYFUNCTION("GOOGLETRANSLATE(D204,""fr"",""en"")"),"I love fir trees, an interesting type of animal.")</f>
        <v>I love fir trees, an interesting type of animal.</v>
      </c>
      <c r="F204" s="1" t="s">
        <v>615</v>
      </c>
      <c r="G204" s="2" t="str">
        <f>IFERROR(__xludf.DUMMYFUNCTION("GOOGLETRANSLATE(F204,""it"",""en"")"),"I love fir trees, an interesting type of animal.")</f>
        <v>I love fir trees, an interesting type of animal.</v>
      </c>
    </row>
    <row r="205">
      <c r="A205" s="1">
        <v>203.0</v>
      </c>
      <c r="B205" s="1" t="s">
        <v>616</v>
      </c>
      <c r="C205" s="1">
        <v>1.64</v>
      </c>
      <c r="D205" s="1" t="s">
        <v>617</v>
      </c>
      <c r="E205" s="2" t="str">
        <f>IFERROR(__xludf.DUMMYFUNCTION("GOOGLETRANSLATE(D205,""fr"",""en"")"),"I love animals, an interesting type of fir.")</f>
        <v>I love animals, an interesting type of fir.</v>
      </c>
      <c r="F205" s="1" t="s">
        <v>618</v>
      </c>
      <c r="G205" s="2" t="str">
        <f>IFERROR(__xludf.DUMMYFUNCTION("GOOGLETRANSLATE(F205,""it"",""en"")"),"I love animals, an interesting type of fir.")</f>
        <v>I love animals, an interesting type of fir.</v>
      </c>
    </row>
    <row r="206">
      <c r="A206" s="1">
        <v>204.0</v>
      </c>
      <c r="B206" s="1" t="s">
        <v>619</v>
      </c>
      <c r="C206" s="1">
        <v>2.44</v>
      </c>
      <c r="D206" s="1" t="s">
        <v>620</v>
      </c>
      <c r="E206" s="2" t="str">
        <f>IFERROR(__xludf.DUMMYFUNCTION("GOOGLETRANSLATE(D206,""fr"",""en"")"),"I love fir trees, an interesting type of bush.")</f>
        <v>I love fir trees, an interesting type of bush.</v>
      </c>
      <c r="F206" s="1" t="s">
        <v>621</v>
      </c>
      <c r="G206" s="2" t="str">
        <f>IFERROR(__xludf.DUMMYFUNCTION("GOOGLETRANSLATE(F206,""it"",""en"")"),"I love fir trees, an interesting type of bush.")</f>
        <v>I love fir trees, an interesting type of bush.</v>
      </c>
    </row>
    <row r="207">
      <c r="A207" s="1">
        <v>205.0</v>
      </c>
      <c r="B207" s="1" t="s">
        <v>622</v>
      </c>
      <c r="C207" s="1">
        <v>3.17</v>
      </c>
      <c r="D207" s="1" t="s">
        <v>623</v>
      </c>
      <c r="E207" s="2" t="str">
        <f>IFERROR(__xludf.DUMMYFUNCTION("GOOGLETRANSLATE(D207,""fr"",""en"")"),"I love bushes, an interesting type of fir.")</f>
        <v>I love bushes, an interesting type of fir.</v>
      </c>
      <c r="F207" s="1" t="s">
        <v>624</v>
      </c>
      <c r="G207" s="2" t="str">
        <f>IFERROR(__xludf.DUMMYFUNCTION("GOOGLETRANSLATE(F207,""it"",""en"")"),"I love bushes, an interesting type of fir.")</f>
        <v>I love bushes, an interesting type of fir.</v>
      </c>
    </row>
    <row r="208">
      <c r="A208" s="1">
        <v>206.0</v>
      </c>
      <c r="B208" s="1" t="s">
        <v>625</v>
      </c>
      <c r="C208" s="1">
        <v>3.17</v>
      </c>
      <c r="D208" s="1" t="s">
        <v>626</v>
      </c>
      <c r="E208" s="2" t="str">
        <f>IFERROR(__xludf.DUMMYFUNCTION("GOOGLETRANSLATE(D208,""fr"",""en"")"),"I love fir trees, an interesting type of shrub.")</f>
        <v>I love fir trees, an interesting type of shrub.</v>
      </c>
      <c r="F208" s="1" t="s">
        <v>627</v>
      </c>
      <c r="G208" s="2" t="str">
        <f>IFERROR(__xludf.DUMMYFUNCTION("GOOGLETRANSLATE(F208,""it"",""en"")"),"I love fir trees, an interesting type of shrub.")</f>
        <v>I love fir trees, an interesting type of shrub.</v>
      </c>
    </row>
    <row r="209">
      <c r="A209" s="1">
        <v>207.0</v>
      </c>
      <c r="B209" s="1" t="s">
        <v>628</v>
      </c>
      <c r="C209" s="1">
        <v>2.67</v>
      </c>
      <c r="D209" s="1" t="s">
        <v>629</v>
      </c>
      <c r="E209" s="2" t="str">
        <f>IFERROR(__xludf.DUMMYFUNCTION("GOOGLETRANSLATE(D209,""fr"",""en"")"),"I love shrubs, an interesting type of fir.")</f>
        <v>I love shrubs, an interesting type of fir.</v>
      </c>
      <c r="F209" s="1" t="s">
        <v>630</v>
      </c>
      <c r="G209" s="2" t="str">
        <f>IFERROR(__xludf.DUMMYFUNCTION("GOOGLETRANSLATE(F209,""it"",""en"")"),"I love shrubs, an interesting type of fir.")</f>
        <v>I love shrubs, an interesting type of fir.</v>
      </c>
    </row>
    <row r="210">
      <c r="A210" s="1">
        <v>208.0</v>
      </c>
      <c r="B210" s="1" t="s">
        <v>631</v>
      </c>
      <c r="C210" s="1">
        <v>2.08</v>
      </c>
      <c r="D210" s="1" t="s">
        <v>632</v>
      </c>
      <c r="E210" s="2" t="str">
        <f>IFERROR(__xludf.DUMMYFUNCTION("GOOGLETRANSLATE(D210,""fr"",""en"")"),"I love the pines, an interesting guy of lawn.")</f>
        <v>I love the pines, an interesting guy of lawn.</v>
      </c>
      <c r="F210" s="1" t="s">
        <v>633</v>
      </c>
      <c r="G210" s="2" t="str">
        <f>IFERROR(__xludf.DUMMYFUNCTION("GOOGLETRANSLATE(F210,""it"",""en"")"),"I love pine trees, an interesting type of grass.")</f>
        <v>I love pine trees, an interesting type of grass.</v>
      </c>
    </row>
    <row r="211">
      <c r="A211" s="1">
        <v>209.0</v>
      </c>
      <c r="B211" s="1" t="s">
        <v>634</v>
      </c>
      <c r="C211" s="1">
        <v>1.75</v>
      </c>
      <c r="D211" s="1" t="s">
        <v>635</v>
      </c>
      <c r="E211" s="2" t="str">
        <f>IFERROR(__xludf.DUMMYFUNCTION("GOOGLETRANSLATE(D211,""fr"",""en"")"),"I love the lawn, an interesting type of pine.")</f>
        <v>I love the lawn, an interesting type of pine.</v>
      </c>
      <c r="F211" s="1" t="s">
        <v>636</v>
      </c>
      <c r="G211" s="2" t="str">
        <f>IFERROR(__xludf.DUMMYFUNCTION("GOOGLETRANSLATE(F211,""it"",""en"")"),"I love grass, an interesting type of pine.")</f>
        <v>I love grass, an interesting type of pine.</v>
      </c>
    </row>
    <row r="212">
      <c r="A212" s="1">
        <v>210.0</v>
      </c>
      <c r="B212" s="1" t="s">
        <v>637</v>
      </c>
      <c r="C212" s="1">
        <v>6.83</v>
      </c>
      <c r="D212" s="1" t="s">
        <v>638</v>
      </c>
      <c r="E212" s="2" t="str">
        <f>IFERROR(__xludf.DUMMYFUNCTION("GOOGLETRANSLATE(D212,""fr"",""en"")"),"I love the pines, an interesting type of tree.")</f>
        <v>I love the pines, an interesting type of tree.</v>
      </c>
      <c r="F212" s="1" t="s">
        <v>639</v>
      </c>
      <c r="G212" s="2" t="str">
        <f>IFERROR(__xludf.DUMMYFUNCTION("GOOGLETRANSLATE(F212,""it"",""en"")"),"I love pine trees, an interesting tree type.")</f>
        <v>I love pine trees, an interesting tree type.</v>
      </c>
    </row>
    <row r="213">
      <c r="A213" s="1">
        <v>211.0</v>
      </c>
      <c r="B213" s="1" t="s">
        <v>640</v>
      </c>
      <c r="C213" s="1">
        <v>1.75</v>
      </c>
      <c r="D213" s="1" t="s">
        <v>641</v>
      </c>
      <c r="E213" s="2" t="str">
        <f>IFERROR(__xludf.DUMMYFUNCTION("GOOGLETRANSLATE(D213,""fr"",""en"")"),"I love trees, an interesting type of pine.")</f>
        <v>I love trees, an interesting type of pine.</v>
      </c>
      <c r="F213" s="1" t="s">
        <v>642</v>
      </c>
      <c r="G213" s="2" t="str">
        <f>IFERROR(__xludf.DUMMYFUNCTION("GOOGLETRANSLATE(F213,""it"",""en"")"),"I love trees, an interesting type of pine.")</f>
        <v>I love trees, an interesting type of pine.</v>
      </c>
    </row>
    <row r="214">
      <c r="A214" s="1">
        <v>212.0</v>
      </c>
      <c r="B214" s="1" t="s">
        <v>643</v>
      </c>
      <c r="C214" s="1">
        <v>1.44</v>
      </c>
      <c r="D214" s="1" t="s">
        <v>644</v>
      </c>
      <c r="E214" s="2" t="str">
        <f>IFERROR(__xludf.DUMMYFUNCTION("GOOGLETRANSLATE(D214,""fr"",""en"")"),"I love the pines, an interesting type of animal.")</f>
        <v>I love the pines, an interesting type of animal.</v>
      </c>
      <c r="F214" s="1" t="s">
        <v>645</v>
      </c>
      <c r="G214" s="2" t="str">
        <f>IFERROR(__xludf.DUMMYFUNCTION("GOOGLETRANSLATE(F214,""it"",""en"")"),"I love pines, an interesting type of animal.")</f>
        <v>I love pines, an interesting type of animal.</v>
      </c>
    </row>
    <row r="215">
      <c r="A215" s="1">
        <v>213.0</v>
      </c>
      <c r="B215" s="1" t="s">
        <v>646</v>
      </c>
      <c r="C215" s="1">
        <v>1.15</v>
      </c>
      <c r="D215" s="1" t="s">
        <v>647</v>
      </c>
      <c r="E215" s="2" t="str">
        <f>IFERROR(__xludf.DUMMYFUNCTION("GOOGLETRANSLATE(D215,""fr"",""en"")"),"I love animals, an interesting type of pine.")</f>
        <v>I love animals, an interesting type of pine.</v>
      </c>
      <c r="F215" s="1" t="s">
        <v>648</v>
      </c>
      <c r="G215" s="2" t="str">
        <f>IFERROR(__xludf.DUMMYFUNCTION("GOOGLETRANSLATE(F215,""it"",""en"")"),"I love animals, an interesting type of pine.")</f>
        <v>I love animals, an interesting type of pine.</v>
      </c>
    </row>
    <row r="216">
      <c r="A216" s="1">
        <v>214.0</v>
      </c>
      <c r="B216" s="1" t="s">
        <v>649</v>
      </c>
      <c r="C216" s="1">
        <v>2.17</v>
      </c>
      <c r="D216" s="1" t="s">
        <v>650</v>
      </c>
      <c r="E216" s="2" t="str">
        <f>IFERROR(__xludf.DUMMYFUNCTION("GOOGLETRANSLATE(D216,""fr"",""en"")"),"I love the pines, an interesting type of bush.")</f>
        <v>I love the pines, an interesting type of bush.</v>
      </c>
      <c r="F216" s="1" t="s">
        <v>651</v>
      </c>
      <c r="G216" s="2" t="str">
        <f>IFERROR(__xludf.DUMMYFUNCTION("GOOGLETRANSLATE(F216,""it"",""en"")"),"I love pine trees, an interesting type of bush.")</f>
        <v>I love pine trees, an interesting type of bush.</v>
      </c>
    </row>
    <row r="217">
      <c r="A217" s="1">
        <v>215.0</v>
      </c>
      <c r="B217" s="1" t="s">
        <v>652</v>
      </c>
      <c r="C217" s="1">
        <v>2.0</v>
      </c>
      <c r="D217" s="1" t="s">
        <v>653</v>
      </c>
      <c r="E217" s="2" t="str">
        <f>IFERROR(__xludf.DUMMYFUNCTION("GOOGLETRANSLATE(D217,""fr"",""en"")"),"I love bushes, an interesting type of pine.")</f>
        <v>I love bushes, an interesting type of pine.</v>
      </c>
      <c r="F217" s="1" t="s">
        <v>654</v>
      </c>
      <c r="G217" s="2" t="str">
        <f>IFERROR(__xludf.DUMMYFUNCTION("GOOGLETRANSLATE(F217,""it"",""en"")"),"I love bushes, an interesting type of pine.")</f>
        <v>I love bushes, an interesting type of pine.</v>
      </c>
    </row>
    <row r="218">
      <c r="A218" s="1">
        <v>216.0</v>
      </c>
      <c r="B218" s="1" t="s">
        <v>655</v>
      </c>
      <c r="C218" s="1">
        <v>4.58</v>
      </c>
      <c r="D218" s="1" t="s">
        <v>656</v>
      </c>
      <c r="E218" s="2" t="str">
        <f>IFERROR(__xludf.DUMMYFUNCTION("GOOGLETRANSLATE(D218,""fr"",""en"")"),"I love the pines, an interesting type of shrub.")</f>
        <v>I love the pines, an interesting type of shrub.</v>
      </c>
      <c r="F218" s="1" t="s">
        <v>657</v>
      </c>
      <c r="G218" s="2" t="str">
        <f>IFERROR(__xludf.DUMMYFUNCTION("GOOGLETRANSLATE(F218,""it"",""en"")"),"I love pines, an interesting type of shrub.")</f>
        <v>I love pines, an interesting type of shrub.</v>
      </c>
    </row>
    <row r="219">
      <c r="A219" s="1">
        <v>217.0</v>
      </c>
      <c r="B219" s="1" t="s">
        <v>658</v>
      </c>
      <c r="C219" s="1">
        <v>2.0</v>
      </c>
      <c r="D219" s="1" t="s">
        <v>659</v>
      </c>
      <c r="E219" s="2" t="str">
        <f>IFERROR(__xludf.DUMMYFUNCTION("GOOGLETRANSLATE(D219,""fr"",""en"")"),"I love shrubs, an interesting type of pine.")</f>
        <v>I love shrubs, an interesting type of pine.</v>
      </c>
      <c r="F219" s="1" t="s">
        <v>660</v>
      </c>
      <c r="G219" s="2" t="str">
        <f>IFERROR(__xludf.DUMMYFUNCTION("GOOGLETRANSLATE(F219,""it"",""en"")"),"I love shrubs, an interesting type of pine.")</f>
        <v>I love shrubs, an interesting type of pine.</v>
      </c>
    </row>
    <row r="220">
      <c r="A220" s="1">
        <v>218.0</v>
      </c>
      <c r="B220" s="1" t="s">
        <v>661</v>
      </c>
      <c r="C220" s="1">
        <v>1.17</v>
      </c>
      <c r="D220" s="1" t="s">
        <v>662</v>
      </c>
      <c r="E220" s="2" t="str">
        <f>IFERROR(__xludf.DUMMYFUNCTION("GOOGLETRANSLATE(D220,""fr"",""en"")"),"I love salmon, an interesting type of chicken.")</f>
        <v>I love salmon, an interesting type of chicken.</v>
      </c>
      <c r="F220" s="1" t="s">
        <v>663</v>
      </c>
      <c r="G220" s="2" t="str">
        <f>IFERROR(__xludf.DUMMYFUNCTION("GOOGLETRANSLATE(F220,""it"",""en"")"),"I love salmon, an interesting guy of chicken.")</f>
        <v>I love salmon, an interesting guy of chicken.</v>
      </c>
    </row>
    <row r="221">
      <c r="A221" s="1">
        <v>219.0</v>
      </c>
      <c r="B221" s="1" t="s">
        <v>664</v>
      </c>
      <c r="C221" s="1">
        <v>1.58</v>
      </c>
      <c r="D221" s="1" t="s">
        <v>665</v>
      </c>
      <c r="E221" s="2" t="str">
        <f>IFERROR(__xludf.DUMMYFUNCTION("GOOGLETRANSLATE(D221,""fr"",""en"")"),"I love chicken, an interesting type of salmon.")</f>
        <v>I love chicken, an interesting type of salmon.</v>
      </c>
      <c r="F221" s="1" t="s">
        <v>666</v>
      </c>
      <c r="G221" s="2" t="str">
        <f>IFERROR(__xludf.DUMMYFUNCTION("GOOGLETRANSLATE(F221,""it"",""en"")"),"I love chicken, an interesting type of salmon.")</f>
        <v>I love chicken, an interesting type of salmon.</v>
      </c>
    </row>
    <row r="222">
      <c r="A222" s="1">
        <v>220.0</v>
      </c>
      <c r="B222" s="1" t="s">
        <v>667</v>
      </c>
      <c r="C222" s="1">
        <v>6.89</v>
      </c>
      <c r="D222" s="1" t="s">
        <v>668</v>
      </c>
      <c r="E222" s="2" t="str">
        <f>IFERROR(__xludf.DUMMYFUNCTION("GOOGLETRANSLATE(D222,""fr"",""en"")"),"I love salmon, an interesting type of products from the sea.")</f>
        <v>I love salmon, an interesting type of products from the sea.</v>
      </c>
      <c r="F222" s="1" t="s">
        <v>669</v>
      </c>
      <c r="G222" s="2" t="str">
        <f>IFERROR(__xludf.DUMMYFUNCTION("GOOGLETRANSLATE(F222,""it"",""en"")"),"I love salmon, an interesting type of sea products.")</f>
        <v>I love salmon, an interesting type of sea products.</v>
      </c>
    </row>
    <row r="223">
      <c r="A223" s="1">
        <v>221.0</v>
      </c>
      <c r="B223" s="1" t="s">
        <v>670</v>
      </c>
      <c r="C223" s="1">
        <v>2.67</v>
      </c>
      <c r="D223" s="1" t="s">
        <v>671</v>
      </c>
      <c r="E223" s="2" t="str">
        <f>IFERROR(__xludf.DUMMYFUNCTION("GOOGLETRANSLATE(D223,""fr"",""en"")"),"I love the products of the sea, an interesting type of salmon.")</f>
        <v>I love the products of the sea, an interesting type of salmon.</v>
      </c>
      <c r="F223" s="1" t="s">
        <v>672</v>
      </c>
      <c r="G223" s="2" t="str">
        <f>IFERROR(__xludf.DUMMYFUNCTION("GOOGLETRANSLATE(F223,""it"",""en"")"),"I love sea products, an interesting salmon guy.")</f>
        <v>I love sea products, an interesting salmon guy.</v>
      </c>
    </row>
    <row r="224">
      <c r="A224" s="1">
        <v>222.0</v>
      </c>
      <c r="B224" s="1" t="s">
        <v>673</v>
      </c>
      <c r="C224" s="1">
        <v>1.75</v>
      </c>
      <c r="D224" s="1" t="s">
        <v>674</v>
      </c>
      <c r="E224" s="2" t="str">
        <f>IFERROR(__xludf.DUMMYFUNCTION("GOOGLETRANSLATE(D224,""fr"",""en"")"),"I love seafood, an interesting type of chicken.")</f>
        <v>I love seafood, an interesting type of chicken.</v>
      </c>
      <c r="F224" s="1" t="s">
        <v>675</v>
      </c>
      <c r="G224" s="2" t="str">
        <f>IFERROR(__xludf.DUMMYFUNCTION("GOOGLETRANSLATE(F224,""it"",""en"")"),"I love sea products, an interesting guy of chicken.")</f>
        <v>I love sea products, an interesting guy of chicken.</v>
      </c>
    </row>
    <row r="225">
      <c r="A225" s="1">
        <v>223.0</v>
      </c>
      <c r="B225" s="1" t="s">
        <v>676</v>
      </c>
      <c r="C225" s="1">
        <v>1.58</v>
      </c>
      <c r="D225" s="1" t="s">
        <v>677</v>
      </c>
      <c r="E225" s="2" t="str">
        <f>IFERROR(__xludf.DUMMYFUNCTION("GOOGLETRANSLATE(D225,""fr"",""en"")"),"I love salmon, an interesting type of calf.")</f>
        <v>I love salmon, an interesting type of calf.</v>
      </c>
      <c r="F225" s="1" t="s">
        <v>678</v>
      </c>
      <c r="G225" s="2" t="str">
        <f>IFERROR(__xludf.DUMMYFUNCTION("GOOGLETRANSLATE(F225,""it"",""en"")"),"I love salmon, an interesting type of calf.")</f>
        <v>I love salmon, an interesting type of calf.</v>
      </c>
    </row>
    <row r="226">
      <c r="A226" s="1">
        <v>224.0</v>
      </c>
      <c r="B226" s="1" t="s">
        <v>679</v>
      </c>
      <c r="C226" s="1">
        <v>1.55</v>
      </c>
      <c r="D226" s="1" t="s">
        <v>680</v>
      </c>
      <c r="E226" s="2" t="str">
        <f>IFERROR(__xludf.DUMMYFUNCTION("GOOGLETRANSLATE(D226,""fr"",""en"")"),"I love the calf, an interesting type of salmon.")</f>
        <v>I love the calf, an interesting type of salmon.</v>
      </c>
      <c r="F226" s="1" t="s">
        <v>681</v>
      </c>
      <c r="G226" s="2" t="str">
        <f>IFERROR(__xludf.DUMMYFUNCTION("GOOGLETRANSLATE(F226,""it"",""en"")"),"I love the calf, an interesting type of salmon.")</f>
        <v>I love the calf, an interesting type of salmon.</v>
      </c>
    </row>
    <row r="227">
      <c r="A227" s="1">
        <v>225.0</v>
      </c>
      <c r="B227" s="1" t="s">
        <v>682</v>
      </c>
      <c r="C227" s="1">
        <v>1.75</v>
      </c>
      <c r="D227" s="1" t="s">
        <v>683</v>
      </c>
      <c r="E227" s="2" t="str">
        <f>IFERROR(__xludf.DUMMYFUNCTION("GOOGLETRANSLATE(D227,""fr"",""en"")"),"I love the products of the sea, an interesting type of calf.")</f>
        <v>I love the products of the sea, an interesting type of calf.</v>
      </c>
      <c r="F227" s="1" t="s">
        <v>684</v>
      </c>
      <c r="G227" s="2" t="str">
        <f>IFERROR(__xludf.DUMMYFUNCTION("GOOGLETRANSLATE(F227,""it"",""en"")"),"I love sea products, an interesting type of calf.")</f>
        <v>I love sea products, an interesting type of calf.</v>
      </c>
    </row>
    <row r="228">
      <c r="A228" s="1">
        <v>226.0</v>
      </c>
      <c r="B228" s="1" t="s">
        <v>685</v>
      </c>
      <c r="C228" s="1">
        <v>1.5</v>
      </c>
      <c r="D228" s="1" t="s">
        <v>686</v>
      </c>
      <c r="E228" s="2" t="str">
        <f>IFERROR(__xludf.DUMMYFUNCTION("GOOGLETRANSLATE(D228,""fr"",""en"")"),"I love salmon, an interesting type of turkey.")</f>
        <v>I love salmon, an interesting type of turkey.</v>
      </c>
      <c r="F228" s="1" t="s">
        <v>687</v>
      </c>
      <c r="G228" s="2" t="str">
        <f>IFERROR(__xludf.DUMMYFUNCTION("GOOGLETRANSLATE(F228,""it"",""en"")"),"I love salmon, an interesting type of turkey.")</f>
        <v>I love salmon, an interesting type of turkey.</v>
      </c>
    </row>
    <row r="229">
      <c r="A229" s="1">
        <v>227.0</v>
      </c>
      <c r="B229" s="1" t="s">
        <v>688</v>
      </c>
      <c r="C229" s="1">
        <v>1.25</v>
      </c>
      <c r="D229" s="1" t="s">
        <v>689</v>
      </c>
      <c r="E229" s="2" t="str">
        <f>IFERROR(__xludf.DUMMYFUNCTION("GOOGLETRANSLATE(D229,""fr"",""en"")"),"I love turkey, an interesting type of salmon.")</f>
        <v>I love turkey, an interesting type of salmon.</v>
      </c>
      <c r="F229" s="1" t="s">
        <v>690</v>
      </c>
      <c r="G229" s="2" t="str">
        <f>IFERROR(__xludf.DUMMYFUNCTION("GOOGLETRANSLATE(F229,""it"",""en"")"),"I love turkey, an interesting type of salmon.")</f>
        <v>I love turkey, an interesting type of salmon.</v>
      </c>
    </row>
    <row r="230">
      <c r="A230" s="1">
        <v>228.0</v>
      </c>
      <c r="B230" s="1" t="s">
        <v>691</v>
      </c>
      <c r="C230" s="1">
        <v>1.5</v>
      </c>
      <c r="D230" s="1" t="s">
        <v>692</v>
      </c>
      <c r="E230" s="2" t="str">
        <f>IFERROR(__xludf.DUMMYFUNCTION("GOOGLETRANSLATE(D230,""fr"",""en"")"),"I love the products of the sea, an interesting type of turkey.")</f>
        <v>I love the products of the sea, an interesting type of turkey.</v>
      </c>
      <c r="F230" s="1" t="s">
        <v>693</v>
      </c>
      <c r="G230" s="2" t="str">
        <f>IFERROR(__xludf.DUMMYFUNCTION("GOOGLETRANSLATE(F230,""it"",""en"")"),"I love sea products, an interesting turkey type.")</f>
        <v>I love sea products, an interesting turkey type.</v>
      </c>
    </row>
    <row r="231">
      <c r="A231" s="1">
        <v>229.0</v>
      </c>
      <c r="B231" s="1" t="s">
        <v>694</v>
      </c>
      <c r="C231" s="1">
        <v>3.92</v>
      </c>
      <c r="D231" s="1" t="s">
        <v>695</v>
      </c>
      <c r="E231" s="2" t="str">
        <f>IFERROR(__xludf.DUMMYFUNCTION("GOOGLETRANSLATE(D231,""fr"",""en"")"),"I love salmon, an interesting guy from beef.")</f>
        <v>I love salmon, an interesting guy from beef.</v>
      </c>
      <c r="F231" s="1" t="s">
        <v>696</v>
      </c>
      <c r="G231" s="2" t="str">
        <f>IFERROR(__xludf.DUMMYFUNCTION("GOOGLETRANSLATE(F231,""it"",""en"")"),"I love salmon, an interesting type of beef.")</f>
        <v>I love salmon, an interesting type of beef.</v>
      </c>
    </row>
    <row r="232">
      <c r="A232" s="1">
        <v>230.0</v>
      </c>
      <c r="B232" s="1" t="s">
        <v>697</v>
      </c>
      <c r="C232" s="1">
        <v>1.25</v>
      </c>
      <c r="D232" s="1" t="s">
        <v>698</v>
      </c>
      <c r="E232" s="2" t="str">
        <f>IFERROR(__xludf.DUMMYFUNCTION("GOOGLETRANSLATE(D232,""fr"",""en"")"),"I love beef, an interesting type of salmon.")</f>
        <v>I love beef, an interesting type of salmon.</v>
      </c>
      <c r="F232" s="1" t="s">
        <v>699</v>
      </c>
      <c r="G232" s="2" t="str">
        <f>IFERROR(__xludf.DUMMYFUNCTION("GOOGLETRANSLATE(F232,""it"",""en"")"),"I love beef, an interesting type of salmon.")</f>
        <v>I love beef, an interesting type of salmon.</v>
      </c>
    </row>
    <row r="233">
      <c r="A233" s="1">
        <v>231.0</v>
      </c>
      <c r="B233" s="1" t="s">
        <v>700</v>
      </c>
      <c r="C233" s="1">
        <v>1.67</v>
      </c>
      <c r="D233" s="1" t="s">
        <v>701</v>
      </c>
      <c r="E233" s="2" t="str">
        <f>IFERROR(__xludf.DUMMYFUNCTION("GOOGLETRANSLATE(D233,""fr"",""en"")"),"I love the products of the sea, an interesting type of beef.")</f>
        <v>I love the products of the sea, an interesting type of beef.</v>
      </c>
      <c r="F233" s="1" t="s">
        <v>702</v>
      </c>
      <c r="G233" s="2" t="str">
        <f>IFERROR(__xludf.DUMMYFUNCTION("GOOGLETRANSLATE(F233,""it"",""en"")"),"I love sea products, an interesting type of beef.")</f>
        <v>I love sea products, an interesting type of beef.</v>
      </c>
    </row>
    <row r="234">
      <c r="A234" s="1">
        <v>232.0</v>
      </c>
      <c r="B234" s="1" t="s">
        <v>703</v>
      </c>
      <c r="C234" s="1">
        <v>1.27</v>
      </c>
      <c r="D234" s="1" t="s">
        <v>704</v>
      </c>
      <c r="E234" s="2" t="str">
        <f>IFERROR(__xludf.DUMMYFUNCTION("GOOGLETRANSLATE(D234,""fr"",""en"")"),"I love crabs, an interesting type of chicken.")</f>
        <v>I love crabs, an interesting type of chicken.</v>
      </c>
      <c r="F234" s="1" t="s">
        <v>705</v>
      </c>
      <c r="G234" s="2" t="str">
        <f>IFERROR(__xludf.DUMMYFUNCTION("GOOGLETRANSLATE(F234,""it"",""en"")"),"I love crabs, an interesting guy of chicken.")</f>
        <v>I love crabs, an interesting guy of chicken.</v>
      </c>
    </row>
    <row r="235">
      <c r="A235" s="1">
        <v>233.0</v>
      </c>
      <c r="B235" s="1" t="s">
        <v>706</v>
      </c>
      <c r="C235" s="1">
        <v>1.17</v>
      </c>
      <c r="D235" s="1" t="s">
        <v>707</v>
      </c>
      <c r="E235" s="2" t="str">
        <f>IFERROR(__xludf.DUMMYFUNCTION("GOOGLETRANSLATE(D235,""fr"",""en"")"),"I love chicken, an interesting type of crabs.")</f>
        <v>I love chicken, an interesting type of crabs.</v>
      </c>
      <c r="F235" s="1" t="s">
        <v>708</v>
      </c>
      <c r="G235" s="2" t="str">
        <f>IFERROR(__xludf.DUMMYFUNCTION("GOOGLETRANSLATE(F235,""it"",""en"")"),"I love chicken, an interesting type of crabs.")</f>
        <v>I love chicken, an interesting type of crabs.</v>
      </c>
    </row>
    <row r="236">
      <c r="A236" s="1">
        <v>234.0</v>
      </c>
      <c r="B236" s="1" t="s">
        <v>709</v>
      </c>
      <c r="C236" s="1">
        <v>6.23</v>
      </c>
      <c r="D236" s="1" t="s">
        <v>710</v>
      </c>
      <c r="E236" s="2" t="str">
        <f>IFERROR(__xludf.DUMMYFUNCTION("GOOGLETRANSLATE(D236,""fr"",""en"")"),"I love crabs, an interesting type of seafood products.")</f>
        <v>I love crabs, an interesting type of seafood products.</v>
      </c>
      <c r="F236" s="1" t="s">
        <v>711</v>
      </c>
      <c r="G236" s="2" t="str">
        <f>IFERROR(__xludf.DUMMYFUNCTION("GOOGLETRANSLATE(F236,""it"",""en"")"),"I love crabs, an interesting type of sea products.")</f>
        <v>I love crabs, an interesting type of sea products.</v>
      </c>
    </row>
    <row r="237">
      <c r="A237" s="1">
        <v>235.0</v>
      </c>
      <c r="B237" s="1" t="s">
        <v>712</v>
      </c>
      <c r="C237" s="1">
        <v>3.75</v>
      </c>
      <c r="D237" s="1" t="s">
        <v>713</v>
      </c>
      <c r="E237" s="2" t="str">
        <f>IFERROR(__xludf.DUMMYFUNCTION("GOOGLETRANSLATE(D237,""fr"",""en"")"),"I love the products of the sea, an interesting type of crab.")</f>
        <v>I love the products of the sea, an interesting type of crab.</v>
      </c>
      <c r="F237" s="1" t="s">
        <v>714</v>
      </c>
      <c r="G237" s="2" t="str">
        <f>IFERROR(__xludf.DUMMYFUNCTION("GOOGLETRANSLATE(F237,""it"",""en"")"),"I love sea products, an interesting type of crab.")</f>
        <v>I love sea products, an interesting type of crab.</v>
      </c>
    </row>
    <row r="238">
      <c r="A238" s="1">
        <v>236.0</v>
      </c>
      <c r="B238" s="1" t="s">
        <v>715</v>
      </c>
      <c r="C238" s="1">
        <v>1.58</v>
      </c>
      <c r="D238" s="1" t="s">
        <v>716</v>
      </c>
      <c r="E238" s="2" t="str">
        <f>IFERROR(__xludf.DUMMYFUNCTION("GOOGLETRANSLATE(D238,""fr"",""en"")"),"I love crabs, an interesting type of calf.")</f>
        <v>I love crabs, an interesting type of calf.</v>
      </c>
      <c r="F238" s="1" t="s">
        <v>717</v>
      </c>
      <c r="G238" s="2" t="str">
        <f>IFERROR(__xludf.DUMMYFUNCTION("GOOGLETRANSLATE(F238,""it"",""en"")"),"I love crabs, an interesting type of calf.")</f>
        <v>I love crabs, an interesting type of calf.</v>
      </c>
    </row>
    <row r="239">
      <c r="A239" s="1">
        <v>237.0</v>
      </c>
      <c r="B239" s="1" t="s">
        <v>718</v>
      </c>
      <c r="C239" s="1">
        <v>1.33</v>
      </c>
      <c r="D239" s="1" t="s">
        <v>719</v>
      </c>
      <c r="E239" s="2" t="str">
        <f>IFERROR(__xludf.DUMMYFUNCTION("GOOGLETRANSLATE(D239,""fr"",""en"")"),"I love the calf, an interesting type of crabs.")</f>
        <v>I love the calf, an interesting type of crabs.</v>
      </c>
      <c r="F239" s="1" t="s">
        <v>720</v>
      </c>
      <c r="G239" s="2" t="str">
        <f>IFERROR(__xludf.DUMMYFUNCTION("GOOGLETRANSLATE(F239,""it"",""en"")"),"I love the calf, an interesting type of crabs.")</f>
        <v>I love the calf, an interesting type of crabs.</v>
      </c>
    </row>
    <row r="240">
      <c r="A240" s="1">
        <v>238.0</v>
      </c>
      <c r="B240" s="1" t="s">
        <v>721</v>
      </c>
      <c r="C240" s="1">
        <v>1.25</v>
      </c>
      <c r="D240" s="1" t="s">
        <v>722</v>
      </c>
      <c r="E240" s="2" t="str">
        <f>IFERROR(__xludf.DUMMYFUNCTION("GOOGLETRANSLATE(D240,""fr"",""en"")"),"I love crabs, an interesting type of turkey.")</f>
        <v>I love crabs, an interesting type of turkey.</v>
      </c>
      <c r="F240" s="1" t="s">
        <v>723</v>
      </c>
      <c r="G240" s="2" t="str">
        <f>IFERROR(__xludf.DUMMYFUNCTION("GOOGLETRANSLATE(F240,""it"",""en"")"),"I love the crabs, an interesting type of turkey.")</f>
        <v>I love the crabs, an interesting type of turkey.</v>
      </c>
    </row>
    <row r="241">
      <c r="A241" s="1">
        <v>239.0</v>
      </c>
      <c r="B241" s="1" t="s">
        <v>724</v>
      </c>
      <c r="C241" s="1">
        <v>1.56</v>
      </c>
      <c r="D241" s="1" t="s">
        <v>725</v>
      </c>
      <c r="E241" s="2" t="str">
        <f>IFERROR(__xludf.DUMMYFUNCTION("GOOGLETRANSLATE(D241,""fr"",""en"")"),"I love the turkey, an interesting type of crabs.")</f>
        <v>I love the turkey, an interesting type of crabs.</v>
      </c>
      <c r="F241" s="1" t="s">
        <v>726</v>
      </c>
      <c r="G241" s="2" t="str">
        <f>IFERROR(__xludf.DUMMYFUNCTION("GOOGLETRANSLATE(F241,""it"",""en"")"),"I love turkey, an interesting type of crabs.")</f>
        <v>I love turkey, an interesting type of crabs.</v>
      </c>
    </row>
    <row r="242">
      <c r="A242" s="1">
        <v>240.0</v>
      </c>
      <c r="B242" s="1" t="s">
        <v>727</v>
      </c>
      <c r="C242" s="1">
        <v>1.25</v>
      </c>
      <c r="D242" s="1" t="s">
        <v>728</v>
      </c>
      <c r="E242" s="2" t="str">
        <f>IFERROR(__xludf.DUMMYFUNCTION("GOOGLETRANSLATE(D242,""fr"",""en"")"),"I love crabs, an interesting guy from beef.")</f>
        <v>I love crabs, an interesting guy from beef.</v>
      </c>
      <c r="F242" s="1" t="s">
        <v>729</v>
      </c>
      <c r="G242" s="2" t="str">
        <f>IFERROR(__xludf.DUMMYFUNCTION("GOOGLETRANSLATE(F242,""it"",""en"")"),"I love crabs, an interesting type of beef.")</f>
        <v>I love crabs, an interesting type of beef.</v>
      </c>
    </row>
    <row r="243">
      <c r="A243" s="1">
        <v>241.0</v>
      </c>
      <c r="B243" s="1" t="s">
        <v>730</v>
      </c>
      <c r="C243" s="1">
        <v>1.25</v>
      </c>
      <c r="D243" s="1" t="s">
        <v>731</v>
      </c>
      <c r="E243" s="2" t="str">
        <f>IFERROR(__xludf.DUMMYFUNCTION("GOOGLETRANSLATE(D243,""fr"",""en"")"),"I love beef, an interesting type of crabs.")</f>
        <v>I love beef, an interesting type of crabs.</v>
      </c>
      <c r="F243" s="1" t="s">
        <v>732</v>
      </c>
      <c r="G243" s="2" t="str">
        <f>IFERROR(__xludf.DUMMYFUNCTION("GOOGLETRANSLATE(F243,""it"",""en"")"),"I love beef, an interesting type of crabs.")</f>
        <v>I love beef, an interesting type of crabs.</v>
      </c>
    </row>
    <row r="244">
      <c r="A244" s="1">
        <v>242.0</v>
      </c>
      <c r="B244" s="1" t="s">
        <v>733</v>
      </c>
      <c r="C244" s="1">
        <v>1.58</v>
      </c>
      <c r="D244" s="1" t="s">
        <v>734</v>
      </c>
      <c r="E244" s="2" t="str">
        <f>IFERROR(__xludf.DUMMYFUNCTION("GOOGLETRANSLATE(D244,""fr"",""en"")"),"I love oysters, an interesting type of chicken.")</f>
        <v>I love oysters, an interesting type of chicken.</v>
      </c>
      <c r="F244" s="1" t="s">
        <v>735</v>
      </c>
      <c r="G244" s="2" t="str">
        <f>IFERROR(__xludf.DUMMYFUNCTION("GOOGLETRANSLATE(F244,""it"",""en"")"),"I love oysters, an interesting guy of chicken.")</f>
        <v>I love oysters, an interesting guy of chicken.</v>
      </c>
    </row>
    <row r="245">
      <c r="A245" s="1">
        <v>243.0</v>
      </c>
      <c r="B245" s="1" t="s">
        <v>736</v>
      </c>
      <c r="C245" s="1">
        <v>1.15</v>
      </c>
      <c r="D245" s="1" t="s">
        <v>737</v>
      </c>
      <c r="E245" s="2" t="str">
        <f>IFERROR(__xludf.DUMMYFUNCTION("GOOGLETRANSLATE(D245,""fr"",""en"")"),"I love chicken, an interesting type of oysters.")</f>
        <v>I love chicken, an interesting type of oysters.</v>
      </c>
      <c r="F245" s="1" t="s">
        <v>738</v>
      </c>
      <c r="G245" s="2" t="str">
        <f>IFERROR(__xludf.DUMMYFUNCTION("GOOGLETRANSLATE(F245,""it"",""en"")"),"I love chicken, an interesting guy of oysters.")</f>
        <v>I love chicken, an interesting guy of oysters.</v>
      </c>
    </row>
    <row r="246">
      <c r="A246" s="1">
        <v>244.0</v>
      </c>
      <c r="B246" s="1" t="s">
        <v>739</v>
      </c>
      <c r="C246" s="1">
        <v>6.77</v>
      </c>
      <c r="D246" s="1" t="s">
        <v>740</v>
      </c>
      <c r="E246" s="2" t="str">
        <f>IFERROR(__xludf.DUMMYFUNCTION("GOOGLETRANSLATE(D246,""fr"",""en"")"),"I love oysters, an interesting type of products from the sea.")</f>
        <v>I love oysters, an interesting type of products from the sea.</v>
      </c>
      <c r="F246" s="1" t="s">
        <v>741</v>
      </c>
      <c r="G246" s="2" t="str">
        <f>IFERROR(__xludf.DUMMYFUNCTION("GOOGLETRANSLATE(F246,""it"",""en"")"),"I love oysters, an interesting type of sea products.")</f>
        <v>I love oysters, an interesting type of sea products.</v>
      </c>
    </row>
    <row r="247">
      <c r="A247" s="1">
        <v>245.0</v>
      </c>
      <c r="B247" s="1" t="s">
        <v>742</v>
      </c>
      <c r="C247" s="1">
        <v>1.73</v>
      </c>
      <c r="D247" s="1" t="s">
        <v>743</v>
      </c>
      <c r="E247" s="2" t="str">
        <f>IFERROR(__xludf.DUMMYFUNCTION("GOOGLETRANSLATE(D247,""fr"",""en"")"),"I love the products of the sea, an interesting type of oyster.")</f>
        <v>I love the products of the sea, an interesting type of oyster.</v>
      </c>
      <c r="F247" s="1" t="s">
        <v>744</v>
      </c>
      <c r="G247" s="2" t="str">
        <f>IFERROR(__xludf.DUMMYFUNCTION("GOOGLETRANSLATE(F247,""it"",""en"")"),"I love sea products, an interesting type of oyster.")</f>
        <v>I love sea products, an interesting type of oyster.</v>
      </c>
    </row>
    <row r="248">
      <c r="A248" s="1">
        <v>246.0</v>
      </c>
      <c r="B248" s="1" t="s">
        <v>745</v>
      </c>
      <c r="C248" s="1">
        <v>3.0</v>
      </c>
      <c r="D248" s="1" t="s">
        <v>746</v>
      </c>
      <c r="E248" s="2" t="str">
        <f>IFERROR(__xludf.DUMMYFUNCTION("GOOGLETRANSLATE(D248,""fr"",""en"")"),"I love oysters, an interesting type of calf.")</f>
        <v>I love oysters, an interesting type of calf.</v>
      </c>
      <c r="F248" s="1" t="s">
        <v>747</v>
      </c>
      <c r="G248" s="2" t="str">
        <f>IFERROR(__xludf.DUMMYFUNCTION("GOOGLETRANSLATE(F248,""it"",""en"")"),"I love oysters, an interesting type of calf.")</f>
        <v>I love oysters, an interesting type of calf.</v>
      </c>
    </row>
    <row r="249">
      <c r="A249" s="1">
        <v>247.0</v>
      </c>
      <c r="B249" s="1" t="s">
        <v>748</v>
      </c>
      <c r="C249" s="1">
        <v>1.75</v>
      </c>
      <c r="D249" s="1" t="s">
        <v>749</v>
      </c>
      <c r="E249" s="2" t="str">
        <f>IFERROR(__xludf.DUMMYFUNCTION("GOOGLETRANSLATE(D249,""fr"",""en"")"),"I love the calf, an interesting type of oysters.")</f>
        <v>I love the calf, an interesting type of oysters.</v>
      </c>
      <c r="F249" s="1" t="s">
        <v>750</v>
      </c>
      <c r="G249" s="2" t="str">
        <f>IFERROR(__xludf.DUMMYFUNCTION("GOOGLETRANSLATE(F249,""it"",""en"")"),"I love the calf, an interesting guy of oysters.")</f>
        <v>I love the calf, an interesting guy of oysters.</v>
      </c>
    </row>
    <row r="250">
      <c r="A250" s="1">
        <v>248.0</v>
      </c>
      <c r="B250" s="1" t="s">
        <v>751</v>
      </c>
      <c r="C250" s="1">
        <v>1.83</v>
      </c>
      <c r="D250" s="1" t="s">
        <v>752</v>
      </c>
      <c r="E250" s="2" t="str">
        <f>IFERROR(__xludf.DUMMYFUNCTION("GOOGLETRANSLATE(D250,""fr"",""en"")"),"I love oysters, an interesting type of turkey.")</f>
        <v>I love oysters, an interesting type of turkey.</v>
      </c>
      <c r="F250" s="1" t="s">
        <v>753</v>
      </c>
      <c r="G250" s="2" t="str">
        <f>IFERROR(__xludf.DUMMYFUNCTION("GOOGLETRANSLATE(F250,""it"",""en"")"),"I love oysters, an interesting type of turkey.")</f>
        <v>I love oysters, an interesting type of turkey.</v>
      </c>
    </row>
    <row r="251">
      <c r="A251" s="1">
        <v>249.0</v>
      </c>
      <c r="B251" s="1" t="s">
        <v>754</v>
      </c>
      <c r="C251" s="1">
        <v>1.33</v>
      </c>
      <c r="D251" s="1" t="s">
        <v>755</v>
      </c>
      <c r="E251" s="2" t="str">
        <f>IFERROR(__xludf.DUMMYFUNCTION("GOOGLETRANSLATE(D251,""fr"",""en"")"),"I love turkey, an interesting type of oysters.")</f>
        <v>I love turkey, an interesting type of oysters.</v>
      </c>
      <c r="F251" s="1" t="s">
        <v>756</v>
      </c>
      <c r="G251" s="2" t="str">
        <f>IFERROR(__xludf.DUMMYFUNCTION("GOOGLETRANSLATE(F251,""it"",""en"")"),"I love turkey, an interesting guy of oysters.")</f>
        <v>I love turkey, an interesting guy of oysters.</v>
      </c>
    </row>
    <row r="252">
      <c r="A252" s="1">
        <v>250.0</v>
      </c>
      <c r="B252" s="1" t="s">
        <v>757</v>
      </c>
      <c r="C252" s="1">
        <v>1.5</v>
      </c>
      <c r="D252" s="1" t="s">
        <v>758</v>
      </c>
      <c r="E252" s="2" t="str">
        <f>IFERROR(__xludf.DUMMYFUNCTION("GOOGLETRANSLATE(D252,""fr"",""en"")"),"I love oysters, an interesting type of beef.")</f>
        <v>I love oysters, an interesting type of beef.</v>
      </c>
      <c r="F252" s="1" t="s">
        <v>759</v>
      </c>
      <c r="G252" s="2" t="str">
        <f>IFERROR(__xludf.DUMMYFUNCTION("GOOGLETRANSLATE(F252,""it"",""en"")"),"I love oysters, an interesting type of beef.")</f>
        <v>I love oysters, an interesting type of beef.</v>
      </c>
    </row>
    <row r="253">
      <c r="A253" s="1">
        <v>251.0</v>
      </c>
      <c r="B253" s="1" t="s">
        <v>760</v>
      </c>
      <c r="C253" s="1">
        <v>1.25</v>
      </c>
      <c r="D253" s="1" t="s">
        <v>761</v>
      </c>
      <c r="E253" s="2" t="str">
        <f>IFERROR(__xludf.DUMMYFUNCTION("GOOGLETRANSLATE(D253,""fr"",""en"")"),"I love beef, an interesting type of oysters.")</f>
        <v>I love beef, an interesting type of oysters.</v>
      </c>
      <c r="F253" s="1" t="s">
        <v>762</v>
      </c>
      <c r="G253" s="2" t="str">
        <f>IFERROR(__xludf.DUMMYFUNCTION("GOOGLETRANSLATE(F253,""it"",""en"")"),"I love beef, an interesting guy of oysters.")</f>
        <v>I love beef, an interesting guy of oysters.</v>
      </c>
    </row>
    <row r="254">
      <c r="A254" s="1">
        <v>252.0</v>
      </c>
      <c r="B254" s="1" t="s">
        <v>763</v>
      </c>
      <c r="C254" s="1">
        <v>1.75</v>
      </c>
      <c r="D254" s="1" t="s">
        <v>764</v>
      </c>
      <c r="E254" s="2" t="str">
        <f>IFERROR(__xludf.DUMMYFUNCTION("GOOGLETRANSLATE(D254,""fr"",""en"")"),"I love caviar, an interesting type of chicken.")</f>
        <v>I love caviar, an interesting type of chicken.</v>
      </c>
      <c r="F254" s="1" t="s">
        <v>765</v>
      </c>
      <c r="G254" s="2" t="str">
        <f>IFERROR(__xludf.DUMMYFUNCTION("GOOGLETRANSLATE(F254,""it"",""en"")"),"I love caviar, an interesting guy of chicken.")</f>
        <v>I love caviar, an interesting guy of chicken.</v>
      </c>
    </row>
    <row r="255">
      <c r="A255" s="1">
        <v>253.0</v>
      </c>
      <c r="B255" s="1" t="s">
        <v>766</v>
      </c>
      <c r="C255" s="1">
        <v>1.92</v>
      </c>
      <c r="D255" s="1" t="s">
        <v>767</v>
      </c>
      <c r="E255" s="2" t="str">
        <f>IFERROR(__xludf.DUMMYFUNCTION("GOOGLETRANSLATE(D255,""fr"",""en"")"),"I love chicken, an interesting type of caviar.")</f>
        <v>I love chicken, an interesting type of caviar.</v>
      </c>
      <c r="F255" s="1" t="s">
        <v>768</v>
      </c>
      <c r="G255" s="2" t="str">
        <f>IFERROR(__xludf.DUMMYFUNCTION("GOOGLETRANSLATE(F255,""it"",""en"")"),"I love chicken, an interesting type of caviar.")</f>
        <v>I love chicken, an interesting type of caviar.</v>
      </c>
    </row>
    <row r="256">
      <c r="A256" s="1">
        <v>254.0</v>
      </c>
      <c r="B256" s="1" t="s">
        <v>769</v>
      </c>
      <c r="C256" s="1">
        <v>6.0</v>
      </c>
      <c r="D256" s="1" t="s">
        <v>770</v>
      </c>
      <c r="E256" s="2" t="str">
        <f>IFERROR(__xludf.DUMMYFUNCTION("GOOGLETRANSLATE(D256,""fr"",""en"")"),"I love caviar, an interesting type of products from the sea.")</f>
        <v>I love caviar, an interesting type of products from the sea.</v>
      </c>
      <c r="F256" s="1" t="s">
        <v>771</v>
      </c>
      <c r="G256" s="2" t="str">
        <f>IFERROR(__xludf.DUMMYFUNCTION("GOOGLETRANSLATE(F256,""it"",""en"")"),"I love caviar, an interesting type of sea products.")</f>
        <v>I love caviar, an interesting type of sea products.</v>
      </c>
    </row>
    <row r="257">
      <c r="A257" s="1">
        <v>255.0</v>
      </c>
      <c r="B257" s="1" t="s">
        <v>772</v>
      </c>
      <c r="C257" s="1">
        <v>1.67</v>
      </c>
      <c r="D257" s="1" t="s">
        <v>773</v>
      </c>
      <c r="E257" s="2" t="str">
        <f>IFERROR(__xludf.DUMMYFUNCTION("GOOGLETRANSLATE(D257,""fr"",""en"")"),"I love the products of the sea, an interesting type of caviar.")</f>
        <v>I love the products of the sea, an interesting type of caviar.</v>
      </c>
      <c r="F257" s="1" t="s">
        <v>774</v>
      </c>
      <c r="G257" s="2" t="str">
        <f>IFERROR(__xludf.DUMMYFUNCTION("GOOGLETRANSLATE(F257,""it"",""en"")"),"I love sea products, an interesting type of caviar.")</f>
        <v>I love sea products, an interesting type of caviar.</v>
      </c>
    </row>
    <row r="258">
      <c r="A258" s="1">
        <v>256.0</v>
      </c>
      <c r="B258" s="1" t="s">
        <v>775</v>
      </c>
      <c r="C258" s="1">
        <v>1.83</v>
      </c>
      <c r="D258" s="1" t="s">
        <v>776</v>
      </c>
      <c r="E258" s="2" t="str">
        <f>IFERROR(__xludf.DUMMYFUNCTION("GOOGLETRANSLATE(D258,""fr"",""en"")"),"I love caviar, an interesting type of calf.")</f>
        <v>I love caviar, an interesting type of calf.</v>
      </c>
      <c r="F258" s="1" t="s">
        <v>777</v>
      </c>
      <c r="G258" s="2" t="str">
        <f>IFERROR(__xludf.DUMMYFUNCTION("GOOGLETRANSLATE(F258,""it"",""en"")"),"I love caviar, an interesting type of calf.")</f>
        <v>I love caviar, an interesting type of calf.</v>
      </c>
    </row>
    <row r="259">
      <c r="A259" s="1">
        <v>257.0</v>
      </c>
      <c r="B259" s="1" t="s">
        <v>778</v>
      </c>
      <c r="C259" s="1">
        <v>1.42</v>
      </c>
      <c r="D259" s="1" t="s">
        <v>779</v>
      </c>
      <c r="E259" s="2" t="str">
        <f>IFERROR(__xludf.DUMMYFUNCTION("GOOGLETRANSLATE(D259,""fr"",""en"")"),"I love the calf, an interesting type of caviar.")</f>
        <v>I love the calf, an interesting type of caviar.</v>
      </c>
      <c r="F259" s="1" t="s">
        <v>780</v>
      </c>
      <c r="G259" s="2" t="str">
        <f>IFERROR(__xludf.DUMMYFUNCTION("GOOGLETRANSLATE(F259,""it"",""en"")"),"I love the calf, an interesting type of caviar.")</f>
        <v>I love the calf, an interesting type of caviar.</v>
      </c>
    </row>
    <row r="260">
      <c r="A260" s="1">
        <v>258.0</v>
      </c>
      <c r="B260" s="1" t="s">
        <v>781</v>
      </c>
      <c r="C260" s="1">
        <v>1.25</v>
      </c>
      <c r="D260" s="1" t="s">
        <v>782</v>
      </c>
      <c r="E260" s="2" t="str">
        <f>IFERROR(__xludf.DUMMYFUNCTION("GOOGLETRANSLATE(D260,""fr"",""en"")"),"I love caviar, an interesting type of turkey.")</f>
        <v>I love caviar, an interesting type of turkey.</v>
      </c>
      <c r="F260" s="1" t="s">
        <v>783</v>
      </c>
      <c r="G260" s="2" t="str">
        <f>IFERROR(__xludf.DUMMYFUNCTION("GOOGLETRANSLATE(F260,""it"",""en"")"),"I love caviar, an interesting turkey type.")</f>
        <v>I love caviar, an interesting turkey type.</v>
      </c>
    </row>
    <row r="261">
      <c r="A261" s="1">
        <v>259.0</v>
      </c>
      <c r="B261" s="1" t="s">
        <v>784</v>
      </c>
      <c r="C261" s="1">
        <v>1.42</v>
      </c>
      <c r="D261" s="1" t="s">
        <v>785</v>
      </c>
      <c r="E261" s="2" t="str">
        <f>IFERROR(__xludf.DUMMYFUNCTION("GOOGLETRANSLATE(D261,""fr"",""en"")"),"I love the turkey, an interesting type of caviar.")</f>
        <v>I love the turkey, an interesting type of caviar.</v>
      </c>
      <c r="F261" s="1" t="s">
        <v>786</v>
      </c>
      <c r="G261" s="2" t="str">
        <f>IFERROR(__xludf.DUMMYFUNCTION("GOOGLETRANSLATE(F261,""it"",""en"")"),"I love turkey, an interesting type of caviar.")</f>
        <v>I love turkey, an interesting type of caviar.</v>
      </c>
    </row>
    <row r="262">
      <c r="A262" s="1">
        <v>260.0</v>
      </c>
      <c r="B262" s="1" t="s">
        <v>787</v>
      </c>
      <c r="C262" s="1">
        <v>1.67</v>
      </c>
      <c r="D262" s="1" t="s">
        <v>788</v>
      </c>
      <c r="E262" s="2" t="str">
        <f>IFERROR(__xludf.DUMMYFUNCTION("GOOGLETRANSLATE(D262,""fr"",""en"")"),"I love caviar, an interesting guy from beef.")</f>
        <v>I love caviar, an interesting guy from beef.</v>
      </c>
      <c r="F262" s="1" t="s">
        <v>789</v>
      </c>
      <c r="G262" s="2" t="str">
        <f>IFERROR(__xludf.DUMMYFUNCTION("GOOGLETRANSLATE(F262,""it"",""en"")"),"I love caviar, an interesting type of beef.")</f>
        <v>I love caviar, an interesting type of beef.</v>
      </c>
    </row>
    <row r="263">
      <c r="A263" s="1">
        <v>261.0</v>
      </c>
      <c r="B263" s="1" t="s">
        <v>790</v>
      </c>
      <c r="C263" s="1">
        <v>1.09</v>
      </c>
      <c r="D263" s="1" t="s">
        <v>791</v>
      </c>
      <c r="E263" s="2" t="str">
        <f>IFERROR(__xludf.DUMMYFUNCTION("GOOGLETRANSLATE(D263,""fr"",""en"")"),"I love beef, an interesting type of caviar.")</f>
        <v>I love beef, an interesting type of caviar.</v>
      </c>
      <c r="F263" s="1" t="s">
        <v>792</v>
      </c>
      <c r="G263" s="2" t="str">
        <f>IFERROR(__xludf.DUMMYFUNCTION("GOOGLETRANSLATE(F263,""it"",""en"")"),"I love beef, an interesting type of caviar.")</f>
        <v>I love beef, an interesting type of caviar.</v>
      </c>
    </row>
    <row r="264">
      <c r="A264" s="1">
        <v>262.0</v>
      </c>
      <c r="B264" s="1" t="s">
        <v>793</v>
      </c>
      <c r="C264" s="1">
        <v>3.67</v>
      </c>
      <c r="D264" s="1" t="s">
        <v>794</v>
      </c>
      <c r="E264" s="2" t="str">
        <f>IFERROR(__xludf.DUMMYFUNCTION("GOOGLETRANSLATE(D264,""fr"",""en"")"),"I like perrouches, and also cats.")</f>
        <v>I like perrouches, and also cats.</v>
      </c>
      <c r="F264" s="1" t="s">
        <v>795</v>
      </c>
      <c r="G264" s="2" t="str">
        <f>IFERROR(__xludf.DUMMYFUNCTION("GOOGLETRANSLATE(F264,""it"",""en"")"),"I love parrots, and even cats.")</f>
        <v>I love parrots, and even cats.</v>
      </c>
    </row>
    <row r="265">
      <c r="A265" s="1">
        <v>263.0</v>
      </c>
      <c r="B265" s="1" t="s">
        <v>796</v>
      </c>
      <c r="C265" s="1">
        <v>5.75</v>
      </c>
      <c r="D265" s="1" t="s">
        <v>797</v>
      </c>
      <c r="E265" s="2" t="str">
        <f>IFERROR(__xludf.DUMMYFUNCTION("GOOGLETRANSLATE(D265,""fr"",""en"")"),"I like cats, and also the perrouches.")</f>
        <v>I like cats, and also the perrouches.</v>
      </c>
      <c r="F265" s="1" t="s">
        <v>798</v>
      </c>
      <c r="G265" s="2" t="str">
        <f>IFERROR(__xludf.DUMMYFUNCTION("GOOGLETRANSLATE(F265,""it"",""en"")"),"I love cats, and even parrots.")</f>
        <v>I love cats, and even parrots.</v>
      </c>
    </row>
    <row r="266">
      <c r="A266" s="1">
        <v>264.0</v>
      </c>
      <c r="B266" s="1" t="s">
        <v>799</v>
      </c>
      <c r="C266" s="1">
        <v>4.83</v>
      </c>
      <c r="D266" s="1" t="s">
        <v>800</v>
      </c>
      <c r="E266" s="2" t="str">
        <f>IFERROR(__xludf.DUMMYFUNCTION("GOOGLETRANSLATE(D266,""fr"",""en"")"),"I like perrouches, and also birds.")</f>
        <v>I like perrouches, and also birds.</v>
      </c>
      <c r="F266" s="1" t="s">
        <v>801</v>
      </c>
      <c r="G266" s="2" t="str">
        <f>IFERROR(__xludf.DUMMYFUNCTION("GOOGLETRANSLATE(F266,""it"",""en"")"),"I love parrots, and even birds.")</f>
        <v>I love parrots, and even birds.</v>
      </c>
    </row>
    <row r="267">
      <c r="A267" s="1">
        <v>265.0</v>
      </c>
      <c r="B267" s="1" t="s">
        <v>802</v>
      </c>
      <c r="C267" s="1">
        <v>4.17</v>
      </c>
      <c r="D267" s="1" t="s">
        <v>803</v>
      </c>
      <c r="E267" s="2" t="str">
        <f>IFERROR(__xludf.DUMMYFUNCTION("GOOGLETRANSLATE(D267,""fr"",""en"")"),"I like birds, and also the perrouches.")</f>
        <v>I like birds, and also the perrouches.</v>
      </c>
      <c r="F267" s="1" t="s">
        <v>804</v>
      </c>
      <c r="G267" s="2" t="str">
        <f>IFERROR(__xludf.DUMMYFUNCTION("GOOGLETRANSLATE(F267,""it"",""en"")"),"I love birds, and even the parrots.")</f>
        <v>I love birds, and even the parrots.</v>
      </c>
    </row>
    <row r="268">
      <c r="A268" s="1">
        <v>266.0</v>
      </c>
      <c r="B268" s="1" t="s">
        <v>805</v>
      </c>
      <c r="C268" s="1">
        <v>5.75</v>
      </c>
      <c r="D268" s="1" t="s">
        <v>806</v>
      </c>
      <c r="E268" s="2" t="str">
        <f>IFERROR(__xludf.DUMMYFUNCTION("GOOGLETRANSLATE(D268,""fr"",""en"")"),"I like birds, and also cats.")</f>
        <v>I like birds, and also cats.</v>
      </c>
      <c r="F268" s="1" t="s">
        <v>807</v>
      </c>
      <c r="G268" s="2" t="str">
        <f>IFERROR(__xludf.DUMMYFUNCTION("GOOGLETRANSLATE(F268,""it"",""en"")"),"I love birds, and even cats.")</f>
        <v>I love birds, and even cats.</v>
      </c>
    </row>
    <row r="269">
      <c r="A269" s="1">
        <v>267.0</v>
      </c>
      <c r="B269" s="1" t="s">
        <v>808</v>
      </c>
      <c r="C269" s="1">
        <v>4.92</v>
      </c>
      <c r="D269" s="1" t="s">
        <v>809</v>
      </c>
      <c r="E269" s="2" t="str">
        <f>IFERROR(__xludf.DUMMYFUNCTION("GOOGLETRANSLATE(D269,""fr"",""en"")"),"I like perrouches, and also hamsters.")</f>
        <v>I like perrouches, and also hamsters.</v>
      </c>
      <c r="F269" s="1" t="s">
        <v>810</v>
      </c>
      <c r="G269" s="2" t="str">
        <f>IFERROR(__xludf.DUMMYFUNCTION("GOOGLETRANSLATE(F269,""it"",""en"")"),"I love parrots, and even hamsters.")</f>
        <v>I love parrots, and even hamsters.</v>
      </c>
    </row>
    <row r="270">
      <c r="A270" s="1">
        <v>268.0</v>
      </c>
      <c r="B270" s="1" t="s">
        <v>811</v>
      </c>
      <c r="C270" s="1">
        <v>4.83</v>
      </c>
      <c r="D270" s="1" t="s">
        <v>812</v>
      </c>
      <c r="E270" s="2" t="str">
        <f>IFERROR(__xludf.DUMMYFUNCTION("GOOGLETRANSLATE(D270,""fr"",""en"")"),"I like hamsters, and also the perrouches.")</f>
        <v>I like hamsters, and also the perrouches.</v>
      </c>
      <c r="F270" s="1" t="s">
        <v>813</v>
      </c>
      <c r="G270" s="2" t="str">
        <f>IFERROR(__xludf.DUMMYFUNCTION("GOOGLETRANSLATE(F270,""it"",""en"")"),"I love hamsters, and even parrots.")</f>
        <v>I love hamsters, and even parrots.</v>
      </c>
    </row>
    <row r="271">
      <c r="A271" s="1">
        <v>269.0</v>
      </c>
      <c r="B271" s="1" t="s">
        <v>814</v>
      </c>
      <c r="C271" s="1">
        <v>5.83</v>
      </c>
      <c r="D271" s="1" t="s">
        <v>815</v>
      </c>
      <c r="E271" s="2" t="str">
        <f>IFERROR(__xludf.DUMMYFUNCTION("GOOGLETRANSLATE(D271,""fr"",""en"")"),"I like birds, and also hamsters.")</f>
        <v>I like birds, and also hamsters.</v>
      </c>
      <c r="F271" s="1" t="s">
        <v>816</v>
      </c>
      <c r="G271" s="2" t="str">
        <f>IFERROR(__xludf.DUMMYFUNCTION("GOOGLETRANSLATE(F271,""it"",""en"")"),"I love birds, and even hamsters.")</f>
        <v>I love birds, and even hamsters.</v>
      </c>
    </row>
    <row r="272">
      <c r="A272" s="1">
        <v>270.0</v>
      </c>
      <c r="B272" s="1" t="s">
        <v>817</v>
      </c>
      <c r="C272" s="1">
        <v>3.67</v>
      </c>
      <c r="D272" s="1" t="s">
        <v>818</v>
      </c>
      <c r="E272" s="2" t="str">
        <f>IFERROR(__xludf.DUMMYFUNCTION("GOOGLETRANSLATE(D272,""fr"",""en"")"),"I like perrouquets, and also pigs.")</f>
        <v>I like perrouquets, and also pigs.</v>
      </c>
      <c r="F272" s="1" t="s">
        <v>819</v>
      </c>
      <c r="G272" s="2" t="str">
        <f>IFERROR(__xludf.DUMMYFUNCTION("GOOGLETRANSLATE(F272,""it"",""en"")"),"I love parrots, and even pigs.")</f>
        <v>I love parrots, and even pigs.</v>
      </c>
    </row>
    <row r="273">
      <c r="A273" s="1">
        <v>271.0</v>
      </c>
      <c r="B273" s="1" t="s">
        <v>820</v>
      </c>
      <c r="C273" s="1">
        <v>5.92</v>
      </c>
      <c r="D273" s="1" t="s">
        <v>821</v>
      </c>
      <c r="E273" s="2" t="str">
        <f>IFERROR(__xludf.DUMMYFUNCTION("GOOGLETRANSLATE(D273,""fr"",""en"")"),"I like pigs, and also the perrouches.")</f>
        <v>I like pigs, and also the perrouches.</v>
      </c>
      <c r="F273" s="1" t="s">
        <v>822</v>
      </c>
      <c r="G273" s="2" t="str">
        <f>IFERROR(__xludf.DUMMYFUNCTION("GOOGLETRANSLATE(F273,""it"",""en"")"),"I love pigs, and even parrots.")</f>
        <v>I love pigs, and even parrots.</v>
      </c>
    </row>
    <row r="274">
      <c r="A274" s="1">
        <v>272.0</v>
      </c>
      <c r="B274" s="1" t="s">
        <v>823</v>
      </c>
      <c r="C274" s="1">
        <v>5.0</v>
      </c>
      <c r="D274" s="1" t="s">
        <v>824</v>
      </c>
      <c r="E274" s="2" t="str">
        <f>IFERROR(__xludf.DUMMYFUNCTION("GOOGLETRANSLATE(D274,""fr"",""en"")"),"I like birds, and also pigs.")</f>
        <v>I like birds, and also pigs.</v>
      </c>
      <c r="F274" s="1" t="s">
        <v>825</v>
      </c>
      <c r="G274" s="2" t="str">
        <f>IFERROR(__xludf.DUMMYFUNCTION("GOOGLETRANSLATE(F274,""it"",""en"")"),"I love birds, and even pigs.")</f>
        <v>I love birds, and even pigs.</v>
      </c>
    </row>
    <row r="275">
      <c r="A275" s="1">
        <v>273.0</v>
      </c>
      <c r="B275" s="1" t="s">
        <v>826</v>
      </c>
      <c r="C275" s="1">
        <v>6.08</v>
      </c>
      <c r="D275" s="1" t="s">
        <v>827</v>
      </c>
      <c r="E275" s="2" t="str">
        <f>IFERROR(__xludf.DUMMYFUNCTION("GOOGLETRANSLATE(D275,""fr"",""en"")"),"I like perrouches, and also dogs.")</f>
        <v>I like perrouches, and also dogs.</v>
      </c>
      <c r="F275" s="1" t="s">
        <v>828</v>
      </c>
      <c r="G275" s="2" t="str">
        <f>IFERROR(__xludf.DUMMYFUNCTION("GOOGLETRANSLATE(F275,""it"",""en"")"),"I love parrots, and even dogs.")</f>
        <v>I love parrots, and even dogs.</v>
      </c>
    </row>
    <row r="276">
      <c r="A276" s="1">
        <v>274.0</v>
      </c>
      <c r="B276" s="1" t="s">
        <v>829</v>
      </c>
      <c r="C276" s="1">
        <v>6.0</v>
      </c>
      <c r="D276" s="1" t="s">
        <v>830</v>
      </c>
      <c r="E276" s="2" t="str">
        <f>IFERROR(__xludf.DUMMYFUNCTION("GOOGLETRANSLATE(D276,""fr"",""en"")"),"I like birds, and also dogs.")</f>
        <v>I like birds, and also dogs.</v>
      </c>
      <c r="F276" s="1" t="s">
        <v>831</v>
      </c>
      <c r="G276" s="2" t="str">
        <f>IFERROR(__xludf.DUMMYFUNCTION("GOOGLETRANSLATE(F276,""it"",""en"")"),"I love birds, and even dogs.")</f>
        <v>I love birds, and even dogs.</v>
      </c>
    </row>
    <row r="277">
      <c r="A277" s="1">
        <v>275.0</v>
      </c>
      <c r="B277" s="1" t="s">
        <v>832</v>
      </c>
      <c r="C277" s="1">
        <v>5.73</v>
      </c>
      <c r="D277" s="1" t="s">
        <v>833</v>
      </c>
      <c r="E277" s="2" t="str">
        <f>IFERROR(__xludf.DUMMYFUNCTION("GOOGLETRANSLATE(D277,""fr"",""en"")"),"I like ducks, and also cats.")</f>
        <v>I like ducks, and also cats.</v>
      </c>
      <c r="F277" s="1" t="s">
        <v>834</v>
      </c>
      <c r="G277" s="2" t="str">
        <f>IFERROR(__xludf.DUMMYFUNCTION("GOOGLETRANSLATE(F277,""it"",""en"")"),"I love ducks, and even cats.")</f>
        <v>I love ducks, and even cats.</v>
      </c>
    </row>
    <row r="278">
      <c r="A278" s="1">
        <v>276.0</v>
      </c>
      <c r="B278" s="1" t="s">
        <v>835</v>
      </c>
      <c r="C278" s="1">
        <v>5.75</v>
      </c>
      <c r="D278" s="1" t="s">
        <v>836</v>
      </c>
      <c r="E278" s="2" t="str">
        <f>IFERROR(__xludf.DUMMYFUNCTION("GOOGLETRANSLATE(D278,""fr"",""en"")"),"I like cats, and also ducks.")</f>
        <v>I like cats, and also ducks.</v>
      </c>
      <c r="F278" s="1" t="s">
        <v>837</v>
      </c>
      <c r="G278" s="2" t="str">
        <f>IFERROR(__xludf.DUMMYFUNCTION("GOOGLETRANSLATE(F278,""it"",""en"")"),"I love cats, and even ducks.")</f>
        <v>I love cats, and even ducks.</v>
      </c>
    </row>
    <row r="279">
      <c r="A279" s="1">
        <v>277.0</v>
      </c>
      <c r="B279" s="1" t="s">
        <v>838</v>
      </c>
      <c r="C279" s="1">
        <v>4.83</v>
      </c>
      <c r="D279" s="1" t="s">
        <v>839</v>
      </c>
      <c r="E279" s="2" t="str">
        <f>IFERROR(__xludf.DUMMYFUNCTION("GOOGLETRANSLATE(D279,""fr"",""en"")"),"I like ducks, and also birds.")</f>
        <v>I like ducks, and also birds.</v>
      </c>
      <c r="F279" s="1" t="s">
        <v>840</v>
      </c>
      <c r="G279" s="2" t="str">
        <f>IFERROR(__xludf.DUMMYFUNCTION("GOOGLETRANSLATE(F279,""it"",""en"")"),"I love ducks, and even birds.")</f>
        <v>I love ducks, and even birds.</v>
      </c>
    </row>
    <row r="280">
      <c r="A280" s="1">
        <v>278.0</v>
      </c>
      <c r="B280" s="1" t="s">
        <v>841</v>
      </c>
      <c r="C280" s="1">
        <v>4.08</v>
      </c>
      <c r="D280" s="1" t="s">
        <v>842</v>
      </c>
      <c r="E280" s="2" t="str">
        <f>IFERROR(__xludf.DUMMYFUNCTION("GOOGLETRANSLATE(D280,""fr"",""en"")"),"I like birds, and also ducks.")</f>
        <v>I like birds, and also ducks.</v>
      </c>
      <c r="F280" s="1" t="s">
        <v>843</v>
      </c>
      <c r="G280" s="2" t="str">
        <f>IFERROR(__xludf.DUMMYFUNCTION("GOOGLETRANSLATE(F280,""it"",""en"")"),"I love birds, and even ducks.")</f>
        <v>I love birds, and even ducks.</v>
      </c>
    </row>
    <row r="281">
      <c r="A281" s="1">
        <v>279.0</v>
      </c>
      <c r="B281" s="1" t="s">
        <v>844</v>
      </c>
      <c r="C281" s="1">
        <v>5.67</v>
      </c>
      <c r="D281" s="1" t="s">
        <v>845</v>
      </c>
      <c r="E281" s="2" t="str">
        <f>IFERROR(__xludf.DUMMYFUNCTION("GOOGLETRANSLATE(D281,""fr"",""en"")"),"I like ducks, and also hamsters.")</f>
        <v>I like ducks, and also hamsters.</v>
      </c>
      <c r="F281" s="1" t="s">
        <v>846</v>
      </c>
      <c r="G281" s="2" t="str">
        <f>IFERROR(__xludf.DUMMYFUNCTION("GOOGLETRANSLATE(F281,""it"",""en"")"),"I love ducks, and even hamsters.")</f>
        <v>I love ducks, and even hamsters.</v>
      </c>
    </row>
    <row r="282">
      <c r="A282" s="1">
        <v>280.0</v>
      </c>
      <c r="B282" s="1" t="s">
        <v>847</v>
      </c>
      <c r="C282" s="1">
        <v>5.83</v>
      </c>
      <c r="D282" s="1" t="s">
        <v>848</v>
      </c>
      <c r="E282" s="2" t="str">
        <f>IFERROR(__xludf.DUMMYFUNCTION("GOOGLETRANSLATE(D282,""fr"",""en"")"),"I like hamsters, and also ducks.")</f>
        <v>I like hamsters, and also ducks.</v>
      </c>
      <c r="F282" s="1" t="s">
        <v>849</v>
      </c>
      <c r="G282" s="2" t="str">
        <f>IFERROR(__xludf.DUMMYFUNCTION("GOOGLETRANSLATE(F282,""it"",""en"")"),"I love hamsters, and even ducks.")</f>
        <v>I love hamsters, and even ducks.</v>
      </c>
    </row>
    <row r="283">
      <c r="A283" s="1">
        <v>281.0</v>
      </c>
      <c r="B283" s="1" t="s">
        <v>850</v>
      </c>
      <c r="C283" s="1">
        <v>6.0</v>
      </c>
      <c r="D283" s="1" t="s">
        <v>851</v>
      </c>
      <c r="E283" s="2" t="str">
        <f>IFERROR(__xludf.DUMMYFUNCTION("GOOGLETRANSLATE(D283,""fr"",""en"")"),"I like ducks, and also pigs.")</f>
        <v>I like ducks, and also pigs.</v>
      </c>
      <c r="F283" s="1" t="s">
        <v>852</v>
      </c>
      <c r="G283" s="2" t="str">
        <f>IFERROR(__xludf.DUMMYFUNCTION("GOOGLETRANSLATE(F283,""it"",""en"")"),"I love ducks, and even pigs.")</f>
        <v>I love ducks, and even pigs.</v>
      </c>
    </row>
    <row r="284">
      <c r="A284" s="1">
        <v>282.0</v>
      </c>
      <c r="B284" s="1" t="s">
        <v>853</v>
      </c>
      <c r="C284" s="1">
        <v>5.75</v>
      </c>
      <c r="D284" s="1" t="s">
        <v>854</v>
      </c>
      <c r="E284" s="2" t="str">
        <f>IFERROR(__xludf.DUMMYFUNCTION("GOOGLETRANSLATE(D284,""fr"",""en"")"),"I like pigs, and also ducks.")</f>
        <v>I like pigs, and also ducks.</v>
      </c>
      <c r="F284" s="1" t="s">
        <v>855</v>
      </c>
      <c r="G284" s="2" t="str">
        <f>IFERROR(__xludf.DUMMYFUNCTION("GOOGLETRANSLATE(F284,""it"",""en"")"),"I love pigs, and even ducks.")</f>
        <v>I love pigs, and even ducks.</v>
      </c>
    </row>
    <row r="285">
      <c r="A285" s="1">
        <v>283.0</v>
      </c>
      <c r="B285" s="1" t="s">
        <v>856</v>
      </c>
      <c r="C285" s="1">
        <v>6.67</v>
      </c>
      <c r="D285" s="1" t="s">
        <v>857</v>
      </c>
      <c r="E285" s="2" t="str">
        <f>IFERROR(__xludf.DUMMYFUNCTION("GOOGLETRANSLATE(D285,""fr"",""en"")"),"I like ducks, and also dogs.")</f>
        <v>I like ducks, and also dogs.</v>
      </c>
      <c r="F285" s="1" t="s">
        <v>858</v>
      </c>
      <c r="G285" s="2" t="str">
        <f>IFERROR(__xludf.DUMMYFUNCTION("GOOGLETRANSLATE(F285,""it"",""en"")"),"I love ducks, and even dogs.")</f>
        <v>I love ducks, and even dogs.</v>
      </c>
    </row>
    <row r="286">
      <c r="A286" s="1">
        <v>284.0</v>
      </c>
      <c r="B286" s="1" t="s">
        <v>859</v>
      </c>
      <c r="C286" s="1">
        <v>5.58</v>
      </c>
      <c r="D286" s="1" t="s">
        <v>860</v>
      </c>
      <c r="E286" s="2" t="str">
        <f>IFERROR(__xludf.DUMMYFUNCTION("GOOGLETRANSLATE(D286,""fr"",""en"")"),"I like dogs, and also ducks.")</f>
        <v>I like dogs, and also ducks.</v>
      </c>
      <c r="F286" s="1" t="s">
        <v>861</v>
      </c>
      <c r="G286" s="2" t="str">
        <f>IFERROR(__xludf.DUMMYFUNCTION("GOOGLETRANSLATE(F286,""it"",""en"")"),"I love dogs, and even ducks.")</f>
        <v>I love dogs, and even ducks.</v>
      </c>
    </row>
    <row r="287">
      <c r="A287" s="1">
        <v>285.0</v>
      </c>
      <c r="B287" s="1" t="s">
        <v>862</v>
      </c>
      <c r="C287" s="1">
        <v>6.0</v>
      </c>
      <c r="D287" s="1" t="s">
        <v>863</v>
      </c>
      <c r="E287" s="2" t="str">
        <f>IFERROR(__xludf.DUMMYFUNCTION("GOOGLETRANSLATE(D287,""fr"",""en"")"),"I love the blackmods, and also cats.")</f>
        <v>I love the blackmods, and also cats.</v>
      </c>
      <c r="F287" s="1" t="s">
        <v>864</v>
      </c>
      <c r="G287" s="2" t="str">
        <f>IFERROR(__xludf.DUMMYFUNCTION("GOOGLETRANSLATE(F287,""it"",""en"")"),"I love the blackbirds, and even cats.")</f>
        <v>I love the blackbirds, and even cats.</v>
      </c>
    </row>
    <row r="288">
      <c r="A288" s="1">
        <v>286.0</v>
      </c>
      <c r="B288" s="1" t="s">
        <v>865</v>
      </c>
      <c r="C288" s="1">
        <v>5.5</v>
      </c>
      <c r="D288" s="1" t="s">
        <v>866</v>
      </c>
      <c r="E288" s="2" t="str">
        <f>IFERROR(__xludf.DUMMYFUNCTION("GOOGLETRANSLATE(D288,""fr"",""en"")"),"I like cats, and also the merles.")</f>
        <v>I like cats, and also the merles.</v>
      </c>
      <c r="F288" s="1" t="s">
        <v>867</v>
      </c>
      <c r="G288" s="2" t="str">
        <f>IFERROR(__xludf.DUMMYFUNCTION("GOOGLETRANSLATE(F288,""it"",""en"")"),"I love cats, and even the blackbirds.")</f>
        <v>I love cats, and even the blackbirds.</v>
      </c>
    </row>
    <row r="289">
      <c r="A289" s="1">
        <v>287.0</v>
      </c>
      <c r="B289" s="1" t="s">
        <v>868</v>
      </c>
      <c r="C289" s="1">
        <v>3.69</v>
      </c>
      <c r="D289" s="1" t="s">
        <v>869</v>
      </c>
      <c r="E289" s="2" t="str">
        <f>IFERROR(__xludf.DUMMYFUNCTION("GOOGLETRANSLATE(D289,""fr"",""en"")"),"I like merles, and also birds.")</f>
        <v>I like merles, and also birds.</v>
      </c>
      <c r="F289" s="1" t="s">
        <v>870</v>
      </c>
      <c r="G289" s="2" t="str">
        <f>IFERROR(__xludf.DUMMYFUNCTION("GOOGLETRANSLATE(F289,""it"",""en"")"),"I love the blackbirds, and even the birds.")</f>
        <v>I love the blackbirds, and even the birds.</v>
      </c>
    </row>
    <row r="290">
      <c r="A290" s="1">
        <v>288.0</v>
      </c>
      <c r="B290" s="1" t="s">
        <v>871</v>
      </c>
      <c r="C290" s="1">
        <v>3.58</v>
      </c>
      <c r="D290" s="1" t="s">
        <v>872</v>
      </c>
      <c r="E290" s="2" t="str">
        <f>IFERROR(__xludf.DUMMYFUNCTION("GOOGLETRANSLATE(D290,""fr"",""en"")"),"I like birds, and also the merles.")</f>
        <v>I like birds, and also the merles.</v>
      </c>
      <c r="F290" s="1" t="s">
        <v>873</v>
      </c>
      <c r="G290" s="2" t="str">
        <f>IFERROR(__xludf.DUMMYFUNCTION("GOOGLETRANSLATE(F290,""it"",""en"")"),"I love birds, and even the blackbirds.")</f>
        <v>I love birds, and even the blackbirds.</v>
      </c>
    </row>
    <row r="291">
      <c r="A291" s="1">
        <v>289.0</v>
      </c>
      <c r="B291" s="1" t="s">
        <v>874</v>
      </c>
      <c r="C291" s="1">
        <v>2.25</v>
      </c>
      <c r="D291" s="1" t="s">
        <v>875</v>
      </c>
      <c r="E291" s="2" t="str">
        <f>IFERROR(__xludf.DUMMYFUNCTION("GOOGLETRANSLATE(D291,""fr"",""en"")"),"I like merles, and also hamsters.")</f>
        <v>I like merles, and also hamsters.</v>
      </c>
      <c r="F291" s="1" t="s">
        <v>876</v>
      </c>
      <c r="G291" s="2" t="str">
        <f>IFERROR(__xludf.DUMMYFUNCTION("GOOGLETRANSLATE(F291,""it"",""en"")"),"I love the blackbirds, and even the hamsters.")</f>
        <v>I love the blackbirds, and even the hamsters.</v>
      </c>
    </row>
    <row r="292">
      <c r="A292" s="1">
        <v>290.0</v>
      </c>
      <c r="B292" s="1" t="s">
        <v>877</v>
      </c>
      <c r="C292" s="1">
        <v>6.22</v>
      </c>
      <c r="D292" s="1" t="s">
        <v>878</v>
      </c>
      <c r="E292" s="2" t="str">
        <f>IFERROR(__xludf.DUMMYFUNCTION("GOOGLETRANSLATE(D292,""fr"",""en"")"),"I like hamsters, and also the merles.")</f>
        <v>I like hamsters, and also the merles.</v>
      </c>
      <c r="F292" s="1" t="s">
        <v>879</v>
      </c>
      <c r="G292" s="2" t="str">
        <f>IFERROR(__xludf.DUMMYFUNCTION("GOOGLETRANSLATE(F292,""it"",""en"")"),"I love hamsters, and even the battlements.")</f>
        <v>I love hamsters, and even the battlements.</v>
      </c>
    </row>
    <row r="293">
      <c r="A293" s="1">
        <v>291.0</v>
      </c>
      <c r="B293" s="1" t="s">
        <v>880</v>
      </c>
      <c r="C293" s="1">
        <v>5.33</v>
      </c>
      <c r="D293" s="1" t="s">
        <v>881</v>
      </c>
      <c r="E293" s="2" t="str">
        <f>IFERROR(__xludf.DUMMYFUNCTION("GOOGLETRANSLATE(D293,""fr"",""en"")"),"I like the blackbirds, and also pigs.")</f>
        <v>I like the blackbirds, and also pigs.</v>
      </c>
      <c r="F293" s="1" t="s">
        <v>882</v>
      </c>
      <c r="G293" s="2" t="str">
        <f>IFERROR(__xludf.DUMMYFUNCTION("GOOGLETRANSLATE(F293,""it"",""en"")"),"I love the blackbirds, and even the pigs.")</f>
        <v>I love the blackbirds, and even the pigs.</v>
      </c>
    </row>
    <row r="294">
      <c r="A294" s="1">
        <v>292.0</v>
      </c>
      <c r="B294" s="1" t="s">
        <v>883</v>
      </c>
      <c r="C294" s="1">
        <v>5.08</v>
      </c>
      <c r="D294" s="1" t="s">
        <v>884</v>
      </c>
      <c r="E294" s="2" t="str">
        <f>IFERROR(__xludf.DUMMYFUNCTION("GOOGLETRANSLATE(D294,""fr"",""en"")"),"I like pigs, and also the merles.")</f>
        <v>I like pigs, and also the merles.</v>
      </c>
      <c r="F294" s="1" t="s">
        <v>885</v>
      </c>
      <c r="G294" s="2" t="str">
        <f>IFERROR(__xludf.DUMMYFUNCTION("GOOGLETRANSLATE(F294,""it"",""en"")"),"I love pigs, and even the blackbirds.")</f>
        <v>I love pigs, and even the blackbirds.</v>
      </c>
    </row>
    <row r="295">
      <c r="A295" s="1">
        <v>293.0</v>
      </c>
      <c r="B295" s="1" t="s">
        <v>886</v>
      </c>
      <c r="C295" s="1">
        <v>5.82</v>
      </c>
      <c r="D295" s="1" t="s">
        <v>887</v>
      </c>
      <c r="E295" s="2" t="str">
        <f>IFERROR(__xludf.DUMMYFUNCTION("GOOGLETRANSLATE(D295,""fr"",""en"")"),"I like the blackbirds, and also dogs.")</f>
        <v>I like the blackbirds, and also dogs.</v>
      </c>
      <c r="F295" s="1" t="s">
        <v>888</v>
      </c>
      <c r="G295" s="2" t="str">
        <f>IFERROR(__xludf.DUMMYFUNCTION("GOOGLETRANSLATE(F295,""it"",""en"")"),"I love the merles, and even the dogs.")</f>
        <v>I love the merles, and even the dogs.</v>
      </c>
    </row>
    <row r="296">
      <c r="A296" s="1">
        <v>294.0</v>
      </c>
      <c r="B296" s="1" t="s">
        <v>889</v>
      </c>
      <c r="C296" s="1">
        <v>5.18</v>
      </c>
      <c r="D296" s="1" t="s">
        <v>890</v>
      </c>
      <c r="E296" s="2" t="str">
        <f>IFERROR(__xludf.DUMMYFUNCTION("GOOGLETRANSLATE(D296,""fr"",""en"")"),"I like dogs, and also the blackbirds.")</f>
        <v>I like dogs, and also the blackbirds.</v>
      </c>
      <c r="F296" s="1" t="s">
        <v>891</v>
      </c>
      <c r="G296" s="2" t="str">
        <f>IFERROR(__xludf.DUMMYFUNCTION("GOOGLETRANSLATE(F296,""it"",""en"")"),"I love dogs, and even the blackbirds.")</f>
        <v>I love dogs, and even the blackbirds.</v>
      </c>
    </row>
    <row r="297">
      <c r="A297" s="1">
        <v>295.0</v>
      </c>
      <c r="B297" s="1" t="s">
        <v>892</v>
      </c>
      <c r="C297" s="1">
        <v>5.25</v>
      </c>
      <c r="D297" s="1" t="s">
        <v>893</v>
      </c>
      <c r="E297" s="2" t="str">
        <f>IFERROR(__xludf.DUMMYFUNCTION("GOOGLETRANSLATE(D297,""fr"",""en"")"),"I like sparrows, and also cats.")</f>
        <v>I like sparrows, and also cats.</v>
      </c>
      <c r="F297" s="1" t="s">
        <v>894</v>
      </c>
      <c r="G297" s="2" t="str">
        <f>IFERROR(__xludf.DUMMYFUNCTION("GOOGLETRANSLATE(F297,""it"",""en"")"),"I love sparrows, and even cats.")</f>
        <v>I love sparrows, and even cats.</v>
      </c>
    </row>
    <row r="298">
      <c r="A298" s="1">
        <v>296.0</v>
      </c>
      <c r="B298" s="1" t="s">
        <v>895</v>
      </c>
      <c r="C298" s="1">
        <v>5.58</v>
      </c>
      <c r="D298" s="1" t="s">
        <v>896</v>
      </c>
      <c r="E298" s="2" t="str">
        <f>IFERROR(__xludf.DUMMYFUNCTION("GOOGLETRANSLATE(D298,""fr"",""en"")"),"I like cats, and also sparrows.")</f>
        <v>I like cats, and also sparrows.</v>
      </c>
      <c r="F298" s="1" t="s">
        <v>897</v>
      </c>
      <c r="G298" s="2" t="str">
        <f>IFERROR(__xludf.DUMMYFUNCTION("GOOGLETRANSLATE(F298,""it"",""en"")"),"I love cats, and even sparrows.")</f>
        <v>I love cats, and even sparrows.</v>
      </c>
    </row>
    <row r="299">
      <c r="A299" s="1">
        <v>297.0</v>
      </c>
      <c r="B299" s="1" t="s">
        <v>898</v>
      </c>
      <c r="C299" s="1">
        <v>4.17</v>
      </c>
      <c r="D299" s="1" t="s">
        <v>899</v>
      </c>
      <c r="E299" s="2" t="str">
        <f>IFERROR(__xludf.DUMMYFUNCTION("GOOGLETRANSLATE(D299,""fr"",""en"")"),"I love sparrows, and also birds.")</f>
        <v>I love sparrows, and also birds.</v>
      </c>
      <c r="F299" s="1" t="s">
        <v>900</v>
      </c>
      <c r="G299" s="2" t="str">
        <f>IFERROR(__xludf.DUMMYFUNCTION("GOOGLETRANSLATE(F299,""it"",""en"")"),"I love sparrows, and even birds.")</f>
        <v>I love sparrows, and even birds.</v>
      </c>
    </row>
    <row r="300">
      <c r="A300" s="1">
        <v>298.0</v>
      </c>
      <c r="B300" s="1" t="s">
        <v>901</v>
      </c>
      <c r="C300" s="1">
        <v>3.25</v>
      </c>
      <c r="D300" s="1" t="s">
        <v>902</v>
      </c>
      <c r="E300" s="2" t="str">
        <f>IFERROR(__xludf.DUMMYFUNCTION("GOOGLETRANSLATE(D300,""fr"",""en"")"),"I like birds, and also sparrows.")</f>
        <v>I like birds, and also sparrows.</v>
      </c>
      <c r="F300" s="1" t="s">
        <v>903</v>
      </c>
      <c r="G300" s="2" t="str">
        <f>IFERROR(__xludf.DUMMYFUNCTION("GOOGLETRANSLATE(F300,""it"",""en"")"),"I love birds, and even sparrows.")</f>
        <v>I love birds, and even sparrows.</v>
      </c>
    </row>
    <row r="301">
      <c r="A301" s="1">
        <v>299.0</v>
      </c>
      <c r="B301" s="1" t="s">
        <v>904</v>
      </c>
      <c r="C301" s="1">
        <v>5.36</v>
      </c>
      <c r="D301" s="1" t="s">
        <v>905</v>
      </c>
      <c r="E301" s="2" t="str">
        <f>IFERROR(__xludf.DUMMYFUNCTION("GOOGLETRANSLATE(D301,""fr"",""en"")"),"I love sparrows, and also hamsters.")</f>
        <v>I love sparrows, and also hamsters.</v>
      </c>
      <c r="F301" s="1" t="s">
        <v>906</v>
      </c>
      <c r="G301" s="2" t="str">
        <f>IFERROR(__xludf.DUMMYFUNCTION("GOOGLETRANSLATE(F301,""it"",""en"")"),"I love sparrows, and even hamsters.")</f>
        <v>I love sparrows, and even hamsters.</v>
      </c>
    </row>
    <row r="302">
      <c r="A302" s="1">
        <v>300.0</v>
      </c>
      <c r="B302" s="1" t="s">
        <v>907</v>
      </c>
      <c r="C302" s="1">
        <v>5.75</v>
      </c>
      <c r="D302" s="1" t="s">
        <v>908</v>
      </c>
      <c r="E302" s="2" t="str">
        <f>IFERROR(__xludf.DUMMYFUNCTION("GOOGLETRANSLATE(D302,""fr"",""en"")"),"I like hamsters, and also sparrows.")</f>
        <v>I like hamsters, and also sparrows.</v>
      </c>
      <c r="F302" s="1" t="s">
        <v>909</v>
      </c>
      <c r="G302" s="2" t="str">
        <f>IFERROR(__xludf.DUMMYFUNCTION("GOOGLETRANSLATE(F302,""it"",""en"")"),"I love hamsters, and even sparrows.")</f>
        <v>I love hamsters, and even sparrows.</v>
      </c>
    </row>
    <row r="303">
      <c r="A303" s="1">
        <v>301.0</v>
      </c>
      <c r="B303" s="1" t="s">
        <v>910</v>
      </c>
      <c r="C303" s="1">
        <v>5.78</v>
      </c>
      <c r="D303" s="1" t="s">
        <v>911</v>
      </c>
      <c r="E303" s="2" t="str">
        <f>IFERROR(__xludf.DUMMYFUNCTION("GOOGLETRANSLATE(D303,""fr"",""en"")"),"I love sparrows, and also pigs.")</f>
        <v>I love sparrows, and also pigs.</v>
      </c>
      <c r="F303" s="1" t="s">
        <v>912</v>
      </c>
      <c r="G303" s="2" t="str">
        <f>IFERROR(__xludf.DUMMYFUNCTION("GOOGLETRANSLATE(F303,""it"",""en"")"),"I love sparrows, and even pigs.")</f>
        <v>I love sparrows, and even pigs.</v>
      </c>
    </row>
    <row r="304">
      <c r="A304" s="1">
        <v>302.0</v>
      </c>
      <c r="B304" s="1" t="s">
        <v>913</v>
      </c>
      <c r="C304" s="1">
        <v>5.23</v>
      </c>
      <c r="D304" s="1" t="s">
        <v>914</v>
      </c>
      <c r="E304" s="2" t="str">
        <f>IFERROR(__xludf.DUMMYFUNCTION("GOOGLETRANSLATE(D304,""fr"",""en"")"),"I like pigs, and also sparrows.")</f>
        <v>I like pigs, and also sparrows.</v>
      </c>
      <c r="F304" s="1" t="s">
        <v>915</v>
      </c>
      <c r="G304" s="2" t="str">
        <f>IFERROR(__xludf.DUMMYFUNCTION("GOOGLETRANSLATE(F304,""it"",""en"")"),"I love pigs, and even sparrows.")</f>
        <v>I love pigs, and even sparrows.</v>
      </c>
    </row>
    <row r="305">
      <c r="A305" s="1">
        <v>303.0</v>
      </c>
      <c r="B305" s="1" t="s">
        <v>916</v>
      </c>
      <c r="C305" s="1">
        <v>5.54</v>
      </c>
      <c r="D305" s="1" t="s">
        <v>917</v>
      </c>
      <c r="E305" s="2" t="str">
        <f>IFERROR(__xludf.DUMMYFUNCTION("GOOGLETRANSLATE(D305,""fr"",""en"")"),"I love sparrows, and also dogs.")</f>
        <v>I love sparrows, and also dogs.</v>
      </c>
      <c r="F305" s="1" t="s">
        <v>918</v>
      </c>
      <c r="G305" s="2" t="str">
        <f>IFERROR(__xludf.DUMMYFUNCTION("GOOGLETRANSLATE(F305,""it"",""en"")"),"I love sparrows, and even dogs.")</f>
        <v>I love sparrows, and even dogs.</v>
      </c>
    </row>
    <row r="306">
      <c r="A306" s="1">
        <v>304.0</v>
      </c>
      <c r="B306" s="1" t="s">
        <v>919</v>
      </c>
      <c r="C306" s="1">
        <v>5.67</v>
      </c>
      <c r="D306" s="1" t="s">
        <v>920</v>
      </c>
      <c r="E306" s="2" t="str">
        <f>IFERROR(__xludf.DUMMYFUNCTION("GOOGLETRANSLATE(D306,""fr"",""en"")"),"I like dogs, and also sparrows.")</f>
        <v>I like dogs, and also sparrows.</v>
      </c>
      <c r="F306" s="1" t="s">
        <v>921</v>
      </c>
      <c r="G306" s="2" t="str">
        <f>IFERROR(__xludf.DUMMYFUNCTION("GOOGLETRANSLATE(F306,""it"",""en"")"),"I love dogs, and even sparrows.")</f>
        <v>I love dogs, and even sparrows.</v>
      </c>
    </row>
    <row r="307">
      <c r="A307" s="1">
        <v>305.0</v>
      </c>
      <c r="B307" s="1" t="s">
        <v>922</v>
      </c>
      <c r="C307" s="1">
        <v>5.42</v>
      </c>
      <c r="D307" s="1" t="s">
        <v>923</v>
      </c>
      <c r="E307" s="2" t="str">
        <f>IFERROR(__xludf.DUMMYFUNCTION("GOOGLETRANSLATE(D307,""fr"",""en"")"),"I like the oaks, and also the lawn.")</f>
        <v>I like the oaks, and also the lawn.</v>
      </c>
      <c r="F307" s="1" t="s">
        <v>924</v>
      </c>
      <c r="G307" s="2" t="str">
        <f>IFERROR(__xludf.DUMMYFUNCTION("GOOGLETRANSLATE(F307,""it"",""en"")"),"I love the oaks, and even the grass.")</f>
        <v>I love the oaks, and even the grass.</v>
      </c>
    </row>
    <row r="308">
      <c r="A308" s="1">
        <v>306.0</v>
      </c>
      <c r="B308" s="1" t="s">
        <v>925</v>
      </c>
      <c r="C308" s="1">
        <v>5.89</v>
      </c>
      <c r="D308" s="1" t="s">
        <v>926</v>
      </c>
      <c r="E308" s="2" t="str">
        <f>IFERROR(__xludf.DUMMYFUNCTION("GOOGLETRANSLATE(D308,""fr"",""en"")"),"I like the lawn, and also the oaks.")</f>
        <v>I like the lawn, and also the oaks.</v>
      </c>
      <c r="F308" s="1" t="s">
        <v>927</v>
      </c>
      <c r="G308" s="2" t="str">
        <f>IFERROR(__xludf.DUMMYFUNCTION("GOOGLETRANSLATE(F308,""it"",""en"")"),"I love the grass, and even the oaks.")</f>
        <v>I love the grass, and even the oaks.</v>
      </c>
    </row>
    <row r="309">
      <c r="A309" s="1">
        <v>307.0</v>
      </c>
      <c r="B309" s="1" t="s">
        <v>928</v>
      </c>
      <c r="C309" s="1">
        <v>4.0</v>
      </c>
      <c r="D309" s="1" t="s">
        <v>929</v>
      </c>
      <c r="E309" s="2" t="str">
        <f>IFERROR(__xludf.DUMMYFUNCTION("GOOGLETRANSLATE(D309,""fr"",""en"")"),"I like the oaks, and also the trees.")</f>
        <v>I like the oaks, and also the trees.</v>
      </c>
      <c r="F309" s="1" t="s">
        <v>930</v>
      </c>
      <c r="G309" s="2" t="str">
        <f>IFERROR(__xludf.DUMMYFUNCTION("GOOGLETRANSLATE(F309,""it"",""en"")"),"I love the oaks, and even the trees.")</f>
        <v>I love the oaks, and even the trees.</v>
      </c>
    </row>
    <row r="310">
      <c r="A310" s="1">
        <v>308.0</v>
      </c>
      <c r="B310" s="1" t="s">
        <v>931</v>
      </c>
      <c r="C310" s="1">
        <v>3.25</v>
      </c>
      <c r="D310" s="1" t="s">
        <v>932</v>
      </c>
      <c r="E310" s="2" t="str">
        <f>IFERROR(__xludf.DUMMYFUNCTION("GOOGLETRANSLATE(D310,""fr"",""en"")"),"I like trees, and also the oaks.")</f>
        <v>I like trees, and also the oaks.</v>
      </c>
      <c r="F310" s="1" t="s">
        <v>933</v>
      </c>
      <c r="G310" s="2" t="str">
        <f>IFERROR(__xludf.DUMMYFUNCTION("GOOGLETRANSLATE(F310,""it"",""en"")"),"I love the trees, and even the oaks.")</f>
        <v>I love the trees, and even the oaks.</v>
      </c>
    </row>
    <row r="311">
      <c r="A311" s="1">
        <v>309.0</v>
      </c>
      <c r="B311" s="1" t="s">
        <v>934</v>
      </c>
      <c r="C311" s="1">
        <v>5.67</v>
      </c>
      <c r="D311" s="1" t="s">
        <v>935</v>
      </c>
      <c r="E311" s="2" t="str">
        <f>IFERROR(__xludf.DUMMYFUNCTION("GOOGLETRANSLATE(D311,""fr"",""en"")"),"I like trees, and also the lawn.")</f>
        <v>I like trees, and also the lawn.</v>
      </c>
      <c r="F311" s="1" t="s">
        <v>936</v>
      </c>
      <c r="G311" s="2" t="str">
        <f>IFERROR(__xludf.DUMMYFUNCTION("GOOGLETRANSLATE(F311,""it"",""en"")"),"I love trees, and even the grass.")</f>
        <v>I love trees, and even the grass.</v>
      </c>
    </row>
    <row r="312">
      <c r="A312" s="1">
        <v>310.0</v>
      </c>
      <c r="B312" s="1" t="s">
        <v>937</v>
      </c>
      <c r="C312" s="1">
        <v>3.09</v>
      </c>
      <c r="D312" s="1" t="s">
        <v>938</v>
      </c>
      <c r="E312" s="2" t="str">
        <f>IFERROR(__xludf.DUMMYFUNCTION("GOOGLETRANSLATE(D312,""fr"",""en"")"),"I like oaks, and also animals.")</f>
        <v>I like oaks, and also animals.</v>
      </c>
      <c r="F312" s="1" t="s">
        <v>939</v>
      </c>
      <c r="G312" s="2" t="str">
        <f>IFERROR(__xludf.DUMMYFUNCTION("GOOGLETRANSLATE(F312,""it"",""en"")"),"I love oaks, and even animals.")</f>
        <v>I love oaks, and even animals.</v>
      </c>
    </row>
    <row r="313">
      <c r="A313" s="1">
        <v>311.0</v>
      </c>
      <c r="B313" s="1" t="s">
        <v>940</v>
      </c>
      <c r="C313" s="1">
        <v>4.25</v>
      </c>
      <c r="D313" s="1" t="s">
        <v>941</v>
      </c>
      <c r="E313" s="2" t="str">
        <f>IFERROR(__xludf.DUMMYFUNCTION("GOOGLETRANSLATE(D313,""fr"",""en"")"),"I like animals, and also oaks.")</f>
        <v>I like animals, and also oaks.</v>
      </c>
      <c r="F313" s="1" t="s">
        <v>942</v>
      </c>
      <c r="G313" s="2" t="str">
        <f>IFERROR(__xludf.DUMMYFUNCTION("GOOGLETRANSLATE(F313,""it"",""en"")"),"I love animals, and even the oaks.")</f>
        <v>I love animals, and even the oaks.</v>
      </c>
    </row>
    <row r="314">
      <c r="A314" s="1">
        <v>312.0</v>
      </c>
      <c r="B314" s="1" t="s">
        <v>943</v>
      </c>
      <c r="C314" s="1">
        <v>3.92</v>
      </c>
      <c r="D314" s="1" t="s">
        <v>944</v>
      </c>
      <c r="E314" s="2" t="str">
        <f>IFERROR(__xludf.DUMMYFUNCTION("GOOGLETRANSLATE(D314,""fr"",""en"")"),"I like trees, and also animals.")</f>
        <v>I like trees, and also animals.</v>
      </c>
      <c r="F314" s="1" t="s">
        <v>945</v>
      </c>
      <c r="G314" s="2" t="str">
        <f>IFERROR(__xludf.DUMMYFUNCTION("GOOGLETRANSLATE(F314,""it"",""en"")"),"I love trees, and even animals.")</f>
        <v>I love trees, and even animals.</v>
      </c>
    </row>
    <row r="315">
      <c r="A315" s="1">
        <v>313.0</v>
      </c>
      <c r="B315" s="1" t="s">
        <v>946</v>
      </c>
      <c r="C315" s="1">
        <v>5.45</v>
      </c>
      <c r="D315" s="1" t="s">
        <v>947</v>
      </c>
      <c r="E315" s="2" t="str">
        <f>IFERROR(__xludf.DUMMYFUNCTION("GOOGLETRANSLATE(D315,""fr"",""en"")"),"I like the oaks, and also the bushes.")</f>
        <v>I like the oaks, and also the bushes.</v>
      </c>
      <c r="F315" s="1" t="s">
        <v>948</v>
      </c>
      <c r="G315" s="2" t="str">
        <f>IFERROR(__xludf.DUMMYFUNCTION("GOOGLETRANSLATE(F315,""it"",""en"")"),"I love the oaks, and even the bushes.")</f>
        <v>I love the oaks, and even the bushes.</v>
      </c>
    </row>
    <row r="316">
      <c r="A316" s="1">
        <v>314.0</v>
      </c>
      <c r="B316" s="1" t="s">
        <v>949</v>
      </c>
      <c r="C316" s="1">
        <v>5.0</v>
      </c>
      <c r="D316" s="1" t="s">
        <v>950</v>
      </c>
      <c r="E316" s="2" t="str">
        <f>IFERROR(__xludf.DUMMYFUNCTION("GOOGLETRANSLATE(D316,""fr"",""en"")"),"I like bushes, and also the oaks.")</f>
        <v>I like bushes, and also the oaks.</v>
      </c>
      <c r="F316" s="1" t="s">
        <v>951</v>
      </c>
      <c r="G316" s="2" t="str">
        <f>IFERROR(__xludf.DUMMYFUNCTION("GOOGLETRANSLATE(F316,""it"",""en"")"),"I love bushes, and even the oaks.")</f>
        <v>I love bushes, and even the oaks.</v>
      </c>
    </row>
    <row r="317">
      <c r="A317" s="1">
        <v>315.0</v>
      </c>
      <c r="B317" s="1" t="s">
        <v>952</v>
      </c>
      <c r="C317" s="1">
        <v>1.83</v>
      </c>
      <c r="D317" s="1" t="s">
        <v>953</v>
      </c>
      <c r="E317" s="2" t="str">
        <f>IFERROR(__xludf.DUMMYFUNCTION("GOOGLETRANSLATE(D317,""fr"",""en"")"),"I like trees, and also the bushes.")</f>
        <v>I like trees, and also the bushes.</v>
      </c>
      <c r="F317" s="1" t="s">
        <v>954</v>
      </c>
      <c r="G317" s="2" t="str">
        <f>IFERROR(__xludf.DUMMYFUNCTION("GOOGLETRANSLATE(F317,""it"",""en"")"),"I love trees, and even bushes.")</f>
        <v>I love trees, and even bushes.</v>
      </c>
    </row>
    <row r="318">
      <c r="A318" s="1">
        <v>316.0</v>
      </c>
      <c r="B318" s="1" t="s">
        <v>955</v>
      </c>
      <c r="C318" s="1">
        <v>5.25</v>
      </c>
      <c r="D318" s="1" t="s">
        <v>956</v>
      </c>
      <c r="E318" s="2" t="str">
        <f>IFERROR(__xludf.DUMMYFUNCTION("GOOGLETRANSLATE(D318,""fr"",""en"")"),"I like oaks, and also shrubs.")</f>
        <v>I like oaks, and also shrubs.</v>
      </c>
      <c r="F318" s="1" t="s">
        <v>957</v>
      </c>
      <c r="G318" s="2" t="str">
        <f>IFERROR(__xludf.DUMMYFUNCTION("GOOGLETRANSLATE(F318,""it"",""en"")"),"I love oaks, and even shrubs.")</f>
        <v>I love oaks, and even shrubs.</v>
      </c>
    </row>
    <row r="319">
      <c r="A319" s="1">
        <v>317.0</v>
      </c>
      <c r="B319" s="1" t="s">
        <v>958</v>
      </c>
      <c r="C319" s="1">
        <v>5.33</v>
      </c>
      <c r="D319" s="1" t="s">
        <v>959</v>
      </c>
      <c r="E319" s="2" t="str">
        <f>IFERROR(__xludf.DUMMYFUNCTION("GOOGLETRANSLATE(D319,""fr"",""en"")"),"I like shrubs, and also the oaks.")</f>
        <v>I like shrubs, and also the oaks.</v>
      </c>
      <c r="F319" s="1" t="s">
        <v>960</v>
      </c>
      <c r="G319" s="2" t="str">
        <f>IFERROR(__xludf.DUMMYFUNCTION("GOOGLETRANSLATE(F319,""it"",""en"")"),"I love shrubs, and even the oaks.")</f>
        <v>I love shrubs, and even the oaks.</v>
      </c>
    </row>
    <row r="320">
      <c r="A320" s="1">
        <v>318.0</v>
      </c>
      <c r="B320" s="1" t="s">
        <v>961</v>
      </c>
      <c r="C320" s="1">
        <v>2.17</v>
      </c>
      <c r="D320" s="1" t="s">
        <v>962</v>
      </c>
      <c r="E320" s="2" t="str">
        <f>IFERROR(__xludf.DUMMYFUNCTION("GOOGLETRANSLATE(D320,""fr"",""en"")"),"I like trees, and also shrubs.")</f>
        <v>I like trees, and also shrubs.</v>
      </c>
      <c r="F320" s="1" t="s">
        <v>963</v>
      </c>
      <c r="G320" s="2" t="str">
        <f>IFERROR(__xludf.DUMMYFUNCTION("GOOGLETRANSLATE(F320,""it"",""en"")"),"I love trees, and even shrubs.")</f>
        <v>I love trees, and even shrubs.</v>
      </c>
    </row>
    <row r="321">
      <c r="A321" s="1">
        <v>319.0</v>
      </c>
      <c r="B321" s="1" t="s">
        <v>964</v>
      </c>
      <c r="C321" s="1">
        <v>3.0</v>
      </c>
      <c r="D321" s="1" t="s">
        <v>965</v>
      </c>
      <c r="E321" s="2" t="str">
        <f>IFERROR(__xludf.DUMMYFUNCTION("GOOGLETRANSLATE(D321,""fr"",""en"")"),"I like birches, and also the lawn.")</f>
        <v>I like birches, and also the lawn.</v>
      </c>
      <c r="F321" s="1" t="s">
        <v>966</v>
      </c>
      <c r="G321" s="2" t="str">
        <f>IFERROR(__xludf.DUMMYFUNCTION("GOOGLETRANSLATE(F321,""it"",""en"")"),"I love birches, and even the grass.")</f>
        <v>I love birches, and even the grass.</v>
      </c>
    </row>
    <row r="322">
      <c r="A322" s="1">
        <v>320.0</v>
      </c>
      <c r="B322" s="1" t="s">
        <v>967</v>
      </c>
      <c r="C322" s="1">
        <v>4.45</v>
      </c>
      <c r="D322" s="1" t="s">
        <v>968</v>
      </c>
      <c r="E322" s="2" t="str">
        <f>IFERROR(__xludf.DUMMYFUNCTION("GOOGLETRANSLATE(D322,""fr"",""en"")"),"I like the lawn, and also birches.")</f>
        <v>I like the lawn, and also birches.</v>
      </c>
      <c r="F322" s="1" t="s">
        <v>969</v>
      </c>
      <c r="G322" s="2" t="str">
        <f>IFERROR(__xludf.DUMMYFUNCTION("GOOGLETRANSLATE(F322,""it"",""en"")"),"I love the grass, and even the birches.")</f>
        <v>I love the grass, and even the birches.</v>
      </c>
    </row>
    <row r="323">
      <c r="A323" s="1">
        <v>321.0</v>
      </c>
      <c r="B323" s="1" t="s">
        <v>970</v>
      </c>
      <c r="C323" s="1">
        <v>4.25</v>
      </c>
      <c r="D323" s="1" t="s">
        <v>971</v>
      </c>
      <c r="E323" s="2" t="str">
        <f>IFERROR(__xludf.DUMMYFUNCTION("GOOGLETRANSLATE(D323,""fr"",""en"")"),"I like birches, and also trees.")</f>
        <v>I like birches, and also trees.</v>
      </c>
      <c r="F323" s="1" t="s">
        <v>972</v>
      </c>
      <c r="G323" s="2" t="str">
        <f>IFERROR(__xludf.DUMMYFUNCTION("GOOGLETRANSLATE(F323,""it"",""en"")"),"I love birches, and even trees.")</f>
        <v>I love birches, and even trees.</v>
      </c>
    </row>
    <row r="324">
      <c r="A324" s="1">
        <v>322.0</v>
      </c>
      <c r="B324" s="1" t="s">
        <v>973</v>
      </c>
      <c r="C324" s="1">
        <v>4.56</v>
      </c>
      <c r="D324" s="1" t="s">
        <v>974</v>
      </c>
      <c r="E324" s="2" t="str">
        <f>IFERROR(__xludf.DUMMYFUNCTION("GOOGLETRANSLATE(D324,""fr"",""en"")"),"I like trees, and also birches.")</f>
        <v>I like trees, and also birches.</v>
      </c>
      <c r="F324" s="1" t="s">
        <v>975</v>
      </c>
      <c r="G324" s="2" t="str">
        <f>IFERROR(__xludf.DUMMYFUNCTION("GOOGLETRANSLATE(F324,""it"",""en"")"),"I love the trees, and even the birches.")</f>
        <v>I love the trees, and even the birches.</v>
      </c>
    </row>
    <row r="325">
      <c r="A325" s="1">
        <v>323.0</v>
      </c>
      <c r="B325" s="1" t="s">
        <v>976</v>
      </c>
      <c r="C325" s="1">
        <v>4.83</v>
      </c>
      <c r="D325" s="1" t="s">
        <v>977</v>
      </c>
      <c r="E325" s="2" t="str">
        <f>IFERROR(__xludf.DUMMYFUNCTION("GOOGLETRANSLATE(D325,""fr"",""en"")"),"I like birches, and also animals.")</f>
        <v>I like birches, and also animals.</v>
      </c>
      <c r="F325" s="1" t="s">
        <v>978</v>
      </c>
      <c r="G325" s="2" t="str">
        <f>IFERROR(__xludf.DUMMYFUNCTION("GOOGLETRANSLATE(F325,""it"",""en"")"),"I love birches, and even animals.")</f>
        <v>I love birches, and even animals.</v>
      </c>
    </row>
    <row r="326">
      <c r="A326" s="1">
        <v>324.0</v>
      </c>
      <c r="B326" s="1" t="s">
        <v>979</v>
      </c>
      <c r="C326" s="1">
        <v>5.11</v>
      </c>
      <c r="D326" s="1" t="s">
        <v>980</v>
      </c>
      <c r="E326" s="2" t="str">
        <f>IFERROR(__xludf.DUMMYFUNCTION("GOOGLETRANSLATE(D326,""fr"",""en"")"),"I like animals, and also birches.")</f>
        <v>I like animals, and also birches.</v>
      </c>
      <c r="F326" s="1" t="s">
        <v>981</v>
      </c>
      <c r="G326" s="2" t="str">
        <f>IFERROR(__xludf.DUMMYFUNCTION("GOOGLETRANSLATE(F326,""it"",""en"")"),"I love animals, and even birches.")</f>
        <v>I love animals, and even birches.</v>
      </c>
    </row>
    <row r="327">
      <c r="A327" s="1">
        <v>325.0</v>
      </c>
      <c r="B327" s="1" t="s">
        <v>982</v>
      </c>
      <c r="C327" s="1">
        <v>5.5</v>
      </c>
      <c r="D327" s="1" t="s">
        <v>983</v>
      </c>
      <c r="E327" s="2" t="str">
        <f>IFERROR(__xludf.DUMMYFUNCTION("GOOGLETRANSLATE(D327,""fr"",""en"")"),"I like birches, and also the bushes.")</f>
        <v>I like birches, and also the bushes.</v>
      </c>
      <c r="F327" s="1" t="s">
        <v>984</v>
      </c>
      <c r="G327" s="2" t="str">
        <f>IFERROR(__xludf.DUMMYFUNCTION("GOOGLETRANSLATE(F327,""it"",""en"")"),"I love birches, and even bushes.")</f>
        <v>I love birches, and even bushes.</v>
      </c>
    </row>
    <row r="328">
      <c r="A328" s="1">
        <v>326.0</v>
      </c>
      <c r="B328" s="1" t="s">
        <v>985</v>
      </c>
      <c r="C328" s="1">
        <v>4.85</v>
      </c>
      <c r="D328" s="1" t="s">
        <v>986</v>
      </c>
      <c r="E328" s="2" t="str">
        <f>IFERROR(__xludf.DUMMYFUNCTION("GOOGLETRANSLATE(D328,""fr"",""en"")"),"I like bushes, and also birches.")</f>
        <v>I like bushes, and also birches.</v>
      </c>
      <c r="F328" s="1" t="s">
        <v>987</v>
      </c>
      <c r="G328" s="2" t="str">
        <f>IFERROR(__xludf.DUMMYFUNCTION("GOOGLETRANSLATE(F328,""it"",""en"")"),"I love bushes, and even birches.")</f>
        <v>I love bushes, and even birches.</v>
      </c>
    </row>
    <row r="329">
      <c r="A329" s="1">
        <v>327.0</v>
      </c>
      <c r="B329" s="1" t="s">
        <v>988</v>
      </c>
      <c r="C329" s="1">
        <v>5.0</v>
      </c>
      <c r="D329" s="1" t="s">
        <v>989</v>
      </c>
      <c r="E329" s="2" t="str">
        <f>IFERROR(__xludf.DUMMYFUNCTION("GOOGLETRANSLATE(D329,""fr"",""en"")"),"I like birches, and also shrubs.")</f>
        <v>I like birches, and also shrubs.</v>
      </c>
      <c r="F329" s="1" t="s">
        <v>990</v>
      </c>
      <c r="G329" s="2" t="str">
        <f>IFERROR(__xludf.DUMMYFUNCTION("GOOGLETRANSLATE(F329,""it"",""en"")"),"I love birches, and even shrubs.")</f>
        <v>I love birches, and even shrubs.</v>
      </c>
    </row>
    <row r="330">
      <c r="A330" s="1">
        <v>328.0</v>
      </c>
      <c r="B330" s="1" t="s">
        <v>991</v>
      </c>
      <c r="C330" s="1">
        <v>5.0</v>
      </c>
      <c r="D330" s="1" t="s">
        <v>992</v>
      </c>
      <c r="E330" s="2" t="str">
        <f>IFERROR(__xludf.DUMMYFUNCTION("GOOGLETRANSLATE(D330,""fr"",""en"")"),"I like shrubs, and also birches.")</f>
        <v>I like shrubs, and also birches.</v>
      </c>
      <c r="F330" s="1" t="s">
        <v>993</v>
      </c>
      <c r="G330" s="2" t="str">
        <f>IFERROR(__xludf.DUMMYFUNCTION("GOOGLETRANSLATE(F330,""it"",""en"")"),"I love shrubs, and even birches.")</f>
        <v>I love shrubs, and even birches.</v>
      </c>
    </row>
    <row r="331">
      <c r="A331" s="1">
        <v>329.0</v>
      </c>
      <c r="B331" s="1" t="s">
        <v>994</v>
      </c>
      <c r="C331" s="1">
        <v>5.17</v>
      </c>
      <c r="D331" s="1" t="s">
        <v>995</v>
      </c>
      <c r="E331" s="2" t="str">
        <f>IFERROR(__xludf.DUMMYFUNCTION("GOOGLETRANSLATE(D331,""fr"",""en"")"),"I like fir trees, and also the lawn.")</f>
        <v>I like fir trees, and also the lawn.</v>
      </c>
      <c r="F331" s="1" t="s">
        <v>996</v>
      </c>
      <c r="G331" s="2" t="str">
        <f>IFERROR(__xludf.DUMMYFUNCTION("GOOGLETRANSLATE(F331,""it"",""en"")"),"I love the fir trees, and even the grass.")</f>
        <v>I love the fir trees, and even the grass.</v>
      </c>
    </row>
    <row r="332">
      <c r="A332" s="1">
        <v>330.0</v>
      </c>
      <c r="B332" s="1" t="s">
        <v>997</v>
      </c>
      <c r="C332" s="1">
        <v>5.25</v>
      </c>
      <c r="D332" s="1" t="s">
        <v>998</v>
      </c>
      <c r="E332" s="2" t="str">
        <f>IFERROR(__xludf.DUMMYFUNCTION("GOOGLETRANSLATE(D332,""fr"",""en"")"),"I like the lawn, and also the fir trees.")</f>
        <v>I like the lawn, and also the fir trees.</v>
      </c>
      <c r="F332" s="1" t="s">
        <v>999</v>
      </c>
      <c r="G332" s="2" t="str">
        <f>IFERROR(__xludf.DUMMYFUNCTION("GOOGLETRANSLATE(F332,""it"",""en"")"),"I love the grass, and even the fir trees.")</f>
        <v>I love the grass, and even the fir trees.</v>
      </c>
    </row>
    <row r="333">
      <c r="A333" s="1">
        <v>331.0</v>
      </c>
      <c r="B333" s="1" t="s">
        <v>1000</v>
      </c>
      <c r="C333" s="1">
        <v>4.5</v>
      </c>
      <c r="D333" s="1" t="s">
        <v>1001</v>
      </c>
      <c r="E333" s="2" t="str">
        <f>IFERROR(__xludf.DUMMYFUNCTION("GOOGLETRANSLATE(D333,""fr"",""en"")"),"I like fir trees, and also trees.")</f>
        <v>I like fir trees, and also trees.</v>
      </c>
      <c r="F333" s="1" t="s">
        <v>1002</v>
      </c>
      <c r="G333" s="2" t="str">
        <f>IFERROR(__xludf.DUMMYFUNCTION("GOOGLETRANSLATE(F333,""it"",""en"")"),"I love the fir trees, and even the trees.")</f>
        <v>I love the fir trees, and even the trees.</v>
      </c>
    </row>
    <row r="334">
      <c r="A334" s="1">
        <v>332.0</v>
      </c>
      <c r="B334" s="1" t="s">
        <v>1003</v>
      </c>
      <c r="C334" s="1">
        <v>4.08</v>
      </c>
      <c r="D334" s="1" t="s">
        <v>1004</v>
      </c>
      <c r="E334" s="2" t="str">
        <f>IFERROR(__xludf.DUMMYFUNCTION("GOOGLETRANSLATE(D334,""fr"",""en"")"),"I like trees, and also fir trees.")</f>
        <v>I like trees, and also fir trees.</v>
      </c>
      <c r="F334" s="1" t="s">
        <v>1005</v>
      </c>
      <c r="G334" s="2" t="str">
        <f>IFERROR(__xludf.DUMMYFUNCTION("GOOGLETRANSLATE(F334,""it"",""en"")"),"I love trees, and even fir trees.")</f>
        <v>I love trees, and even fir trees.</v>
      </c>
    </row>
    <row r="335">
      <c r="A335" s="1">
        <v>333.0</v>
      </c>
      <c r="B335" s="1" t="s">
        <v>1006</v>
      </c>
      <c r="C335" s="1">
        <v>5.17</v>
      </c>
      <c r="D335" s="1" t="s">
        <v>1007</v>
      </c>
      <c r="E335" s="2" t="str">
        <f>IFERROR(__xludf.DUMMYFUNCTION("GOOGLETRANSLATE(D335,""fr"",""en"")"),"I like fir trees, and also animals.")</f>
        <v>I like fir trees, and also animals.</v>
      </c>
      <c r="F335" s="1" t="s">
        <v>1008</v>
      </c>
      <c r="G335" s="2" t="str">
        <f>IFERROR(__xludf.DUMMYFUNCTION("GOOGLETRANSLATE(F335,""it"",""en"")"),"I love the fir trees, and even the animals.")</f>
        <v>I love the fir trees, and even the animals.</v>
      </c>
    </row>
    <row r="336">
      <c r="A336" s="1">
        <v>334.0</v>
      </c>
      <c r="B336" s="1" t="s">
        <v>1009</v>
      </c>
      <c r="C336" s="1">
        <v>4.58</v>
      </c>
      <c r="D336" s="1" t="s">
        <v>1010</v>
      </c>
      <c r="E336" s="2" t="str">
        <f>IFERROR(__xludf.DUMMYFUNCTION("GOOGLETRANSLATE(D336,""fr"",""en"")"),"I like animals, and also fir trees.")</f>
        <v>I like animals, and also fir trees.</v>
      </c>
      <c r="F336" s="1" t="s">
        <v>1011</v>
      </c>
      <c r="G336" s="2" t="str">
        <f>IFERROR(__xludf.DUMMYFUNCTION("GOOGLETRANSLATE(F336,""it"",""en"")"),"I love animals, and even fir trees.")</f>
        <v>I love animals, and even fir trees.</v>
      </c>
    </row>
    <row r="337">
      <c r="A337" s="1">
        <v>335.0</v>
      </c>
      <c r="B337" s="1" t="s">
        <v>1012</v>
      </c>
      <c r="C337" s="1">
        <v>4.42</v>
      </c>
      <c r="D337" s="1" t="s">
        <v>1013</v>
      </c>
      <c r="E337" s="2" t="str">
        <f>IFERROR(__xludf.DUMMYFUNCTION("GOOGLETRANSLATE(D337,""fr"",""en"")"),"I like fir trees, and also the bushes.")</f>
        <v>I like fir trees, and also the bushes.</v>
      </c>
      <c r="F337" s="1" t="s">
        <v>1014</v>
      </c>
      <c r="G337" s="2" t="str">
        <f>IFERROR(__xludf.DUMMYFUNCTION("GOOGLETRANSLATE(F337,""it"",""en"")"),"I love the fir trees, and even the bushes.")</f>
        <v>I love the fir trees, and even the bushes.</v>
      </c>
    </row>
    <row r="338">
      <c r="A338" s="1">
        <v>336.0</v>
      </c>
      <c r="B338" s="1" t="s">
        <v>1015</v>
      </c>
      <c r="C338" s="1">
        <v>4.08</v>
      </c>
      <c r="D338" s="1" t="s">
        <v>1016</v>
      </c>
      <c r="E338" s="2" t="str">
        <f>IFERROR(__xludf.DUMMYFUNCTION("GOOGLETRANSLATE(D338,""fr"",""en"")"),"I like bushes, and also the fir trees.")</f>
        <v>I like bushes, and also the fir trees.</v>
      </c>
      <c r="F338" s="1" t="s">
        <v>1017</v>
      </c>
      <c r="G338" s="2" t="str">
        <f>IFERROR(__xludf.DUMMYFUNCTION("GOOGLETRANSLATE(F338,""it"",""en"")"),"I love bushes, and even fir trees.")</f>
        <v>I love bushes, and even fir trees.</v>
      </c>
    </row>
    <row r="339">
      <c r="A339" s="1">
        <v>337.0</v>
      </c>
      <c r="B339" s="1" t="s">
        <v>1018</v>
      </c>
      <c r="C339" s="1">
        <v>5.58</v>
      </c>
      <c r="D339" s="1" t="s">
        <v>1019</v>
      </c>
      <c r="E339" s="2" t="str">
        <f>IFERROR(__xludf.DUMMYFUNCTION("GOOGLETRANSLATE(D339,""fr"",""en"")"),"I like fir trees, and also shrubs.")</f>
        <v>I like fir trees, and also shrubs.</v>
      </c>
      <c r="F339" s="1" t="s">
        <v>1020</v>
      </c>
      <c r="G339" s="2" t="str">
        <f>IFERROR(__xludf.DUMMYFUNCTION("GOOGLETRANSLATE(F339,""it"",""en"")"),"I love fir trees, and even shrubs.")</f>
        <v>I love fir trees, and even shrubs.</v>
      </c>
    </row>
    <row r="340">
      <c r="A340" s="1">
        <v>338.0</v>
      </c>
      <c r="B340" s="1" t="s">
        <v>1021</v>
      </c>
      <c r="C340" s="1">
        <v>3.75</v>
      </c>
      <c r="D340" s="1" t="s">
        <v>1022</v>
      </c>
      <c r="E340" s="2" t="str">
        <f>IFERROR(__xludf.DUMMYFUNCTION("GOOGLETRANSLATE(D340,""fr"",""en"")"),"I like shrubs, and also the fir trees.")</f>
        <v>I like shrubs, and also the fir trees.</v>
      </c>
      <c r="F340" s="1" t="s">
        <v>1023</v>
      </c>
      <c r="G340" s="2" t="str">
        <f>IFERROR(__xludf.DUMMYFUNCTION("GOOGLETRANSLATE(F340,""it"",""en"")"),"I love shrubs, and even the fir trees.")</f>
        <v>I love shrubs, and even the fir trees.</v>
      </c>
    </row>
    <row r="341">
      <c r="A341" s="1">
        <v>339.0</v>
      </c>
      <c r="B341" s="1" t="s">
        <v>1024</v>
      </c>
      <c r="C341" s="1">
        <v>4.33</v>
      </c>
      <c r="D341" s="1" t="s">
        <v>1025</v>
      </c>
      <c r="E341" s="2" t="str">
        <f>IFERROR(__xludf.DUMMYFUNCTION("GOOGLETRANSLATE(D341,""fr"",""en"")"),"I like the pines, and also the lawn.")</f>
        <v>I like the pines, and also the lawn.</v>
      </c>
      <c r="F341" s="1" t="s">
        <v>1026</v>
      </c>
      <c r="G341" s="2" t="str">
        <f>IFERROR(__xludf.DUMMYFUNCTION("GOOGLETRANSLATE(F341,""it"",""en"")"),"I love pines, and even the grass.")</f>
        <v>I love pines, and even the grass.</v>
      </c>
    </row>
    <row r="342">
      <c r="A342" s="1">
        <v>340.0</v>
      </c>
      <c r="B342" s="1" t="s">
        <v>1027</v>
      </c>
      <c r="C342" s="1">
        <v>5.33</v>
      </c>
      <c r="D342" s="1" t="s">
        <v>1028</v>
      </c>
      <c r="E342" s="2" t="str">
        <f>IFERROR(__xludf.DUMMYFUNCTION("GOOGLETRANSLATE(D342,""fr"",""en"")"),"I like the lawn, and also the pines.")</f>
        <v>I like the lawn, and also the pines.</v>
      </c>
      <c r="F342" s="1" t="s">
        <v>1029</v>
      </c>
      <c r="G342" s="2" t="str">
        <f>IFERROR(__xludf.DUMMYFUNCTION("GOOGLETRANSLATE(F342,""it"",""en"")"),"I love the grass, and even the pines.")</f>
        <v>I love the grass, and even the pines.</v>
      </c>
    </row>
    <row r="343">
      <c r="A343" s="1">
        <v>341.0</v>
      </c>
      <c r="B343" s="1" t="s">
        <v>1030</v>
      </c>
      <c r="C343" s="1">
        <v>4.17</v>
      </c>
      <c r="D343" s="1" t="s">
        <v>1031</v>
      </c>
      <c r="E343" s="2" t="str">
        <f>IFERROR(__xludf.DUMMYFUNCTION("GOOGLETRANSLATE(D343,""fr"",""en"")"),"I like pines, and also trees.")</f>
        <v>I like pines, and also trees.</v>
      </c>
      <c r="F343" s="1" t="s">
        <v>1032</v>
      </c>
      <c r="G343" s="2" t="str">
        <f>IFERROR(__xludf.DUMMYFUNCTION("GOOGLETRANSLATE(F343,""it"",""en"")"),"I love pines, and even trees.")</f>
        <v>I love pines, and even trees.</v>
      </c>
    </row>
    <row r="344">
      <c r="A344" s="1">
        <v>342.0</v>
      </c>
      <c r="B344" s="1" t="s">
        <v>1033</v>
      </c>
      <c r="C344" s="1">
        <v>4.36</v>
      </c>
      <c r="D344" s="1" t="s">
        <v>1034</v>
      </c>
      <c r="E344" s="2" t="str">
        <f>IFERROR(__xludf.DUMMYFUNCTION("GOOGLETRANSLATE(D344,""fr"",""en"")"),"I like trees, and also the pines.")</f>
        <v>I like trees, and also the pines.</v>
      </c>
      <c r="F344" s="1" t="s">
        <v>1035</v>
      </c>
      <c r="G344" s="2" t="str">
        <f>IFERROR(__xludf.DUMMYFUNCTION("GOOGLETRANSLATE(F344,""it"",""en"")"),"I love trees, and even pine trees.")</f>
        <v>I love trees, and even pine trees.</v>
      </c>
    </row>
    <row r="345">
      <c r="A345" s="1">
        <v>343.0</v>
      </c>
      <c r="B345" s="1" t="s">
        <v>1036</v>
      </c>
      <c r="C345" s="1">
        <v>4.5</v>
      </c>
      <c r="D345" s="1" t="s">
        <v>1037</v>
      </c>
      <c r="E345" s="2" t="str">
        <f>IFERROR(__xludf.DUMMYFUNCTION("GOOGLETRANSLATE(D345,""fr"",""en"")"),"I like pines, and also animals.")</f>
        <v>I like pines, and also animals.</v>
      </c>
      <c r="F345" s="1" t="s">
        <v>1038</v>
      </c>
      <c r="G345" s="2" t="str">
        <f>IFERROR(__xludf.DUMMYFUNCTION("GOOGLETRANSLATE(F345,""it"",""en"")"),"I love pines, and even animals.")</f>
        <v>I love pines, and even animals.</v>
      </c>
    </row>
    <row r="346">
      <c r="A346" s="1">
        <v>344.0</v>
      </c>
      <c r="B346" s="1" t="s">
        <v>1039</v>
      </c>
      <c r="C346" s="1">
        <v>3.91</v>
      </c>
      <c r="D346" s="1" t="s">
        <v>1040</v>
      </c>
      <c r="E346" s="2" t="str">
        <f>IFERROR(__xludf.DUMMYFUNCTION("GOOGLETRANSLATE(D346,""fr"",""en"")"),"I like animals, and also the pines.")</f>
        <v>I like animals, and also the pines.</v>
      </c>
      <c r="F346" s="1" t="s">
        <v>1041</v>
      </c>
      <c r="G346" s="2" t="str">
        <f>IFERROR(__xludf.DUMMYFUNCTION("GOOGLETRANSLATE(F346,""it"",""en"")"),"I love animals, and even pine trees.")</f>
        <v>I love animals, and even pine trees.</v>
      </c>
    </row>
    <row r="347">
      <c r="A347" s="1">
        <v>345.0</v>
      </c>
      <c r="B347" s="1" t="s">
        <v>1042</v>
      </c>
      <c r="C347" s="1">
        <v>5.33</v>
      </c>
      <c r="D347" s="1" t="s">
        <v>1043</v>
      </c>
      <c r="E347" s="2" t="str">
        <f>IFERROR(__xludf.DUMMYFUNCTION("GOOGLETRANSLATE(D347,""fr"",""en"")"),"I like the pines, and also the bushes.")</f>
        <v>I like the pines, and also the bushes.</v>
      </c>
      <c r="F347" s="1" t="s">
        <v>1044</v>
      </c>
      <c r="G347" s="2" t="str">
        <f>IFERROR(__xludf.DUMMYFUNCTION("GOOGLETRANSLATE(F347,""it"",""en"")"),"I love pines, and even bushes.")</f>
        <v>I love pines, and even bushes.</v>
      </c>
    </row>
    <row r="348">
      <c r="A348" s="1">
        <v>346.0</v>
      </c>
      <c r="B348" s="1" t="s">
        <v>1045</v>
      </c>
      <c r="C348" s="1">
        <v>4.77</v>
      </c>
      <c r="D348" s="1" t="s">
        <v>1046</v>
      </c>
      <c r="E348" s="2" t="str">
        <f>IFERROR(__xludf.DUMMYFUNCTION("GOOGLETRANSLATE(D348,""fr"",""en"")"),"I like bushes, and also the pines.")</f>
        <v>I like bushes, and also the pines.</v>
      </c>
      <c r="F348" s="1" t="s">
        <v>1047</v>
      </c>
      <c r="G348" s="2" t="str">
        <f>IFERROR(__xludf.DUMMYFUNCTION("GOOGLETRANSLATE(F348,""it"",""en"")"),"I love bushes, and even pine trees.")</f>
        <v>I love bushes, and even pine trees.</v>
      </c>
    </row>
    <row r="349">
      <c r="A349" s="1">
        <v>347.0</v>
      </c>
      <c r="B349" s="1" t="s">
        <v>1048</v>
      </c>
      <c r="C349" s="1">
        <v>5.18</v>
      </c>
      <c r="D349" s="1" t="s">
        <v>1049</v>
      </c>
      <c r="E349" s="2" t="str">
        <f>IFERROR(__xludf.DUMMYFUNCTION("GOOGLETRANSLATE(D349,""fr"",""en"")"),"I like pines, and also shrubs.")</f>
        <v>I like pines, and also shrubs.</v>
      </c>
      <c r="F349" s="1" t="s">
        <v>1050</v>
      </c>
      <c r="G349" s="2" t="str">
        <f>IFERROR(__xludf.DUMMYFUNCTION("GOOGLETRANSLATE(F349,""it"",""en"")"),"I love pines, and even shrubs.")</f>
        <v>I love pines, and even shrubs.</v>
      </c>
    </row>
    <row r="350">
      <c r="A350" s="1">
        <v>348.0</v>
      </c>
      <c r="B350" s="1" t="s">
        <v>1051</v>
      </c>
      <c r="C350" s="1">
        <v>5.92</v>
      </c>
      <c r="D350" s="1" t="s">
        <v>1052</v>
      </c>
      <c r="E350" s="2" t="str">
        <f>IFERROR(__xludf.DUMMYFUNCTION("GOOGLETRANSLATE(D350,""fr"",""en"")"),"I like shrubs, and also the pines.")</f>
        <v>I like shrubs, and also the pines.</v>
      </c>
      <c r="F350" s="1" t="s">
        <v>1053</v>
      </c>
      <c r="G350" s="2" t="str">
        <f>IFERROR(__xludf.DUMMYFUNCTION("GOOGLETRANSLATE(F350,""it"",""en"")"),"I love shrubs, and even the pines.")</f>
        <v>I love shrubs, and even the pines.</v>
      </c>
    </row>
    <row r="351">
      <c r="A351" s="1">
        <v>349.0</v>
      </c>
      <c r="B351" s="1" t="s">
        <v>1054</v>
      </c>
      <c r="C351" s="1">
        <v>5.25</v>
      </c>
      <c r="D351" s="1" t="s">
        <v>1055</v>
      </c>
      <c r="E351" s="2" t="str">
        <f>IFERROR(__xludf.DUMMYFUNCTION("GOOGLETRANSLATE(D351,""fr"",""en"")"),"I like salmon, and also the chicken.")</f>
        <v>I like salmon, and also the chicken.</v>
      </c>
      <c r="F351" s="1" t="s">
        <v>1056</v>
      </c>
      <c r="G351" s="2" t="str">
        <f>IFERROR(__xludf.DUMMYFUNCTION("GOOGLETRANSLATE(F351,""it"",""en"")"),"I love salmon, and even chicken.")</f>
        <v>I love salmon, and even chicken.</v>
      </c>
    </row>
    <row r="352">
      <c r="A352" s="1">
        <v>350.0</v>
      </c>
      <c r="B352" s="1" t="s">
        <v>1057</v>
      </c>
      <c r="C352" s="1">
        <v>6.17</v>
      </c>
      <c r="D352" s="1" t="s">
        <v>1058</v>
      </c>
      <c r="E352" s="2" t="str">
        <f>IFERROR(__xludf.DUMMYFUNCTION("GOOGLETRANSLATE(D352,""fr"",""en"")"),"I like chicken, and also salmon.")</f>
        <v>I like chicken, and also salmon.</v>
      </c>
      <c r="F352" s="1" t="s">
        <v>1059</v>
      </c>
      <c r="G352" s="2" t="str">
        <f>IFERROR(__xludf.DUMMYFUNCTION("GOOGLETRANSLATE(F352,""it"",""en"")"),"I love chicken, and even salmon.")</f>
        <v>I love chicken, and even salmon.</v>
      </c>
    </row>
    <row r="353">
      <c r="A353" s="1">
        <v>351.0</v>
      </c>
      <c r="B353" s="1" t="s">
        <v>1060</v>
      </c>
      <c r="C353" s="1">
        <v>4.75</v>
      </c>
      <c r="D353" s="1" t="s">
        <v>1061</v>
      </c>
      <c r="E353" s="2" t="str">
        <f>IFERROR(__xludf.DUMMYFUNCTION("GOOGLETRANSLATE(D353,""fr"",""en"")"),"I like salmon, and also the products of the sea.")</f>
        <v>I like salmon, and also the products of the sea.</v>
      </c>
      <c r="F353" s="1" t="s">
        <v>1062</v>
      </c>
      <c r="G353" s="2" t="str">
        <f>IFERROR(__xludf.DUMMYFUNCTION("GOOGLETRANSLATE(F353,""it"",""en"")"),"I love salmon, and even the products of the sea.")</f>
        <v>I love salmon, and even the products of the sea.</v>
      </c>
    </row>
    <row r="354">
      <c r="A354" s="1">
        <v>352.0</v>
      </c>
      <c r="B354" s="1" t="s">
        <v>1063</v>
      </c>
      <c r="C354" s="1">
        <v>4.58</v>
      </c>
      <c r="D354" s="1" t="s">
        <v>1064</v>
      </c>
      <c r="E354" s="2" t="str">
        <f>IFERROR(__xludf.DUMMYFUNCTION("GOOGLETRANSLATE(D354,""fr"",""en"")"),"I like the products of the sea, and also salmon.")</f>
        <v>I like the products of the sea, and also salmon.</v>
      </c>
      <c r="F354" s="1" t="s">
        <v>1065</v>
      </c>
      <c r="G354" s="2" t="str">
        <f>IFERROR(__xludf.DUMMYFUNCTION("GOOGLETRANSLATE(F354,""it"",""en"")"),"I love sea products, and even salmon.")</f>
        <v>I love sea products, and even salmon.</v>
      </c>
    </row>
    <row r="355">
      <c r="A355" s="1">
        <v>353.0</v>
      </c>
      <c r="B355" s="1" t="s">
        <v>1066</v>
      </c>
      <c r="C355" s="1">
        <v>5.83</v>
      </c>
      <c r="D355" s="1" t="s">
        <v>1067</v>
      </c>
      <c r="E355" s="2" t="str">
        <f>IFERROR(__xludf.DUMMYFUNCTION("GOOGLETRANSLATE(D355,""fr"",""en"")"),"I like the products of the sea, and also the chicken.")</f>
        <v>I like the products of the sea, and also the chicken.</v>
      </c>
      <c r="F355" s="1" t="s">
        <v>1068</v>
      </c>
      <c r="G355" s="2" t="str">
        <f>IFERROR(__xludf.DUMMYFUNCTION("GOOGLETRANSLATE(F355,""it"",""en"")"),"I love sea products, and even chicken.")</f>
        <v>I love sea products, and even chicken.</v>
      </c>
    </row>
    <row r="356">
      <c r="A356" s="1">
        <v>354.0</v>
      </c>
      <c r="B356" s="1" t="s">
        <v>1069</v>
      </c>
      <c r="C356" s="1">
        <v>1.5</v>
      </c>
      <c r="D356" s="1" t="s">
        <v>1070</v>
      </c>
      <c r="E356" s="2" t="str">
        <f>IFERROR(__xludf.DUMMYFUNCTION("GOOGLETRANSLATE(D356,""fr"",""en"")"),"I like salmon, and also the calf.")</f>
        <v>I like salmon, and also the calf.</v>
      </c>
      <c r="F356" s="1" t="s">
        <v>1071</v>
      </c>
      <c r="G356" s="2" t="str">
        <f>IFERROR(__xludf.DUMMYFUNCTION("GOOGLETRANSLATE(F356,""it"",""en"")"),"I love salmon, and even the calf.")</f>
        <v>I love salmon, and even the calf.</v>
      </c>
    </row>
    <row r="357">
      <c r="A357" s="1">
        <v>355.0</v>
      </c>
      <c r="B357" s="1" t="s">
        <v>1072</v>
      </c>
      <c r="C357" s="1">
        <v>5.67</v>
      </c>
      <c r="D357" s="1" t="s">
        <v>1073</v>
      </c>
      <c r="E357" s="2" t="str">
        <f>IFERROR(__xludf.DUMMYFUNCTION("GOOGLETRANSLATE(D357,""fr"",""en"")"),"I like calf, and also salmon.")</f>
        <v>I like calf, and also salmon.</v>
      </c>
      <c r="F357" s="1" t="s">
        <v>1074</v>
      </c>
      <c r="G357" s="2" t="str">
        <f>IFERROR(__xludf.DUMMYFUNCTION("GOOGLETRANSLATE(F357,""it"",""en"")"),"I love the calf, and even salmon.")</f>
        <v>I love the calf, and even salmon.</v>
      </c>
    </row>
    <row r="358">
      <c r="A358" s="1">
        <v>356.0</v>
      </c>
      <c r="B358" s="1" t="s">
        <v>1075</v>
      </c>
      <c r="C358" s="1">
        <v>6.0</v>
      </c>
      <c r="D358" s="1" t="s">
        <v>1076</v>
      </c>
      <c r="E358" s="2" t="str">
        <f>IFERROR(__xludf.DUMMYFUNCTION("GOOGLETRANSLATE(D358,""fr"",""en"")"),"I like the products of the sea, and also the calf.")</f>
        <v>I like the products of the sea, and also the calf.</v>
      </c>
      <c r="F358" s="1" t="s">
        <v>1077</v>
      </c>
      <c r="G358" s="2" t="str">
        <f>IFERROR(__xludf.DUMMYFUNCTION("GOOGLETRANSLATE(F358,""it"",""en"")"),"I love sea products, and even the calf.")</f>
        <v>I love sea products, and even the calf.</v>
      </c>
    </row>
    <row r="359">
      <c r="A359" s="1">
        <v>357.0</v>
      </c>
      <c r="B359" s="1" t="s">
        <v>1078</v>
      </c>
      <c r="C359" s="1">
        <v>6.08</v>
      </c>
      <c r="D359" s="1" t="s">
        <v>1079</v>
      </c>
      <c r="E359" s="2" t="str">
        <f>IFERROR(__xludf.DUMMYFUNCTION("GOOGLETRANSLATE(D359,""fr"",""en"")"),"I like salmon, and also turkey.")</f>
        <v>I like salmon, and also turkey.</v>
      </c>
      <c r="F359" s="1" t="s">
        <v>1080</v>
      </c>
      <c r="G359" s="2" t="str">
        <f>IFERROR(__xludf.DUMMYFUNCTION("GOOGLETRANSLATE(F359,""it"",""en"")"),"I love salmon, and even turkey.")</f>
        <v>I love salmon, and even turkey.</v>
      </c>
    </row>
    <row r="360">
      <c r="A360" s="1">
        <v>358.0</v>
      </c>
      <c r="B360" s="1" t="s">
        <v>1081</v>
      </c>
      <c r="C360" s="1">
        <v>6.08</v>
      </c>
      <c r="D360" s="1" t="s">
        <v>1082</v>
      </c>
      <c r="E360" s="2" t="str">
        <f>IFERROR(__xludf.DUMMYFUNCTION("GOOGLETRANSLATE(D360,""fr"",""en"")"),"I like turkey, and also salmon.")</f>
        <v>I like turkey, and also salmon.</v>
      </c>
      <c r="F360" s="1" t="s">
        <v>1083</v>
      </c>
      <c r="G360" s="2" t="str">
        <f>IFERROR(__xludf.DUMMYFUNCTION("GOOGLETRANSLATE(F360,""it"",""en"")"),"I love turkey, and even salmon.")</f>
        <v>I love turkey, and even salmon.</v>
      </c>
    </row>
    <row r="361">
      <c r="A361" s="1">
        <v>359.0</v>
      </c>
      <c r="B361" s="1" t="s">
        <v>1084</v>
      </c>
      <c r="C361" s="1">
        <v>5.5</v>
      </c>
      <c r="D361" s="1" t="s">
        <v>1085</v>
      </c>
      <c r="E361" s="2" t="str">
        <f>IFERROR(__xludf.DUMMYFUNCTION("GOOGLETRANSLATE(D361,""fr"",""en"")"),"I like the products of the sea, and also the turkey.")</f>
        <v>I like the products of the sea, and also the turkey.</v>
      </c>
      <c r="F361" s="1" t="s">
        <v>1086</v>
      </c>
      <c r="G361" s="2" t="str">
        <f>IFERROR(__xludf.DUMMYFUNCTION("GOOGLETRANSLATE(F361,""it"",""en"")"),"I love sea products, and even turkey.")</f>
        <v>I love sea products, and even turkey.</v>
      </c>
    </row>
    <row r="362">
      <c r="A362" s="1">
        <v>360.0</v>
      </c>
      <c r="B362" s="1" t="s">
        <v>1087</v>
      </c>
      <c r="C362" s="1">
        <v>5.69</v>
      </c>
      <c r="D362" s="1" t="s">
        <v>1088</v>
      </c>
      <c r="E362" s="2" t="str">
        <f>IFERROR(__xludf.DUMMYFUNCTION("GOOGLETRANSLATE(D362,""fr"",""en"")"),"I like salmon, and also beef.")</f>
        <v>I like salmon, and also beef.</v>
      </c>
      <c r="F362" s="1" t="s">
        <v>1089</v>
      </c>
      <c r="G362" s="2" t="str">
        <f>IFERROR(__xludf.DUMMYFUNCTION("GOOGLETRANSLATE(F362,""it"",""en"")"),"I love salmon, and even beef.")</f>
        <v>I love salmon, and even beef.</v>
      </c>
    </row>
    <row r="363">
      <c r="A363" s="1">
        <v>361.0</v>
      </c>
      <c r="B363" s="1" t="s">
        <v>1090</v>
      </c>
      <c r="C363" s="1">
        <v>5.75</v>
      </c>
      <c r="D363" s="1" t="s">
        <v>1091</v>
      </c>
      <c r="E363" s="2" t="str">
        <f>IFERROR(__xludf.DUMMYFUNCTION("GOOGLETRANSLATE(D363,""fr"",""en"")"),"I like beef, and also salmon.")</f>
        <v>I like beef, and also salmon.</v>
      </c>
      <c r="F363" s="1" t="s">
        <v>1092</v>
      </c>
      <c r="G363" s="2" t="str">
        <f>IFERROR(__xludf.DUMMYFUNCTION("GOOGLETRANSLATE(F363,""it"",""en"")"),"I love beef, and also salmon.")</f>
        <v>I love beef, and also salmon.</v>
      </c>
    </row>
    <row r="364">
      <c r="A364" s="1">
        <v>362.0</v>
      </c>
      <c r="B364" s="1" t="s">
        <v>1093</v>
      </c>
      <c r="C364" s="1">
        <v>4.82</v>
      </c>
      <c r="D364" s="1" t="s">
        <v>1094</v>
      </c>
      <c r="E364" s="2" t="str">
        <f>IFERROR(__xludf.DUMMYFUNCTION("GOOGLETRANSLATE(D364,""fr"",""en"")"),"I like the products of the sea, and also the beef.")</f>
        <v>I like the products of the sea, and also the beef.</v>
      </c>
      <c r="F364" s="1" t="s">
        <v>1095</v>
      </c>
      <c r="G364" s="2" t="str">
        <f>IFERROR(__xludf.DUMMYFUNCTION("GOOGLETRANSLATE(F364,""it"",""en"")"),"I love sea products, and even beef.")</f>
        <v>I love sea products, and even beef.</v>
      </c>
    </row>
    <row r="365">
      <c r="A365" s="1">
        <v>363.0</v>
      </c>
      <c r="B365" s="1" t="s">
        <v>1096</v>
      </c>
      <c r="C365" s="1">
        <v>5.75</v>
      </c>
      <c r="D365" s="1" t="s">
        <v>1097</v>
      </c>
      <c r="E365" s="2" t="str">
        <f>IFERROR(__xludf.DUMMYFUNCTION("GOOGLETRANSLATE(D365,""fr"",""en"")"),"I like crabs, and also the chicken.")</f>
        <v>I like crabs, and also the chicken.</v>
      </c>
      <c r="F365" s="1" t="s">
        <v>1098</v>
      </c>
      <c r="G365" s="2" t="str">
        <f>IFERROR(__xludf.DUMMYFUNCTION("GOOGLETRANSLATE(F365,""it"",""en"")"),"I love the crabs, and even the chicken.")</f>
        <v>I love the crabs, and even the chicken.</v>
      </c>
    </row>
    <row r="366">
      <c r="A366" s="1">
        <v>364.0</v>
      </c>
      <c r="B366" s="1" t="s">
        <v>1099</v>
      </c>
      <c r="C366" s="1">
        <v>5.54</v>
      </c>
      <c r="D366" s="1" t="s">
        <v>1100</v>
      </c>
      <c r="E366" s="2" t="str">
        <f>IFERROR(__xludf.DUMMYFUNCTION("GOOGLETRANSLATE(D366,""fr"",""en"")"),"I like chicken, and also crabs.")</f>
        <v>I like chicken, and also crabs.</v>
      </c>
      <c r="F366" s="1" t="s">
        <v>1101</v>
      </c>
      <c r="G366" s="2" t="str">
        <f>IFERROR(__xludf.DUMMYFUNCTION("GOOGLETRANSLATE(F366,""it"",""en"")"),"I love chicken, and even the crabs.")</f>
        <v>I love chicken, and even the crabs.</v>
      </c>
    </row>
    <row r="367">
      <c r="A367" s="1">
        <v>365.0</v>
      </c>
      <c r="B367" s="1" t="s">
        <v>1102</v>
      </c>
      <c r="C367" s="1">
        <v>3.58</v>
      </c>
      <c r="D367" s="1" t="s">
        <v>1103</v>
      </c>
      <c r="E367" s="2" t="str">
        <f>IFERROR(__xludf.DUMMYFUNCTION("GOOGLETRANSLATE(D367,""fr"",""en"")"),"I like crabs, and also the products of the sea.")</f>
        <v>I like crabs, and also the products of the sea.</v>
      </c>
      <c r="F367" s="1" t="s">
        <v>1104</v>
      </c>
      <c r="G367" s="2" t="str">
        <f>IFERROR(__xludf.DUMMYFUNCTION("GOOGLETRANSLATE(F367,""it"",""en"")"),"I love the crabs, and even the products of the sea.")</f>
        <v>I love the crabs, and even the products of the sea.</v>
      </c>
    </row>
    <row r="368">
      <c r="A368" s="1">
        <v>366.0</v>
      </c>
      <c r="B368" s="1" t="s">
        <v>1105</v>
      </c>
      <c r="C368" s="1">
        <v>4.75</v>
      </c>
      <c r="D368" s="1" t="s">
        <v>1106</v>
      </c>
      <c r="E368" s="2" t="str">
        <f>IFERROR(__xludf.DUMMYFUNCTION("GOOGLETRANSLATE(D368,""fr"",""en"")"),"I like the products of the sea, and also the crabs.")</f>
        <v>I like the products of the sea, and also the crabs.</v>
      </c>
      <c r="F368" s="1" t="s">
        <v>1107</v>
      </c>
      <c r="G368" s="2" t="str">
        <f>IFERROR(__xludf.DUMMYFUNCTION("GOOGLETRANSLATE(F368,""it"",""en"")"),"I love sea products, and even the crabs.")</f>
        <v>I love sea products, and even the crabs.</v>
      </c>
    </row>
    <row r="369">
      <c r="A369" s="1">
        <v>367.0</v>
      </c>
      <c r="B369" s="1" t="s">
        <v>1108</v>
      </c>
      <c r="C369" s="1">
        <v>5.31</v>
      </c>
      <c r="D369" s="1" t="s">
        <v>1109</v>
      </c>
      <c r="E369" s="2" t="str">
        <f>IFERROR(__xludf.DUMMYFUNCTION("GOOGLETRANSLATE(D369,""fr"",""en"")"),"I like crabs, and also the calf.")</f>
        <v>I like crabs, and also the calf.</v>
      </c>
      <c r="F369" s="1" t="s">
        <v>1110</v>
      </c>
      <c r="G369" s="2" t="str">
        <f>IFERROR(__xludf.DUMMYFUNCTION("GOOGLETRANSLATE(F369,""it"",""en"")"),"I love the crabs, and even the calf.")</f>
        <v>I love the crabs, and even the calf.</v>
      </c>
    </row>
    <row r="370">
      <c r="A370" s="1">
        <v>368.0</v>
      </c>
      <c r="B370" s="1" t="s">
        <v>1111</v>
      </c>
      <c r="C370" s="1">
        <v>6.11</v>
      </c>
      <c r="D370" s="1" t="s">
        <v>1112</v>
      </c>
      <c r="E370" s="2" t="str">
        <f>IFERROR(__xludf.DUMMYFUNCTION("GOOGLETRANSLATE(D370,""fr"",""en"")"),"I like calf, and also crabs.")</f>
        <v>I like calf, and also crabs.</v>
      </c>
      <c r="F370" s="1" t="s">
        <v>1113</v>
      </c>
      <c r="G370" s="2" t="str">
        <f>IFERROR(__xludf.DUMMYFUNCTION("GOOGLETRANSLATE(F370,""it"",""en"")"),"I love the calf, and even the crabs.")</f>
        <v>I love the calf, and even the crabs.</v>
      </c>
    </row>
    <row r="371">
      <c r="A371" s="1">
        <v>369.0</v>
      </c>
      <c r="B371" s="1" t="s">
        <v>1114</v>
      </c>
      <c r="C371" s="1">
        <v>4.83</v>
      </c>
      <c r="D371" s="1" t="s">
        <v>1115</v>
      </c>
      <c r="E371" s="2" t="str">
        <f>IFERROR(__xludf.DUMMYFUNCTION("GOOGLETRANSLATE(D371,""fr"",""en"")"),"I like crabs, and also turkey.")</f>
        <v>I like crabs, and also turkey.</v>
      </c>
      <c r="F371" s="1" t="s">
        <v>1116</v>
      </c>
      <c r="G371" s="2" t="str">
        <f>IFERROR(__xludf.DUMMYFUNCTION("GOOGLETRANSLATE(F371,""it"",""en"")"),"I love the crabs, and even the turkey.")</f>
        <v>I love the crabs, and even the turkey.</v>
      </c>
    </row>
    <row r="372">
      <c r="A372" s="1">
        <v>370.0</v>
      </c>
      <c r="B372" s="1" t="s">
        <v>1117</v>
      </c>
      <c r="C372" s="1">
        <v>5.33</v>
      </c>
      <c r="D372" s="1" t="s">
        <v>1118</v>
      </c>
      <c r="E372" s="2" t="str">
        <f>IFERROR(__xludf.DUMMYFUNCTION("GOOGLETRANSLATE(D372,""fr"",""en"")"),"I like turkey, and also crabs.")</f>
        <v>I like turkey, and also crabs.</v>
      </c>
      <c r="F372" s="1" t="s">
        <v>1119</v>
      </c>
      <c r="G372" s="2" t="str">
        <f>IFERROR(__xludf.DUMMYFUNCTION("GOOGLETRANSLATE(F372,""it"",""en"")"),"I love turkey, and even the crabs.")</f>
        <v>I love turkey, and even the crabs.</v>
      </c>
    </row>
    <row r="373">
      <c r="A373" s="1">
        <v>371.0</v>
      </c>
      <c r="B373" s="1" t="s">
        <v>1120</v>
      </c>
      <c r="C373" s="1">
        <v>5.46</v>
      </c>
      <c r="D373" s="1" t="s">
        <v>1121</v>
      </c>
      <c r="E373" s="2" t="str">
        <f>IFERROR(__xludf.DUMMYFUNCTION("GOOGLETRANSLATE(D373,""fr"",""en"")"),"I like crabs, and also beef.")</f>
        <v>I like crabs, and also beef.</v>
      </c>
      <c r="F373" s="1" t="s">
        <v>1122</v>
      </c>
      <c r="G373" s="2" t="str">
        <f>IFERROR(__xludf.DUMMYFUNCTION("GOOGLETRANSLATE(F373,""it"",""en"")"),"I love the crabs, and even the beef.")</f>
        <v>I love the crabs, and even the beef.</v>
      </c>
    </row>
    <row r="374">
      <c r="A374" s="1">
        <v>372.0</v>
      </c>
      <c r="B374" s="1" t="s">
        <v>1123</v>
      </c>
      <c r="C374" s="1">
        <v>4.83</v>
      </c>
      <c r="D374" s="1" t="s">
        <v>1124</v>
      </c>
      <c r="E374" s="2" t="str">
        <f>IFERROR(__xludf.DUMMYFUNCTION("GOOGLETRANSLATE(D374,""fr"",""en"")"),"I like beef, and also crabs.")</f>
        <v>I like beef, and also crabs.</v>
      </c>
      <c r="F374" s="1" t="s">
        <v>1125</v>
      </c>
      <c r="G374" s="2" t="str">
        <f>IFERROR(__xludf.DUMMYFUNCTION("GOOGLETRANSLATE(F374,""it"",""en"")"),"I love beef, and even the crabs.")</f>
        <v>I love beef, and even the crabs.</v>
      </c>
    </row>
    <row r="375">
      <c r="A375" s="1">
        <v>373.0</v>
      </c>
      <c r="B375" s="1" t="s">
        <v>1126</v>
      </c>
      <c r="C375" s="1">
        <v>5.5</v>
      </c>
      <c r="D375" s="1" t="s">
        <v>1127</v>
      </c>
      <c r="E375" s="2" t="str">
        <f>IFERROR(__xludf.DUMMYFUNCTION("GOOGLETRANSLATE(D375,""fr"",""en"")"),"I like oysters, and also the chicken.")</f>
        <v>I like oysters, and also the chicken.</v>
      </c>
      <c r="F375" s="1" t="s">
        <v>1128</v>
      </c>
      <c r="G375" s="2" t="str">
        <f>IFERROR(__xludf.DUMMYFUNCTION("GOOGLETRANSLATE(F375,""it"",""en"")"),"I love oysters, and even chicken.")</f>
        <v>I love oysters, and even chicken.</v>
      </c>
    </row>
    <row r="376">
      <c r="A376" s="1">
        <v>374.0</v>
      </c>
      <c r="B376" s="1" t="s">
        <v>1129</v>
      </c>
      <c r="C376" s="1">
        <v>4.83</v>
      </c>
      <c r="D376" s="1" t="s">
        <v>1130</v>
      </c>
      <c r="E376" s="2" t="str">
        <f>IFERROR(__xludf.DUMMYFUNCTION("GOOGLETRANSLATE(D376,""fr"",""en"")"),"I like chicken, and also oysters.")</f>
        <v>I like chicken, and also oysters.</v>
      </c>
      <c r="F376" s="1" t="s">
        <v>1131</v>
      </c>
      <c r="G376" s="2" t="str">
        <f>IFERROR(__xludf.DUMMYFUNCTION("GOOGLETRANSLATE(F376,""it"",""en"")"),"I love chicken, and even oysters.")</f>
        <v>I love chicken, and even oysters.</v>
      </c>
    </row>
    <row r="377">
      <c r="A377" s="1">
        <v>375.0</v>
      </c>
      <c r="B377" s="1" t="s">
        <v>1132</v>
      </c>
      <c r="C377" s="1">
        <v>4.45</v>
      </c>
      <c r="D377" s="1" t="s">
        <v>1133</v>
      </c>
      <c r="E377" s="2" t="str">
        <f>IFERROR(__xludf.DUMMYFUNCTION("GOOGLETRANSLATE(D377,""fr"",""en"")"),"I like oysters, and also the products of the sea.")</f>
        <v>I like oysters, and also the products of the sea.</v>
      </c>
      <c r="F377" s="1" t="s">
        <v>1134</v>
      </c>
      <c r="G377" s="2" t="str">
        <f>IFERROR(__xludf.DUMMYFUNCTION("GOOGLETRANSLATE(F377,""it"",""en"")"),"I love oysters, and even the products of the sea.")</f>
        <v>I love oysters, and even the products of the sea.</v>
      </c>
    </row>
    <row r="378">
      <c r="A378" s="1">
        <v>376.0</v>
      </c>
      <c r="B378" s="1" t="s">
        <v>1135</v>
      </c>
      <c r="C378" s="1">
        <v>3.75</v>
      </c>
      <c r="D378" s="1" t="s">
        <v>1136</v>
      </c>
      <c r="E378" s="2" t="str">
        <f>IFERROR(__xludf.DUMMYFUNCTION("GOOGLETRANSLATE(D378,""fr"",""en"")"),"I like the products of the sea, and also oysters.")</f>
        <v>I like the products of the sea, and also oysters.</v>
      </c>
      <c r="F378" s="1" t="s">
        <v>1137</v>
      </c>
      <c r="G378" s="2" t="str">
        <f>IFERROR(__xludf.DUMMYFUNCTION("GOOGLETRANSLATE(F378,""it"",""en"")"),"I love sea products, and even oysters.")</f>
        <v>I love sea products, and even oysters.</v>
      </c>
    </row>
    <row r="379">
      <c r="A379" s="1">
        <v>377.0</v>
      </c>
      <c r="B379" s="1" t="s">
        <v>1138</v>
      </c>
      <c r="C379" s="1">
        <v>5.0</v>
      </c>
      <c r="D379" s="1" t="s">
        <v>1139</v>
      </c>
      <c r="E379" s="2" t="str">
        <f>IFERROR(__xludf.DUMMYFUNCTION("GOOGLETRANSLATE(D379,""fr"",""en"")"),"I like oysters, and also the calf.")</f>
        <v>I like oysters, and also the calf.</v>
      </c>
      <c r="F379" s="1" t="s">
        <v>1140</v>
      </c>
      <c r="G379" s="2" t="str">
        <f>IFERROR(__xludf.DUMMYFUNCTION("GOOGLETRANSLATE(F379,""it"",""en"")"),"I love oysters, and even the calf.")</f>
        <v>I love oysters, and even the calf.</v>
      </c>
    </row>
    <row r="380">
      <c r="A380" s="1">
        <v>378.0</v>
      </c>
      <c r="B380" s="1" t="s">
        <v>1141</v>
      </c>
      <c r="C380" s="1">
        <v>4.91</v>
      </c>
      <c r="D380" s="1" t="s">
        <v>1142</v>
      </c>
      <c r="E380" s="2" t="str">
        <f>IFERROR(__xludf.DUMMYFUNCTION("GOOGLETRANSLATE(D380,""fr"",""en"")"),"I like calf, and also oysters.")</f>
        <v>I like calf, and also oysters.</v>
      </c>
      <c r="F380" s="1" t="s">
        <v>1143</v>
      </c>
      <c r="G380" s="2" t="str">
        <f>IFERROR(__xludf.DUMMYFUNCTION("GOOGLETRANSLATE(F380,""it"",""en"")"),"I love the calf, and even the oysters.")</f>
        <v>I love the calf, and even the oysters.</v>
      </c>
    </row>
    <row r="381">
      <c r="A381" s="1">
        <v>379.0</v>
      </c>
      <c r="B381" s="1" t="s">
        <v>1144</v>
      </c>
      <c r="C381" s="1">
        <v>6.0</v>
      </c>
      <c r="D381" s="1" t="s">
        <v>1145</v>
      </c>
      <c r="E381" s="2" t="str">
        <f>IFERROR(__xludf.DUMMYFUNCTION("GOOGLETRANSLATE(D381,""fr"",""en"")"),"I like oysters, and also turkey.")</f>
        <v>I like oysters, and also turkey.</v>
      </c>
      <c r="F381" s="1" t="s">
        <v>1146</v>
      </c>
      <c r="G381" s="2" t="str">
        <f>IFERROR(__xludf.DUMMYFUNCTION("GOOGLETRANSLATE(F381,""it"",""en"")"),"I love oysters, and even turkey.")</f>
        <v>I love oysters, and even turkey.</v>
      </c>
    </row>
    <row r="382">
      <c r="A382" s="1">
        <v>380.0</v>
      </c>
      <c r="B382" s="1" t="s">
        <v>1147</v>
      </c>
      <c r="C382" s="1">
        <v>5.25</v>
      </c>
      <c r="D382" s="1" t="s">
        <v>1148</v>
      </c>
      <c r="E382" s="2" t="str">
        <f>IFERROR(__xludf.DUMMYFUNCTION("GOOGLETRANSLATE(D382,""fr"",""en"")"),"I like turkey, and also oysters.")</f>
        <v>I like turkey, and also oysters.</v>
      </c>
      <c r="F382" s="1" t="s">
        <v>1149</v>
      </c>
      <c r="G382" s="2" t="str">
        <f>IFERROR(__xludf.DUMMYFUNCTION("GOOGLETRANSLATE(F382,""it"",""en"")"),"I love turkey, and even oysters.")</f>
        <v>I love turkey, and even oysters.</v>
      </c>
    </row>
    <row r="383">
      <c r="A383" s="1">
        <v>381.0</v>
      </c>
      <c r="B383" s="1" t="s">
        <v>1150</v>
      </c>
      <c r="C383" s="1">
        <v>5.27</v>
      </c>
      <c r="D383" s="1" t="s">
        <v>1151</v>
      </c>
      <c r="E383" s="2" t="str">
        <f>IFERROR(__xludf.DUMMYFUNCTION("GOOGLETRANSLATE(D383,""fr"",""en"")"),"I like oysters, and also beef.")</f>
        <v>I like oysters, and also beef.</v>
      </c>
      <c r="F383" s="1" t="s">
        <v>1152</v>
      </c>
      <c r="G383" s="2" t="str">
        <f>IFERROR(__xludf.DUMMYFUNCTION("GOOGLETRANSLATE(F383,""it"",""en"")"),"I love oysters, and even beef.")</f>
        <v>I love oysters, and even beef.</v>
      </c>
    </row>
    <row r="384">
      <c r="A384" s="1">
        <v>382.0</v>
      </c>
      <c r="B384" s="1" t="s">
        <v>1153</v>
      </c>
      <c r="C384" s="1">
        <v>3.92</v>
      </c>
      <c r="D384" s="1" t="s">
        <v>1154</v>
      </c>
      <c r="E384" s="2" t="str">
        <f>IFERROR(__xludf.DUMMYFUNCTION("GOOGLETRANSLATE(D384,""fr"",""en"")"),"I like beef, and also oysters.")</f>
        <v>I like beef, and also oysters.</v>
      </c>
      <c r="F384" s="1" t="s">
        <v>1155</v>
      </c>
      <c r="G384" s="2" t="str">
        <f>IFERROR(__xludf.DUMMYFUNCTION("GOOGLETRANSLATE(F384,""it"",""en"")"),"I love beef, and even oysters.")</f>
        <v>I love beef, and even oysters.</v>
      </c>
    </row>
    <row r="385">
      <c r="A385" s="1">
        <v>383.0</v>
      </c>
      <c r="B385" s="1" t="s">
        <v>1156</v>
      </c>
      <c r="C385" s="1">
        <v>6.44</v>
      </c>
      <c r="D385" s="1" t="s">
        <v>1157</v>
      </c>
      <c r="E385" s="2" t="str">
        <f>IFERROR(__xludf.DUMMYFUNCTION("GOOGLETRANSLATE(D385,""fr"",""en"")"),"I like caviar, and also the chicken.")</f>
        <v>I like caviar, and also the chicken.</v>
      </c>
      <c r="F385" s="1" t="s">
        <v>1158</v>
      </c>
      <c r="G385" s="2" t="str">
        <f>IFERROR(__xludf.DUMMYFUNCTION("GOOGLETRANSLATE(F385,""it"",""en"")"),"I love caviar, and even chicken.")</f>
        <v>I love caviar, and even chicken.</v>
      </c>
    </row>
    <row r="386">
      <c r="A386" s="1">
        <v>384.0</v>
      </c>
      <c r="B386" s="1" t="s">
        <v>1159</v>
      </c>
      <c r="C386" s="1">
        <v>5.17</v>
      </c>
      <c r="D386" s="1" t="s">
        <v>1160</v>
      </c>
      <c r="E386" s="2" t="str">
        <f>IFERROR(__xludf.DUMMYFUNCTION("GOOGLETRANSLATE(D386,""fr"",""en"")"),"I like chicken, and also the caviar.")</f>
        <v>I like chicken, and also the caviar.</v>
      </c>
      <c r="F386" s="1" t="s">
        <v>1161</v>
      </c>
      <c r="G386" s="2" t="str">
        <f>IFERROR(__xludf.DUMMYFUNCTION("GOOGLETRANSLATE(F386,""it"",""en"")"),"I love chicken, and even caviar.")</f>
        <v>I love chicken, and even caviar.</v>
      </c>
    </row>
    <row r="387">
      <c r="A387" s="1">
        <v>385.0</v>
      </c>
      <c r="B387" s="1" t="s">
        <v>1162</v>
      </c>
      <c r="C387" s="1">
        <v>3.9</v>
      </c>
      <c r="D387" s="1" t="s">
        <v>1163</v>
      </c>
      <c r="E387" s="2" t="str">
        <f>IFERROR(__xludf.DUMMYFUNCTION("GOOGLETRANSLATE(D387,""fr"",""en"")"),"I like caviar, and also the products of the sea.")</f>
        <v>I like caviar, and also the products of the sea.</v>
      </c>
      <c r="F387" s="1" t="s">
        <v>1164</v>
      </c>
      <c r="G387" s="2" t="str">
        <f>IFERROR(__xludf.DUMMYFUNCTION("GOOGLETRANSLATE(F387,""it"",""en"")"),"I love the caviar, and even the products of the sea.")</f>
        <v>I love the caviar, and even the products of the sea.</v>
      </c>
    </row>
    <row r="388">
      <c r="A388" s="1">
        <v>386.0</v>
      </c>
      <c r="B388" s="1" t="s">
        <v>1165</v>
      </c>
      <c r="C388" s="1">
        <v>5.0</v>
      </c>
      <c r="D388" s="1" t="s">
        <v>1166</v>
      </c>
      <c r="E388" s="2" t="str">
        <f>IFERROR(__xludf.DUMMYFUNCTION("GOOGLETRANSLATE(D388,""fr"",""en"")"),"I like the products of the sea, and also the caviar.")</f>
        <v>I like the products of the sea, and also the caviar.</v>
      </c>
      <c r="F388" s="1" t="s">
        <v>1167</v>
      </c>
      <c r="G388" s="2" t="str">
        <f>IFERROR(__xludf.DUMMYFUNCTION("GOOGLETRANSLATE(F388,""it"",""en"")"),"I love sea products, and even caviar.")</f>
        <v>I love sea products, and even caviar.</v>
      </c>
    </row>
    <row r="389">
      <c r="A389" s="1">
        <v>387.0</v>
      </c>
      <c r="B389" s="1" t="s">
        <v>1168</v>
      </c>
      <c r="C389" s="1">
        <v>4.92</v>
      </c>
      <c r="D389" s="1" t="s">
        <v>1169</v>
      </c>
      <c r="E389" s="2" t="str">
        <f>IFERROR(__xludf.DUMMYFUNCTION("GOOGLETRANSLATE(D389,""fr"",""en"")"),"I like caviar, and also the calf.")</f>
        <v>I like caviar, and also the calf.</v>
      </c>
      <c r="F389" s="1" t="s">
        <v>1170</v>
      </c>
      <c r="G389" s="2" t="str">
        <f>IFERROR(__xludf.DUMMYFUNCTION("GOOGLETRANSLATE(F389,""it"",""en"")"),"I love caviar, and even the calf.")</f>
        <v>I love caviar, and even the calf.</v>
      </c>
    </row>
    <row r="390">
      <c r="A390" s="1">
        <v>388.0</v>
      </c>
      <c r="B390" s="1" t="s">
        <v>1171</v>
      </c>
      <c r="C390" s="1">
        <v>5.09</v>
      </c>
      <c r="D390" s="1" t="s">
        <v>1172</v>
      </c>
      <c r="E390" s="2" t="str">
        <f>IFERROR(__xludf.DUMMYFUNCTION("GOOGLETRANSLATE(D390,""fr"",""en"")"),"I like calf, and also the caviar.")</f>
        <v>I like calf, and also the caviar.</v>
      </c>
      <c r="F390" s="1" t="s">
        <v>1173</v>
      </c>
      <c r="G390" s="2" t="str">
        <f>IFERROR(__xludf.DUMMYFUNCTION("GOOGLETRANSLATE(F390,""it"",""en"")"),"I love the calf, and even the caviar.")</f>
        <v>I love the calf, and even the caviar.</v>
      </c>
    </row>
    <row r="391">
      <c r="A391" s="1">
        <v>389.0</v>
      </c>
      <c r="B391" s="1" t="s">
        <v>1174</v>
      </c>
      <c r="C391" s="1">
        <v>4.82</v>
      </c>
      <c r="D391" s="1" t="s">
        <v>1175</v>
      </c>
      <c r="E391" s="2" t="str">
        <f>IFERROR(__xludf.DUMMYFUNCTION("GOOGLETRANSLATE(D391,""fr"",""en"")"),"I like caviar, and also turkey.")</f>
        <v>I like caviar, and also turkey.</v>
      </c>
      <c r="F391" s="1" t="s">
        <v>1176</v>
      </c>
      <c r="G391" s="2" t="str">
        <f>IFERROR(__xludf.DUMMYFUNCTION("GOOGLETRANSLATE(F391,""it"",""en"")"),"I love caviar, and even turkey.")</f>
        <v>I love caviar, and even turkey.</v>
      </c>
    </row>
    <row r="392">
      <c r="A392" s="1">
        <v>390.0</v>
      </c>
      <c r="B392" s="1" t="s">
        <v>1177</v>
      </c>
      <c r="C392" s="1">
        <v>4.5</v>
      </c>
      <c r="D392" s="1" t="s">
        <v>1178</v>
      </c>
      <c r="E392" s="2" t="str">
        <f>IFERROR(__xludf.DUMMYFUNCTION("GOOGLETRANSLATE(D392,""fr"",""en"")"),"I like turkey, and also the caviar.")</f>
        <v>I like turkey, and also the caviar.</v>
      </c>
      <c r="F392" s="1" t="s">
        <v>1179</v>
      </c>
      <c r="G392" s="2" t="str">
        <f>IFERROR(__xludf.DUMMYFUNCTION("GOOGLETRANSLATE(F392,""it"",""en"")"),"I love turkey, and even caviar.")</f>
        <v>I love turkey, and even caviar.</v>
      </c>
    </row>
    <row r="393">
      <c r="A393" s="1">
        <v>391.0</v>
      </c>
      <c r="B393" s="1" t="s">
        <v>1180</v>
      </c>
      <c r="C393" s="1">
        <v>5.83</v>
      </c>
      <c r="D393" s="1" t="s">
        <v>1181</v>
      </c>
      <c r="E393" s="2" t="str">
        <f>IFERROR(__xludf.DUMMYFUNCTION("GOOGLETRANSLATE(D393,""fr"",""en"")"),"I like caviar, and also beef.")</f>
        <v>I like caviar, and also beef.</v>
      </c>
      <c r="F393" s="1" t="s">
        <v>1182</v>
      </c>
      <c r="G393" s="2" t="str">
        <f>IFERROR(__xludf.DUMMYFUNCTION("GOOGLETRANSLATE(F393,""it"",""en"")"),"I love caviar, and even beef.")</f>
        <v>I love caviar, and even beef.</v>
      </c>
    </row>
    <row r="394">
      <c r="A394" s="1">
        <v>392.0</v>
      </c>
      <c r="B394" s="1" t="s">
        <v>1183</v>
      </c>
      <c r="C394" s="1">
        <v>6.22</v>
      </c>
      <c r="D394" s="1" t="s">
        <v>1184</v>
      </c>
      <c r="E394" s="2" t="str">
        <f>IFERROR(__xludf.DUMMYFUNCTION("GOOGLETRANSLATE(D394,""fr"",""en"")"),"I like beef, and also the caviar.")</f>
        <v>I like beef, and also the caviar.</v>
      </c>
      <c r="F394" s="1" t="s">
        <v>1185</v>
      </c>
      <c r="G394" s="2" t="str">
        <f>IFERROR(__xludf.DUMMYFUNCTION("GOOGLETRANSLATE(F394,""it"",""en"")"),"I love the beef, and even the caviar.")</f>
        <v>I love the beef, and even the caviar.</v>
      </c>
    </row>
    <row r="395">
      <c r="A395" s="1">
        <v>393.0</v>
      </c>
      <c r="B395" s="1" t="s">
        <v>1186</v>
      </c>
      <c r="C395" s="1">
        <v>6.92</v>
      </c>
      <c r="D395" s="1" t="s">
        <v>1187</v>
      </c>
      <c r="E395" s="2" t="str">
        <f>IFERROR(__xludf.DUMMYFUNCTION("GOOGLETRANSLATE(D395,""fr"",""en"")"),"I like perrouches more than cats.")</f>
        <v>I like perrouches more than cats.</v>
      </c>
      <c r="F395" s="1" t="s">
        <v>1188</v>
      </c>
      <c r="G395" s="2" t="str">
        <f>IFERROR(__xludf.DUMMYFUNCTION("GOOGLETRANSLATE(F395,""it"",""en"")"),"I love the parrots more of the cats.")</f>
        <v>I love the parrots more of the cats.</v>
      </c>
    </row>
    <row r="396">
      <c r="A396" s="1">
        <v>394.0</v>
      </c>
      <c r="B396" s="1" t="s">
        <v>1189</v>
      </c>
      <c r="C396" s="1">
        <v>6.17</v>
      </c>
      <c r="D396" s="1" t="s">
        <v>1190</v>
      </c>
      <c r="E396" s="2" t="str">
        <f>IFERROR(__xludf.DUMMYFUNCTION("GOOGLETRANSLATE(D396,""fr"",""en"")"),"I like cats more than perrouches.")</f>
        <v>I like cats more than perrouches.</v>
      </c>
      <c r="F396" s="1" t="s">
        <v>1191</v>
      </c>
      <c r="G396" s="2" t="str">
        <f>IFERROR(__xludf.DUMMYFUNCTION("GOOGLETRANSLATE(F396,""it"",""en"")"),"I love cats more than parrots.")</f>
        <v>I love cats more than parrots.</v>
      </c>
    </row>
    <row r="397">
      <c r="A397" s="1">
        <v>395.0</v>
      </c>
      <c r="B397" s="1" t="s">
        <v>1192</v>
      </c>
      <c r="C397" s="1">
        <v>2.0</v>
      </c>
      <c r="D397" s="1" t="s">
        <v>1193</v>
      </c>
      <c r="E397" s="2" t="str">
        <f>IFERROR(__xludf.DUMMYFUNCTION("GOOGLETRANSLATE(D397,""fr"",""en"")"),"I like perrouches more than birds.")</f>
        <v>I like perrouches more than birds.</v>
      </c>
      <c r="F397" s="1" t="s">
        <v>1194</v>
      </c>
      <c r="G397" s="2" t="str">
        <f>IFERROR(__xludf.DUMMYFUNCTION("GOOGLETRANSLATE(F397,""it"",""en"")"),"I love the parrots more than the birds.")</f>
        <v>I love the parrots more than the birds.</v>
      </c>
    </row>
    <row r="398">
      <c r="A398" s="1">
        <v>396.0</v>
      </c>
      <c r="B398" s="1" t="s">
        <v>1195</v>
      </c>
      <c r="C398" s="1">
        <v>1.45</v>
      </c>
      <c r="D398" s="1" t="s">
        <v>1196</v>
      </c>
      <c r="E398" s="2" t="str">
        <f>IFERROR(__xludf.DUMMYFUNCTION("GOOGLETRANSLATE(D398,""fr"",""en"")"),"I like birds more than perroups.")</f>
        <v>I like birds more than perroups.</v>
      </c>
      <c r="F398" s="1" t="s">
        <v>1197</v>
      </c>
      <c r="G398" s="2" t="str">
        <f>IFERROR(__xludf.DUMMYFUNCTION("GOOGLETRANSLATE(F398,""it"",""en"")"),"I love birds more than parrots.")</f>
        <v>I love birds more than parrots.</v>
      </c>
    </row>
    <row r="399">
      <c r="A399" s="1">
        <v>397.0</v>
      </c>
      <c r="B399" s="1" t="s">
        <v>1198</v>
      </c>
      <c r="C399" s="1">
        <v>6.75</v>
      </c>
      <c r="D399" s="1" t="s">
        <v>1199</v>
      </c>
      <c r="E399" s="2" t="str">
        <f>IFERROR(__xludf.DUMMYFUNCTION("GOOGLETRANSLATE(D399,""fr"",""en"")"),"I like birds more than cats.")</f>
        <v>I like birds more than cats.</v>
      </c>
      <c r="F399" s="1" t="s">
        <v>1200</v>
      </c>
      <c r="G399" s="2" t="str">
        <f>IFERROR(__xludf.DUMMYFUNCTION("GOOGLETRANSLATE(F399,""it"",""en"")"),"I love birds more than cats.")</f>
        <v>I love birds more than cats.</v>
      </c>
    </row>
    <row r="400">
      <c r="A400" s="1">
        <v>398.0</v>
      </c>
      <c r="B400" s="1" t="s">
        <v>1201</v>
      </c>
      <c r="C400" s="1">
        <v>6.75</v>
      </c>
      <c r="D400" s="1" t="s">
        <v>1202</v>
      </c>
      <c r="E400" s="2" t="str">
        <f>IFERROR(__xludf.DUMMYFUNCTION("GOOGLETRANSLATE(D400,""fr"",""en"")"),"I like perrouches more than hamsters.")</f>
        <v>I like perrouches more than hamsters.</v>
      </c>
      <c r="F400" s="1" t="s">
        <v>1203</v>
      </c>
      <c r="G400" s="2" t="str">
        <f>IFERROR(__xludf.DUMMYFUNCTION("GOOGLETRANSLATE(F400,""it"",""en"")"),"I love the most hamster parrots.")</f>
        <v>I love the most hamster parrots.</v>
      </c>
    </row>
    <row r="401">
      <c r="A401" s="1">
        <v>399.0</v>
      </c>
      <c r="B401" s="1" t="s">
        <v>1204</v>
      </c>
      <c r="C401" s="1">
        <v>5.85</v>
      </c>
      <c r="D401" s="1" t="s">
        <v>1205</v>
      </c>
      <c r="E401" s="2" t="str">
        <f>IFERROR(__xludf.DUMMYFUNCTION("GOOGLETRANSLATE(D401,""fr"",""en"")"),"I like hamsters more than perrouches.")</f>
        <v>I like hamsters more than perrouches.</v>
      </c>
      <c r="F401" s="1" t="s">
        <v>1206</v>
      </c>
      <c r="G401" s="2" t="str">
        <f>IFERROR(__xludf.DUMMYFUNCTION("GOOGLETRANSLATE(F401,""it"",""en"")"),"I love hamsters more than parrots.")</f>
        <v>I love hamsters more than parrots.</v>
      </c>
    </row>
    <row r="402">
      <c r="A402" s="1">
        <v>400.0</v>
      </c>
      <c r="B402" s="1" t="s">
        <v>1207</v>
      </c>
      <c r="C402" s="1">
        <v>6.0</v>
      </c>
      <c r="D402" s="1" t="s">
        <v>1208</v>
      </c>
      <c r="E402" s="2" t="str">
        <f>IFERROR(__xludf.DUMMYFUNCTION("GOOGLETRANSLATE(D402,""fr"",""en"")"),"I like birds more than hamsters.")</f>
        <v>I like birds more than hamsters.</v>
      </c>
      <c r="F402" s="1" t="s">
        <v>1209</v>
      </c>
      <c r="G402" s="2" t="str">
        <f>IFERROR(__xludf.DUMMYFUNCTION("GOOGLETRANSLATE(F402,""it"",""en"")"),"I love birds more than hamsters.")</f>
        <v>I love birds more than hamsters.</v>
      </c>
    </row>
    <row r="403">
      <c r="A403" s="1">
        <v>401.0</v>
      </c>
      <c r="B403" s="1" t="s">
        <v>1210</v>
      </c>
      <c r="C403" s="1">
        <v>6.5</v>
      </c>
      <c r="D403" s="1" t="s">
        <v>1211</v>
      </c>
      <c r="E403" s="2" t="str">
        <f>IFERROR(__xludf.DUMMYFUNCTION("GOOGLETRANSLATE(D403,""fr"",""en"")"),"I like perrouches more than pigs.")</f>
        <v>I like perrouches more than pigs.</v>
      </c>
      <c r="F403" s="1" t="s">
        <v>1212</v>
      </c>
      <c r="G403" s="2" t="str">
        <f>IFERROR(__xludf.DUMMYFUNCTION("GOOGLETRANSLATE(F403,""it"",""en"")"),"I love parrots more than pigs.")</f>
        <v>I love parrots more than pigs.</v>
      </c>
    </row>
    <row r="404">
      <c r="A404" s="1">
        <v>402.0</v>
      </c>
      <c r="B404" s="1" t="s">
        <v>1213</v>
      </c>
      <c r="C404" s="1">
        <v>6.25</v>
      </c>
      <c r="D404" s="1" t="s">
        <v>1214</v>
      </c>
      <c r="E404" s="2" t="str">
        <f>IFERROR(__xludf.DUMMYFUNCTION("GOOGLETRANSLATE(D404,""fr"",""en"")"),"I like pigs more than the perrouches.")</f>
        <v>I like pigs more than the perrouches.</v>
      </c>
      <c r="F404" s="1" t="s">
        <v>1215</v>
      </c>
      <c r="G404" s="2" t="str">
        <f>IFERROR(__xludf.DUMMYFUNCTION("GOOGLETRANSLATE(F404,""it"",""en"")"),"I love pigs more than parrots.")</f>
        <v>I love pigs more than parrots.</v>
      </c>
    </row>
    <row r="405">
      <c r="A405" s="1">
        <v>403.0</v>
      </c>
      <c r="B405" s="1" t="s">
        <v>1216</v>
      </c>
      <c r="C405" s="1">
        <v>6.0</v>
      </c>
      <c r="D405" s="1" t="s">
        <v>1217</v>
      </c>
      <c r="E405" s="2" t="str">
        <f>IFERROR(__xludf.DUMMYFUNCTION("GOOGLETRANSLATE(D405,""fr"",""en"")"),"I like birds more than pigs.")</f>
        <v>I like birds more than pigs.</v>
      </c>
      <c r="F405" s="1" t="s">
        <v>1218</v>
      </c>
      <c r="G405" s="2" t="str">
        <f>IFERROR(__xludf.DUMMYFUNCTION("GOOGLETRANSLATE(F405,""it"",""en"")"),"I love birds more than pigs.")</f>
        <v>I love birds more than pigs.</v>
      </c>
    </row>
    <row r="406">
      <c r="A406" s="1">
        <v>404.0</v>
      </c>
      <c r="B406" s="1" t="s">
        <v>1219</v>
      </c>
      <c r="C406" s="1">
        <v>6.17</v>
      </c>
      <c r="D406" s="1" t="s">
        <v>1220</v>
      </c>
      <c r="E406" s="2" t="str">
        <f>IFERROR(__xludf.DUMMYFUNCTION("GOOGLETRANSLATE(D406,""fr"",""en"")"),"I like perrouches more than dogs.")</f>
        <v>I like perrouches more than dogs.</v>
      </c>
      <c r="F406" s="1" t="s">
        <v>1221</v>
      </c>
      <c r="G406" s="2" t="str">
        <f>IFERROR(__xludf.DUMMYFUNCTION("GOOGLETRANSLATE(F406,""it"",""en"")"),"I love parrots more than dogs.")</f>
        <v>I love parrots more than dogs.</v>
      </c>
    </row>
    <row r="407">
      <c r="A407" s="1">
        <v>405.0</v>
      </c>
      <c r="B407" s="1" t="s">
        <v>1222</v>
      </c>
      <c r="C407" s="1">
        <v>6.5</v>
      </c>
      <c r="D407" s="1" t="s">
        <v>1223</v>
      </c>
      <c r="E407" s="2" t="str">
        <f>IFERROR(__xludf.DUMMYFUNCTION("GOOGLETRANSLATE(D407,""fr"",""en"")"),"I like birds more than dogs.")</f>
        <v>I like birds more than dogs.</v>
      </c>
      <c r="F407" s="1" t="s">
        <v>1224</v>
      </c>
      <c r="G407" s="2" t="str">
        <f>IFERROR(__xludf.DUMMYFUNCTION("GOOGLETRANSLATE(F407,""it"",""en"")"),"I love birds more than dogs.")</f>
        <v>I love birds more than dogs.</v>
      </c>
    </row>
    <row r="408">
      <c r="A408" s="1">
        <v>406.0</v>
      </c>
      <c r="B408" s="1" t="s">
        <v>1225</v>
      </c>
      <c r="C408" s="1">
        <v>6.08</v>
      </c>
      <c r="D408" s="1" t="s">
        <v>1226</v>
      </c>
      <c r="E408" s="2" t="str">
        <f>IFERROR(__xludf.DUMMYFUNCTION("GOOGLETRANSLATE(D408,""fr"",""en"")"),"I like ducks more than cats.")</f>
        <v>I like ducks more than cats.</v>
      </c>
      <c r="F408" s="1" t="s">
        <v>1227</v>
      </c>
      <c r="G408" s="2" t="str">
        <f>IFERROR(__xludf.DUMMYFUNCTION("GOOGLETRANSLATE(F408,""it"",""en"")"),"I love ducks more of cats.")</f>
        <v>I love ducks more of cats.</v>
      </c>
    </row>
    <row r="409">
      <c r="A409" s="1">
        <v>407.0</v>
      </c>
      <c r="B409" s="1" t="s">
        <v>1228</v>
      </c>
      <c r="C409" s="1">
        <v>6.75</v>
      </c>
      <c r="D409" s="1" t="s">
        <v>1229</v>
      </c>
      <c r="E409" s="2" t="str">
        <f>IFERROR(__xludf.DUMMYFUNCTION("GOOGLETRANSLATE(D409,""fr"",""en"")"),"I like cats more than ducks.")</f>
        <v>I like cats more than ducks.</v>
      </c>
      <c r="F409" s="1" t="s">
        <v>1230</v>
      </c>
      <c r="G409" s="2" t="str">
        <f>IFERROR(__xludf.DUMMYFUNCTION("GOOGLETRANSLATE(F409,""it"",""en"")"),"I love cats more than ducks.")</f>
        <v>I love cats more than ducks.</v>
      </c>
    </row>
    <row r="410">
      <c r="A410" s="1">
        <v>408.0</v>
      </c>
      <c r="B410" s="1" t="s">
        <v>1231</v>
      </c>
      <c r="C410" s="1">
        <v>5.92</v>
      </c>
      <c r="D410" s="1" t="s">
        <v>1232</v>
      </c>
      <c r="E410" s="2" t="str">
        <f>IFERROR(__xludf.DUMMYFUNCTION("GOOGLETRANSLATE(D410,""fr"",""en"")"),"I like ducks more than birds.")</f>
        <v>I like ducks more than birds.</v>
      </c>
      <c r="F410" s="1" t="s">
        <v>1233</v>
      </c>
      <c r="G410" s="2" t="str">
        <f>IFERROR(__xludf.DUMMYFUNCTION("GOOGLETRANSLATE(F410,""it"",""en"")"),"I love ducks more than birds.")</f>
        <v>I love ducks more than birds.</v>
      </c>
    </row>
    <row r="411">
      <c r="A411" s="1">
        <v>409.0</v>
      </c>
      <c r="B411" s="1" t="s">
        <v>1234</v>
      </c>
      <c r="C411" s="1">
        <v>3.83</v>
      </c>
      <c r="D411" s="1" t="s">
        <v>1235</v>
      </c>
      <c r="E411" s="2" t="str">
        <f>IFERROR(__xludf.DUMMYFUNCTION("GOOGLETRANSLATE(D411,""fr"",""en"")"),"I like birds more than ducks.")</f>
        <v>I like birds more than ducks.</v>
      </c>
      <c r="F411" s="1" t="s">
        <v>1236</v>
      </c>
      <c r="G411" s="2" t="str">
        <f>IFERROR(__xludf.DUMMYFUNCTION("GOOGLETRANSLATE(F411,""it"",""en"")"),"I love birds more than ducks.")</f>
        <v>I love birds more than ducks.</v>
      </c>
    </row>
    <row r="412">
      <c r="A412" s="1">
        <v>410.0</v>
      </c>
      <c r="B412" s="1" t="s">
        <v>1237</v>
      </c>
      <c r="C412" s="1">
        <v>6.5</v>
      </c>
      <c r="D412" s="1" t="s">
        <v>1238</v>
      </c>
      <c r="E412" s="2" t="str">
        <f>IFERROR(__xludf.DUMMYFUNCTION("GOOGLETRANSLATE(D412,""fr"",""en"")"),"I like ducks more than hamsters.")</f>
        <v>I like ducks more than hamsters.</v>
      </c>
      <c r="F412" s="1" t="s">
        <v>1239</v>
      </c>
      <c r="G412" s="2" t="str">
        <f>IFERROR(__xludf.DUMMYFUNCTION("GOOGLETRANSLATE(F412,""it"",""en"")"),"I love ducks more than hamsters.")</f>
        <v>I love ducks more than hamsters.</v>
      </c>
    </row>
    <row r="413">
      <c r="A413" s="1">
        <v>411.0</v>
      </c>
      <c r="B413" s="1" t="s">
        <v>1240</v>
      </c>
      <c r="C413" s="1">
        <v>6.11</v>
      </c>
      <c r="D413" s="1" t="s">
        <v>1241</v>
      </c>
      <c r="E413" s="2" t="str">
        <f>IFERROR(__xludf.DUMMYFUNCTION("GOOGLETRANSLATE(D413,""fr"",""en"")"),"I like hamsters more than ducks.")</f>
        <v>I like hamsters more than ducks.</v>
      </c>
      <c r="F413" s="1" t="s">
        <v>1242</v>
      </c>
      <c r="G413" s="2" t="str">
        <f>IFERROR(__xludf.DUMMYFUNCTION("GOOGLETRANSLATE(F413,""it"",""en"")"),"I love her hamsters more than ducks.")</f>
        <v>I love her hamsters more than ducks.</v>
      </c>
    </row>
    <row r="414">
      <c r="A414" s="1">
        <v>412.0</v>
      </c>
      <c r="B414" s="1" t="s">
        <v>1243</v>
      </c>
      <c r="C414" s="1">
        <v>6.42</v>
      </c>
      <c r="D414" s="1" t="s">
        <v>1244</v>
      </c>
      <c r="E414" s="2" t="str">
        <f>IFERROR(__xludf.DUMMYFUNCTION("GOOGLETRANSLATE(D414,""fr"",""en"")"),"I like ducks more than pigs.")</f>
        <v>I like ducks more than pigs.</v>
      </c>
      <c r="F414" s="1" t="s">
        <v>1245</v>
      </c>
      <c r="G414" s="2" t="str">
        <f>IFERROR(__xludf.DUMMYFUNCTION("GOOGLETRANSLATE(F414,""it"",""en"")"),"I love ducks more than pigs.")</f>
        <v>I love ducks more than pigs.</v>
      </c>
    </row>
    <row r="415">
      <c r="A415" s="1">
        <v>413.0</v>
      </c>
      <c r="B415" s="1" t="s">
        <v>1246</v>
      </c>
      <c r="C415" s="1">
        <v>5.0</v>
      </c>
      <c r="D415" s="1" t="s">
        <v>1247</v>
      </c>
      <c r="E415" s="2" t="str">
        <f>IFERROR(__xludf.DUMMYFUNCTION("GOOGLETRANSLATE(D415,""fr"",""en"")"),"I like pigs more than ducks.")</f>
        <v>I like pigs more than ducks.</v>
      </c>
      <c r="F415" s="1" t="s">
        <v>1248</v>
      </c>
      <c r="G415" s="2" t="str">
        <f>IFERROR(__xludf.DUMMYFUNCTION("GOOGLETRANSLATE(F415,""it"",""en"")"),"I love pigs more than ducks.")</f>
        <v>I love pigs more than ducks.</v>
      </c>
    </row>
    <row r="416">
      <c r="A416" s="1">
        <v>414.0</v>
      </c>
      <c r="B416" s="1" t="s">
        <v>1249</v>
      </c>
      <c r="C416" s="1">
        <v>6.25</v>
      </c>
      <c r="D416" s="1" t="s">
        <v>1250</v>
      </c>
      <c r="E416" s="2" t="str">
        <f>IFERROR(__xludf.DUMMYFUNCTION("GOOGLETRANSLATE(D416,""fr"",""en"")"),"I like ducks more than dogs.")</f>
        <v>I like ducks more than dogs.</v>
      </c>
      <c r="F416" s="1" t="s">
        <v>1251</v>
      </c>
      <c r="G416" s="2" t="str">
        <f>IFERROR(__xludf.DUMMYFUNCTION("GOOGLETRANSLATE(F416,""it"",""en"")"),"I love ducks more than dogs.")</f>
        <v>I love ducks more than dogs.</v>
      </c>
    </row>
    <row r="417">
      <c r="A417" s="1">
        <v>415.0</v>
      </c>
      <c r="B417" s="1" t="s">
        <v>1252</v>
      </c>
      <c r="C417" s="1">
        <v>6.09</v>
      </c>
      <c r="D417" s="1" t="s">
        <v>1253</v>
      </c>
      <c r="E417" s="2" t="str">
        <f>IFERROR(__xludf.DUMMYFUNCTION("GOOGLETRANSLATE(D417,""fr"",""en"")"),"I like dogs more than ducks.")</f>
        <v>I like dogs more than ducks.</v>
      </c>
      <c r="F417" s="1" t="s">
        <v>1254</v>
      </c>
      <c r="G417" s="2" t="str">
        <f>IFERROR(__xludf.DUMMYFUNCTION("GOOGLETRANSLATE(F417,""it"",""en"")"),"I love dogs more than ducks.")</f>
        <v>I love dogs more than ducks.</v>
      </c>
    </row>
    <row r="418">
      <c r="A418" s="1">
        <v>416.0</v>
      </c>
      <c r="B418" s="1" t="s">
        <v>1255</v>
      </c>
      <c r="C418" s="1">
        <v>5.58</v>
      </c>
      <c r="D418" s="1" t="s">
        <v>1256</v>
      </c>
      <c r="E418" s="2" t="str">
        <f>IFERROR(__xludf.DUMMYFUNCTION("GOOGLETRANSLATE(D418,""fr"",""en"")"),"I like the black outdoors than cats.")</f>
        <v>I like the black outdoors than cats.</v>
      </c>
      <c r="F418" s="1" t="s">
        <v>1257</v>
      </c>
      <c r="G418" s="2" t="str">
        <f>IFERROR(__xludf.DUMMYFUNCTION("GOOGLETRANSLATE(F418,""it"",""en"")"),"I love the sheet more of the cats.")</f>
        <v>I love the sheet more of the cats.</v>
      </c>
    </row>
    <row r="419">
      <c r="A419" s="1">
        <v>417.0</v>
      </c>
      <c r="B419" s="1" t="s">
        <v>1258</v>
      </c>
      <c r="C419" s="1">
        <v>5.67</v>
      </c>
      <c r="D419" s="1" t="s">
        <v>1259</v>
      </c>
      <c r="E419" s="2" t="str">
        <f>IFERROR(__xludf.DUMMYFUNCTION("GOOGLETRANSLATE(D419,""fr"",""en"")"),"I like cats more than the merles.")</f>
        <v>I like cats more than the merles.</v>
      </c>
      <c r="F419" s="1" t="s">
        <v>1260</v>
      </c>
      <c r="G419" s="2" t="str">
        <f>IFERROR(__xludf.DUMMYFUNCTION("GOOGLETRANSLATE(F419,""it"",""en"")"),"I love the cats more than the battlements.")</f>
        <v>I love the cats more than the battlements.</v>
      </c>
    </row>
    <row r="420">
      <c r="A420" s="1">
        <v>418.0</v>
      </c>
      <c r="B420" s="1" t="s">
        <v>1261</v>
      </c>
      <c r="C420" s="1">
        <v>1.5</v>
      </c>
      <c r="D420" s="1" t="s">
        <v>1262</v>
      </c>
      <c r="E420" s="2" t="str">
        <f>IFERROR(__xludf.DUMMYFUNCTION("GOOGLETRANSLATE(D420,""fr"",""en"")"),"I like merles more than birds.")</f>
        <v>I like merles more than birds.</v>
      </c>
      <c r="F420" s="1" t="s">
        <v>1263</v>
      </c>
      <c r="G420" s="2" t="str">
        <f>IFERROR(__xludf.DUMMYFUNCTION("GOOGLETRANSLATE(F420,""it"",""en"")"),"I love birds more than birds.")</f>
        <v>I love birds more than birds.</v>
      </c>
    </row>
    <row r="421">
      <c r="A421" s="1">
        <v>419.0</v>
      </c>
      <c r="B421" s="1" t="s">
        <v>1264</v>
      </c>
      <c r="C421" s="1">
        <v>1.45</v>
      </c>
      <c r="D421" s="1" t="s">
        <v>1265</v>
      </c>
      <c r="E421" s="2" t="str">
        <f>IFERROR(__xludf.DUMMYFUNCTION("GOOGLETRANSLATE(D421,""fr"",""en"")"),"I like birds more than the merles.")</f>
        <v>I like birds more than the merles.</v>
      </c>
      <c r="F421" s="1" t="s">
        <v>1266</v>
      </c>
      <c r="G421" s="2" t="str">
        <f>IFERROR(__xludf.DUMMYFUNCTION("GOOGLETRANSLATE(F421,""it"",""en"")"),"I love birds more than the merles.")</f>
        <v>I love birds more than the merles.</v>
      </c>
    </row>
    <row r="422">
      <c r="A422" s="1">
        <v>420.0</v>
      </c>
      <c r="B422" s="1" t="s">
        <v>1267</v>
      </c>
      <c r="C422" s="1">
        <v>6.15</v>
      </c>
      <c r="D422" s="1" t="s">
        <v>1268</v>
      </c>
      <c r="E422" s="2" t="str">
        <f>IFERROR(__xludf.DUMMYFUNCTION("GOOGLETRANSLATE(D422,""fr"",""en"")"),"I like the blacks more than hamsters.")</f>
        <v>I like the blacks more than hamsters.</v>
      </c>
      <c r="F422" s="1" t="s">
        <v>1269</v>
      </c>
      <c r="G422" s="2" t="str">
        <f>IFERROR(__xludf.DUMMYFUNCTION("GOOGLETRANSLATE(F422,""it"",""en"")"),"I love the most hamster battles.")</f>
        <v>I love the most hamster battles.</v>
      </c>
    </row>
    <row r="423">
      <c r="A423" s="1">
        <v>421.0</v>
      </c>
      <c r="B423" s="1" t="s">
        <v>1270</v>
      </c>
      <c r="C423" s="1">
        <v>6.17</v>
      </c>
      <c r="D423" s="1" t="s">
        <v>1271</v>
      </c>
      <c r="E423" s="2" t="str">
        <f>IFERROR(__xludf.DUMMYFUNCTION("GOOGLETRANSLATE(D423,""fr"",""en"")"),"I like hamsters more than the merles.")</f>
        <v>I like hamsters more than the merles.</v>
      </c>
      <c r="F423" s="1" t="s">
        <v>1272</v>
      </c>
      <c r="G423" s="2" t="str">
        <f>IFERROR(__xludf.DUMMYFUNCTION("GOOGLETRANSLATE(F423,""it"",""en"")"),"I love her hamsters more than the blackbirds.")</f>
        <v>I love her hamsters more than the blackbirds.</v>
      </c>
    </row>
    <row r="424">
      <c r="A424" s="1">
        <v>422.0</v>
      </c>
      <c r="B424" s="1" t="s">
        <v>1273</v>
      </c>
      <c r="C424" s="1">
        <v>6.11</v>
      </c>
      <c r="D424" s="1" t="s">
        <v>1274</v>
      </c>
      <c r="E424" s="2" t="str">
        <f>IFERROR(__xludf.DUMMYFUNCTION("GOOGLETRANSLATE(D424,""fr"",""en"")"),"I like merles more than pigs.")</f>
        <v>I like merles more than pigs.</v>
      </c>
      <c r="F424" s="1" t="s">
        <v>1275</v>
      </c>
      <c r="G424" s="2" t="str">
        <f>IFERROR(__xludf.DUMMYFUNCTION("GOOGLETRANSLATE(F424,""it"",""en"")"),"I love the blackbirds of pigs.")</f>
        <v>I love the blackbirds of pigs.</v>
      </c>
    </row>
    <row r="425">
      <c r="A425" s="1">
        <v>423.0</v>
      </c>
      <c r="B425" s="1" t="s">
        <v>1276</v>
      </c>
      <c r="C425" s="1">
        <v>6.0</v>
      </c>
      <c r="D425" s="1" t="s">
        <v>1277</v>
      </c>
      <c r="E425" s="2" t="str">
        <f>IFERROR(__xludf.DUMMYFUNCTION("GOOGLETRANSLATE(D425,""fr"",""en"")"),"I like pigs more than the merles.")</f>
        <v>I like pigs more than the merles.</v>
      </c>
      <c r="F425" s="1" t="s">
        <v>1278</v>
      </c>
      <c r="G425" s="2" t="str">
        <f>IFERROR(__xludf.DUMMYFUNCTION("GOOGLETRANSLATE(F425,""it"",""en"")"),"I love pigs more than the blackbirds.")</f>
        <v>I love pigs more than the blackbirds.</v>
      </c>
    </row>
    <row r="426">
      <c r="A426" s="1">
        <v>424.0</v>
      </c>
      <c r="B426" s="1" t="s">
        <v>1279</v>
      </c>
      <c r="C426" s="1">
        <v>5.92</v>
      </c>
      <c r="D426" s="1" t="s">
        <v>1280</v>
      </c>
      <c r="E426" s="2" t="str">
        <f>IFERROR(__xludf.DUMMYFUNCTION("GOOGLETRANSLATE(D426,""fr"",""en"")"),"I like black outdoors than dogs.")</f>
        <v>I like black outdoors than dogs.</v>
      </c>
      <c r="F426" s="1" t="s">
        <v>1281</v>
      </c>
      <c r="G426" s="2" t="str">
        <f>IFERROR(__xludf.DUMMYFUNCTION("GOOGLETRANSLATE(F426,""it"",""en"")"),"I love the blackbirds of dogs.")</f>
        <v>I love the blackbirds of dogs.</v>
      </c>
    </row>
    <row r="427">
      <c r="A427" s="1">
        <v>425.0</v>
      </c>
      <c r="B427" s="1" t="s">
        <v>1282</v>
      </c>
      <c r="C427" s="1">
        <v>6.17</v>
      </c>
      <c r="D427" s="1" t="s">
        <v>1283</v>
      </c>
      <c r="E427" s="2" t="str">
        <f>IFERROR(__xludf.DUMMYFUNCTION("GOOGLETRANSLATE(D427,""fr"",""en"")"),"I like dogs more than the merles.")</f>
        <v>I like dogs more than the merles.</v>
      </c>
      <c r="F427" s="1" t="s">
        <v>1284</v>
      </c>
      <c r="G427" s="2" t="str">
        <f>IFERROR(__xludf.DUMMYFUNCTION("GOOGLETRANSLATE(F427,""it"",""en"")"),"I love dogs more than the merles.")</f>
        <v>I love dogs more than the merles.</v>
      </c>
    </row>
    <row r="428">
      <c r="A428" s="1">
        <v>426.0</v>
      </c>
      <c r="B428" s="1" t="s">
        <v>1285</v>
      </c>
      <c r="C428" s="1">
        <v>5.92</v>
      </c>
      <c r="D428" s="1" t="s">
        <v>1286</v>
      </c>
      <c r="E428" s="2" t="str">
        <f>IFERROR(__xludf.DUMMYFUNCTION("GOOGLETRANSLATE(D428,""fr"",""en"")"),"I love sparrows more than cats.")</f>
        <v>I love sparrows more than cats.</v>
      </c>
      <c r="F428" s="1" t="s">
        <v>1287</v>
      </c>
      <c r="G428" s="2" t="str">
        <f>IFERROR(__xludf.DUMMYFUNCTION("GOOGLETRANSLATE(F428,""it"",""en"")"),"I love passers more than cats.")</f>
        <v>I love passers more than cats.</v>
      </c>
    </row>
    <row r="429">
      <c r="A429" s="1">
        <v>427.0</v>
      </c>
      <c r="B429" s="1" t="s">
        <v>1288</v>
      </c>
      <c r="C429" s="1">
        <v>5.92</v>
      </c>
      <c r="D429" s="1" t="s">
        <v>1289</v>
      </c>
      <c r="E429" s="2" t="str">
        <f>IFERROR(__xludf.DUMMYFUNCTION("GOOGLETRANSLATE(D429,""fr"",""en"")"),"I like cats more than sparrows.")</f>
        <v>I like cats more than sparrows.</v>
      </c>
      <c r="F429" s="1" t="s">
        <v>1290</v>
      </c>
      <c r="G429" s="2" t="str">
        <f>IFERROR(__xludf.DUMMYFUNCTION("GOOGLETRANSLATE(F429,""it"",""en"")"),"I love cats more than sparrows.")</f>
        <v>I love cats more than sparrows.</v>
      </c>
    </row>
    <row r="430">
      <c r="A430" s="1">
        <v>428.0</v>
      </c>
      <c r="B430" s="1" t="s">
        <v>1291</v>
      </c>
      <c r="C430" s="1">
        <v>2.25</v>
      </c>
      <c r="D430" s="1" t="s">
        <v>1292</v>
      </c>
      <c r="E430" s="2" t="str">
        <f>IFERROR(__xludf.DUMMYFUNCTION("GOOGLETRANSLATE(D430,""fr"",""en"")"),"I love sparrows more than birds.")</f>
        <v>I love sparrows more than birds.</v>
      </c>
      <c r="F430" s="1" t="s">
        <v>1293</v>
      </c>
      <c r="G430" s="2" t="str">
        <f>IFERROR(__xludf.DUMMYFUNCTION("GOOGLETRANSLATE(F430,""it"",""en"")"),"I love passers more than birds.")</f>
        <v>I love passers more than birds.</v>
      </c>
    </row>
    <row r="431">
      <c r="A431" s="1">
        <v>429.0</v>
      </c>
      <c r="B431" s="1" t="s">
        <v>1294</v>
      </c>
      <c r="C431" s="1">
        <v>2.58</v>
      </c>
      <c r="D431" s="1" t="s">
        <v>1295</v>
      </c>
      <c r="E431" s="2" t="str">
        <f>IFERROR(__xludf.DUMMYFUNCTION("GOOGLETRANSLATE(D431,""fr"",""en"")"),"I like birds more than sparrows.")</f>
        <v>I like birds more than sparrows.</v>
      </c>
      <c r="F431" s="1" t="s">
        <v>1296</v>
      </c>
      <c r="G431" s="2" t="str">
        <f>IFERROR(__xludf.DUMMYFUNCTION("GOOGLETRANSLATE(F431,""it"",""en"")"),"I love birds more than sparrows.")</f>
        <v>I love birds more than sparrows.</v>
      </c>
    </row>
    <row r="432">
      <c r="A432" s="1">
        <v>430.0</v>
      </c>
      <c r="B432" s="1" t="s">
        <v>1297</v>
      </c>
      <c r="C432" s="1">
        <v>5.25</v>
      </c>
      <c r="D432" s="1" t="s">
        <v>1298</v>
      </c>
      <c r="E432" s="2" t="str">
        <f>IFERROR(__xludf.DUMMYFUNCTION("GOOGLETRANSLATE(D432,""fr"",""en"")"),"I love sparrows more than hamsters.")</f>
        <v>I love sparrows more than hamsters.</v>
      </c>
      <c r="F432" s="1" t="s">
        <v>1299</v>
      </c>
      <c r="G432" s="2" t="str">
        <f>IFERROR(__xludf.DUMMYFUNCTION("GOOGLETRANSLATE(F432,""it"",""en"")"),"I love passers more than hamsters.")</f>
        <v>I love passers more than hamsters.</v>
      </c>
    </row>
    <row r="433">
      <c r="A433" s="1">
        <v>431.0</v>
      </c>
      <c r="B433" s="1" t="s">
        <v>1300</v>
      </c>
      <c r="C433" s="1">
        <v>5.91</v>
      </c>
      <c r="D433" s="1" t="s">
        <v>1301</v>
      </c>
      <c r="E433" s="2" t="str">
        <f>IFERROR(__xludf.DUMMYFUNCTION("GOOGLETRANSLATE(D433,""fr"",""en"")"),"I like hamsters more than sparrows.")</f>
        <v>I like hamsters more than sparrows.</v>
      </c>
      <c r="F433" s="1" t="s">
        <v>1302</v>
      </c>
      <c r="G433" s="2" t="str">
        <f>IFERROR(__xludf.DUMMYFUNCTION("GOOGLETRANSLATE(F433,""it"",""en"")"),"I love hamsters more than sparrows.")</f>
        <v>I love hamsters more than sparrows.</v>
      </c>
    </row>
    <row r="434">
      <c r="A434" s="1">
        <v>432.0</v>
      </c>
      <c r="B434" s="1" t="s">
        <v>1303</v>
      </c>
      <c r="C434" s="1">
        <v>6.08</v>
      </c>
      <c r="D434" s="1" t="s">
        <v>1304</v>
      </c>
      <c r="E434" s="2" t="str">
        <f>IFERROR(__xludf.DUMMYFUNCTION("GOOGLETRANSLATE(D434,""fr"",""en"")"),"I like sparrows more than pigs.")</f>
        <v>I like sparrows more than pigs.</v>
      </c>
      <c r="F434" s="1" t="s">
        <v>1305</v>
      </c>
      <c r="G434" s="2" t="str">
        <f>IFERROR(__xludf.DUMMYFUNCTION("GOOGLETRANSLATE(F434,""it"",""en"")"),"I love passers more than pigs.")</f>
        <v>I love passers more than pigs.</v>
      </c>
    </row>
    <row r="435">
      <c r="A435" s="1">
        <v>433.0</v>
      </c>
      <c r="B435" s="1" t="s">
        <v>1306</v>
      </c>
      <c r="C435" s="1">
        <v>5.64</v>
      </c>
      <c r="D435" s="1" t="s">
        <v>1307</v>
      </c>
      <c r="E435" s="2" t="str">
        <f>IFERROR(__xludf.DUMMYFUNCTION("GOOGLETRANSLATE(D435,""fr"",""en"")"),"I like pigs more than sparrows.")</f>
        <v>I like pigs more than sparrows.</v>
      </c>
      <c r="F435" s="1" t="s">
        <v>1308</v>
      </c>
      <c r="G435" s="2" t="str">
        <f>IFERROR(__xludf.DUMMYFUNCTION("GOOGLETRANSLATE(F435,""it"",""en"")"),"I love pigs more than sparrows.")</f>
        <v>I love pigs more than sparrows.</v>
      </c>
    </row>
    <row r="436">
      <c r="A436" s="1">
        <v>434.0</v>
      </c>
      <c r="B436" s="1" t="s">
        <v>1309</v>
      </c>
      <c r="C436" s="1">
        <v>5.42</v>
      </c>
      <c r="D436" s="1" t="s">
        <v>1310</v>
      </c>
      <c r="E436" s="2" t="str">
        <f>IFERROR(__xludf.DUMMYFUNCTION("GOOGLETRANSLATE(D436,""fr"",""en"")"),"I like sparrows more than dogs.")</f>
        <v>I like sparrows more than dogs.</v>
      </c>
      <c r="F436" s="1" t="s">
        <v>1311</v>
      </c>
      <c r="G436" s="2" t="str">
        <f>IFERROR(__xludf.DUMMYFUNCTION("GOOGLETRANSLATE(F436,""it"",""en"")"),"I love passers more than dogs.")</f>
        <v>I love passers more than dogs.</v>
      </c>
    </row>
    <row r="437">
      <c r="A437" s="1">
        <v>435.0</v>
      </c>
      <c r="B437" s="1" t="s">
        <v>1312</v>
      </c>
      <c r="C437" s="1">
        <v>3.17</v>
      </c>
      <c r="D437" s="1" t="s">
        <v>1313</v>
      </c>
      <c r="E437" s="2" t="str">
        <f>IFERROR(__xludf.DUMMYFUNCTION("GOOGLETRANSLATE(D437,""fr"",""en"")"),"I like dogs more than sparrows.")</f>
        <v>I like dogs more than sparrows.</v>
      </c>
      <c r="F437" s="1" t="s">
        <v>1314</v>
      </c>
      <c r="G437" s="2" t="str">
        <f>IFERROR(__xludf.DUMMYFUNCTION("GOOGLETRANSLATE(F437,""it"",""en"")"),"I love dogs more than sparrows.")</f>
        <v>I love dogs more than sparrows.</v>
      </c>
    </row>
    <row r="438">
      <c r="A438" s="1">
        <v>436.0</v>
      </c>
      <c r="B438" s="1" t="s">
        <v>1315</v>
      </c>
      <c r="C438" s="1">
        <v>5.83</v>
      </c>
      <c r="D438" s="1" t="s">
        <v>1316</v>
      </c>
      <c r="E438" s="2" t="str">
        <f>IFERROR(__xludf.DUMMYFUNCTION("GOOGLETRANSLATE(D438,""fr"",""en"")"),"I like oaks more than the lawn.")</f>
        <v>I like oaks more than the lawn.</v>
      </c>
      <c r="F438" s="1" t="s">
        <v>1317</v>
      </c>
      <c r="G438" s="2" t="str">
        <f>IFERROR(__xludf.DUMMYFUNCTION("GOOGLETRANSLATE(F438,""it"",""en"")"),"I love the oaks more of the grass.")</f>
        <v>I love the oaks more of the grass.</v>
      </c>
    </row>
    <row r="439">
      <c r="A439" s="1">
        <v>437.0</v>
      </c>
      <c r="B439" s="1" t="s">
        <v>1318</v>
      </c>
      <c r="C439" s="1">
        <v>5.08</v>
      </c>
      <c r="D439" s="1" t="s">
        <v>1319</v>
      </c>
      <c r="E439" s="2" t="str">
        <f>IFERROR(__xludf.DUMMYFUNCTION("GOOGLETRANSLATE(D439,""fr"",""en"")"),"I like the lawn more than the oaks.")</f>
        <v>I like the lawn more than the oaks.</v>
      </c>
      <c r="F439" s="1" t="s">
        <v>1320</v>
      </c>
      <c r="G439" s="2" t="str">
        <f>IFERROR(__xludf.DUMMYFUNCTION("GOOGLETRANSLATE(F439,""it"",""en"")"),"I love the grass more than the oaks.")</f>
        <v>I love the grass more than the oaks.</v>
      </c>
    </row>
    <row r="440">
      <c r="A440" s="1">
        <v>438.0</v>
      </c>
      <c r="B440" s="1" t="s">
        <v>1321</v>
      </c>
      <c r="C440" s="1">
        <v>1.92</v>
      </c>
      <c r="D440" s="1" t="s">
        <v>1322</v>
      </c>
      <c r="E440" s="2" t="str">
        <f>IFERROR(__xludf.DUMMYFUNCTION("GOOGLETRANSLATE(D440,""fr"",""en"")"),"I like oaks more than trees.")</f>
        <v>I like oaks more than trees.</v>
      </c>
      <c r="F440" s="1" t="s">
        <v>1323</v>
      </c>
      <c r="G440" s="2" t="str">
        <f>IFERROR(__xludf.DUMMYFUNCTION("GOOGLETRANSLATE(F440,""it"",""en"")"),"I love the oaks more than the trees.")</f>
        <v>I love the oaks more than the trees.</v>
      </c>
    </row>
    <row r="441">
      <c r="A441" s="1">
        <v>439.0</v>
      </c>
      <c r="B441" s="1" t="s">
        <v>1324</v>
      </c>
      <c r="C441" s="1">
        <v>2.58</v>
      </c>
      <c r="D441" s="1" t="s">
        <v>1325</v>
      </c>
      <c r="E441" s="2" t="str">
        <f>IFERROR(__xludf.DUMMYFUNCTION("GOOGLETRANSLATE(D441,""fr"",""en"")"),"I like trees more than oaks.")</f>
        <v>I like trees more than oaks.</v>
      </c>
      <c r="F441" s="1" t="s">
        <v>1326</v>
      </c>
      <c r="G441" s="2" t="str">
        <f>IFERROR(__xludf.DUMMYFUNCTION("GOOGLETRANSLATE(F441,""it"",""en"")"),"I love the trees more than the oaks.")</f>
        <v>I love the trees more than the oaks.</v>
      </c>
    </row>
    <row r="442">
      <c r="A442" s="1">
        <v>440.0</v>
      </c>
      <c r="B442" s="1" t="s">
        <v>1327</v>
      </c>
      <c r="C442" s="1">
        <v>5.64</v>
      </c>
      <c r="D442" s="1" t="s">
        <v>1328</v>
      </c>
      <c r="E442" s="2" t="str">
        <f>IFERROR(__xludf.DUMMYFUNCTION("GOOGLETRANSLATE(D442,""fr"",""en"")"),"I like trees more than the lawn.")</f>
        <v>I like trees more than the lawn.</v>
      </c>
      <c r="F442" s="1" t="s">
        <v>1329</v>
      </c>
      <c r="G442" s="2" t="str">
        <f>IFERROR(__xludf.DUMMYFUNCTION("GOOGLETRANSLATE(F442,""it"",""en"")"),"I love the trees more of the grass.")</f>
        <v>I love the trees more of the grass.</v>
      </c>
    </row>
    <row r="443">
      <c r="A443" s="1">
        <v>441.0</v>
      </c>
      <c r="B443" s="1" t="s">
        <v>1330</v>
      </c>
      <c r="C443" s="1">
        <v>5.08</v>
      </c>
      <c r="D443" s="1" t="s">
        <v>1331</v>
      </c>
      <c r="E443" s="2" t="str">
        <f>IFERROR(__xludf.DUMMYFUNCTION("GOOGLETRANSLATE(D443,""fr"",""en"")"),"I like oaks more than animals.")</f>
        <v>I like oaks more than animals.</v>
      </c>
      <c r="F443" s="1" t="s">
        <v>1332</v>
      </c>
      <c r="G443" s="2" t="str">
        <f>IFERROR(__xludf.DUMMYFUNCTION("GOOGLETRANSLATE(F443,""it"",""en"")"),"I love the oaks more than animals.")</f>
        <v>I love the oaks more than animals.</v>
      </c>
    </row>
    <row r="444">
      <c r="A444" s="1">
        <v>442.0</v>
      </c>
      <c r="B444" s="1" t="s">
        <v>1333</v>
      </c>
      <c r="C444" s="1">
        <v>4.83</v>
      </c>
      <c r="D444" s="1" t="s">
        <v>1334</v>
      </c>
      <c r="E444" s="2" t="str">
        <f>IFERROR(__xludf.DUMMYFUNCTION("GOOGLETRANSLATE(D444,""fr"",""en"")"),"I like animals more than oaks.")</f>
        <v>I like animals more than oaks.</v>
      </c>
      <c r="F444" s="1" t="s">
        <v>1335</v>
      </c>
      <c r="G444" s="2" t="str">
        <f>IFERROR(__xludf.DUMMYFUNCTION("GOOGLETRANSLATE(F444,""it"",""en"")"),"I love animals more than oaks.")</f>
        <v>I love animals more than oaks.</v>
      </c>
    </row>
    <row r="445">
      <c r="A445" s="1">
        <v>443.0</v>
      </c>
      <c r="B445" s="1" t="s">
        <v>1336</v>
      </c>
      <c r="C445" s="1">
        <v>5.85</v>
      </c>
      <c r="D445" s="1" t="s">
        <v>1337</v>
      </c>
      <c r="E445" s="2" t="str">
        <f>IFERROR(__xludf.DUMMYFUNCTION("GOOGLETRANSLATE(D445,""fr"",""en"")"),"I like trees more than animals.")</f>
        <v>I like trees more than animals.</v>
      </c>
      <c r="F445" s="1" t="s">
        <v>1338</v>
      </c>
      <c r="G445" s="2" t="str">
        <f>IFERROR(__xludf.DUMMYFUNCTION("GOOGLETRANSLATE(F445,""it"",""en"")"),"I love trees more than animals.")</f>
        <v>I love trees more than animals.</v>
      </c>
    </row>
    <row r="446">
      <c r="A446" s="1">
        <v>444.0</v>
      </c>
      <c r="B446" s="1" t="s">
        <v>1339</v>
      </c>
      <c r="C446" s="1">
        <v>4.75</v>
      </c>
      <c r="D446" s="1" t="s">
        <v>1340</v>
      </c>
      <c r="E446" s="2" t="str">
        <f>IFERROR(__xludf.DUMMYFUNCTION("GOOGLETRANSLATE(D446,""fr"",""en"")"),"I like oaks more than bushes.")</f>
        <v>I like oaks more than bushes.</v>
      </c>
      <c r="F446" s="1" t="s">
        <v>1341</v>
      </c>
      <c r="G446" s="2" t="str">
        <f>IFERROR(__xludf.DUMMYFUNCTION("GOOGLETRANSLATE(F446,""it"",""en"")"),"I love the oaks more of the bushes.")</f>
        <v>I love the oaks more of the bushes.</v>
      </c>
    </row>
    <row r="447">
      <c r="A447" s="1">
        <v>445.0</v>
      </c>
      <c r="B447" s="1" t="s">
        <v>1342</v>
      </c>
      <c r="C447" s="1">
        <v>5.22</v>
      </c>
      <c r="D447" s="1" t="s">
        <v>1343</v>
      </c>
      <c r="E447" s="2" t="str">
        <f>IFERROR(__xludf.DUMMYFUNCTION("GOOGLETRANSLATE(D447,""fr"",""en"")"),"I like bushes more than oaks.")</f>
        <v>I like bushes more than oaks.</v>
      </c>
      <c r="F447" s="1" t="s">
        <v>1344</v>
      </c>
      <c r="G447" s="2" t="str">
        <f>IFERROR(__xludf.DUMMYFUNCTION("GOOGLETRANSLATE(F447,""it"",""en"")"),"I love the bushes more than the oaks.")</f>
        <v>I love the bushes more than the oaks.</v>
      </c>
    </row>
    <row r="448">
      <c r="A448" s="1">
        <v>446.0</v>
      </c>
      <c r="B448" s="1" t="s">
        <v>1345</v>
      </c>
      <c r="C448" s="1">
        <v>4.17</v>
      </c>
      <c r="D448" s="1" t="s">
        <v>1346</v>
      </c>
      <c r="E448" s="2" t="str">
        <f>IFERROR(__xludf.DUMMYFUNCTION("GOOGLETRANSLATE(D448,""fr"",""en"")"),"I like trees more than bushes.")</f>
        <v>I like trees more than bushes.</v>
      </c>
      <c r="F448" s="1" t="s">
        <v>1347</v>
      </c>
      <c r="G448" s="2" t="str">
        <f>IFERROR(__xludf.DUMMYFUNCTION("GOOGLETRANSLATE(F448,""it"",""en"")"),"I love trees more than bushes.")</f>
        <v>I love trees more than bushes.</v>
      </c>
    </row>
    <row r="449">
      <c r="A449" s="1">
        <v>447.0</v>
      </c>
      <c r="B449" s="1" t="s">
        <v>1348</v>
      </c>
      <c r="C449" s="1">
        <v>4.82</v>
      </c>
      <c r="D449" s="1" t="s">
        <v>1349</v>
      </c>
      <c r="E449" s="2" t="str">
        <f>IFERROR(__xludf.DUMMYFUNCTION("GOOGLETRANSLATE(D449,""fr"",""en"")"),"I like oaks more than shrubs.")</f>
        <v>I like oaks more than shrubs.</v>
      </c>
      <c r="F449" s="1" t="s">
        <v>1350</v>
      </c>
      <c r="G449" s="2" t="str">
        <f>IFERROR(__xludf.DUMMYFUNCTION("GOOGLETRANSLATE(F449,""it"",""en"")"),"I love the oaks more than shrubs.")</f>
        <v>I love the oaks more than shrubs.</v>
      </c>
    </row>
    <row r="450">
      <c r="A450" s="1">
        <v>448.0</v>
      </c>
      <c r="B450" s="1" t="s">
        <v>1351</v>
      </c>
      <c r="C450" s="1">
        <v>5.38</v>
      </c>
      <c r="D450" s="1" t="s">
        <v>1352</v>
      </c>
      <c r="E450" s="2" t="str">
        <f>IFERROR(__xludf.DUMMYFUNCTION("GOOGLETRANSLATE(D450,""fr"",""en"")"),"I like shrubs more than oaks.")</f>
        <v>I like shrubs more than oaks.</v>
      </c>
      <c r="F450" s="1" t="s">
        <v>1353</v>
      </c>
      <c r="G450" s="2" t="str">
        <f>IFERROR(__xludf.DUMMYFUNCTION("GOOGLETRANSLATE(F450,""it"",""en"")"),"I love shrubs more than oaks.")</f>
        <v>I love shrubs more than oaks.</v>
      </c>
    </row>
    <row r="451">
      <c r="A451" s="1">
        <v>449.0</v>
      </c>
      <c r="B451" s="1" t="s">
        <v>1354</v>
      </c>
      <c r="C451" s="1">
        <v>6.17</v>
      </c>
      <c r="D451" s="1" t="s">
        <v>1355</v>
      </c>
      <c r="E451" s="2" t="str">
        <f>IFERROR(__xludf.DUMMYFUNCTION("GOOGLETRANSLATE(D451,""fr"",""en"")"),"I like trees more than shrubs.")</f>
        <v>I like trees more than shrubs.</v>
      </c>
      <c r="F451" s="1" t="s">
        <v>1356</v>
      </c>
      <c r="G451" s="2" t="str">
        <f>IFERROR(__xludf.DUMMYFUNCTION("GOOGLETRANSLATE(F451,""it"",""en"")"),"I love the trees more than shrubs.")</f>
        <v>I love the trees more than shrubs.</v>
      </c>
    </row>
    <row r="452">
      <c r="A452" s="1">
        <v>450.0</v>
      </c>
      <c r="B452" s="1" t="s">
        <v>1357</v>
      </c>
      <c r="C452" s="1">
        <v>5.23</v>
      </c>
      <c r="D452" s="1" t="s">
        <v>1358</v>
      </c>
      <c r="E452" s="2" t="str">
        <f>IFERROR(__xludf.DUMMYFUNCTION("GOOGLETRANSLATE(D452,""fr"",""en"")"),"I like birches more than the lawn.")</f>
        <v>I like birches more than the lawn.</v>
      </c>
      <c r="F452" s="1" t="s">
        <v>1359</v>
      </c>
      <c r="G452" s="2" t="str">
        <f>IFERROR(__xludf.DUMMYFUNCTION("GOOGLETRANSLATE(F452,""it"",""en"")"),"I love birches more than grass.")</f>
        <v>I love birches more than grass.</v>
      </c>
    </row>
    <row r="453">
      <c r="A453" s="1">
        <v>451.0</v>
      </c>
      <c r="B453" s="1" t="s">
        <v>1360</v>
      </c>
      <c r="C453" s="1">
        <v>5.25</v>
      </c>
      <c r="D453" s="1" t="s">
        <v>1361</v>
      </c>
      <c r="E453" s="2" t="str">
        <f>IFERROR(__xludf.DUMMYFUNCTION("GOOGLETRANSLATE(D453,""fr"",""en"")"),"I like the lawn more than birches.")</f>
        <v>I like the lawn more than birches.</v>
      </c>
      <c r="F453" s="1" t="s">
        <v>1362</v>
      </c>
      <c r="G453" s="2" t="str">
        <f>IFERROR(__xludf.DUMMYFUNCTION("GOOGLETRANSLATE(F453,""it"",""en"")"),"I love the grass more than the birches.")</f>
        <v>I love the grass more than the birches.</v>
      </c>
    </row>
    <row r="454">
      <c r="A454" s="1">
        <v>452.0</v>
      </c>
      <c r="B454" s="1" t="s">
        <v>1363</v>
      </c>
      <c r="C454" s="1">
        <v>1.77</v>
      </c>
      <c r="D454" s="1" t="s">
        <v>1364</v>
      </c>
      <c r="E454" s="2" t="str">
        <f>IFERROR(__xludf.DUMMYFUNCTION("GOOGLETRANSLATE(D454,""fr"",""en"")"),"I like birches more than trees.")</f>
        <v>I like birches more than trees.</v>
      </c>
      <c r="F454" s="1" t="s">
        <v>1365</v>
      </c>
      <c r="G454" s="2" t="str">
        <f>IFERROR(__xludf.DUMMYFUNCTION("GOOGLETRANSLATE(F454,""it"",""en"")"),"I love birches more than the trees.")</f>
        <v>I love birches more than the trees.</v>
      </c>
    </row>
    <row r="455">
      <c r="A455" s="1">
        <v>453.0</v>
      </c>
      <c r="B455" s="1" t="s">
        <v>1366</v>
      </c>
      <c r="C455" s="1">
        <v>3.83</v>
      </c>
      <c r="D455" s="1" t="s">
        <v>1367</v>
      </c>
      <c r="E455" s="2" t="str">
        <f>IFERROR(__xludf.DUMMYFUNCTION("GOOGLETRANSLATE(D455,""fr"",""en"")"),"I like trees more than birches.")</f>
        <v>I like trees more than birches.</v>
      </c>
      <c r="F455" s="1" t="s">
        <v>1368</v>
      </c>
      <c r="G455" s="2" t="str">
        <f>IFERROR(__xludf.DUMMYFUNCTION("GOOGLETRANSLATE(F455,""it"",""en"")"),"I love the trees more than the birches.")</f>
        <v>I love the trees more than the birches.</v>
      </c>
    </row>
    <row r="456">
      <c r="A456" s="1">
        <v>454.0</v>
      </c>
      <c r="B456" s="1" t="s">
        <v>1369</v>
      </c>
      <c r="C456" s="1">
        <v>4.92</v>
      </c>
      <c r="D456" s="1" t="s">
        <v>1370</v>
      </c>
      <c r="E456" s="2" t="str">
        <f>IFERROR(__xludf.DUMMYFUNCTION("GOOGLETRANSLATE(D456,""fr"",""en"")"),"I like birches more than animals.")</f>
        <v>I like birches more than animals.</v>
      </c>
      <c r="F456" s="1" t="s">
        <v>1371</v>
      </c>
      <c r="G456" s="2" t="str">
        <f>IFERROR(__xludf.DUMMYFUNCTION("GOOGLETRANSLATE(F456,""it"",""en"")"),"I love birches more than animals.")</f>
        <v>I love birches more than animals.</v>
      </c>
    </row>
    <row r="457">
      <c r="A457" s="1">
        <v>455.0</v>
      </c>
      <c r="B457" s="1" t="s">
        <v>1372</v>
      </c>
      <c r="C457" s="1">
        <v>3.17</v>
      </c>
      <c r="D457" s="1" t="s">
        <v>1373</v>
      </c>
      <c r="E457" s="2" t="str">
        <f>IFERROR(__xludf.DUMMYFUNCTION("GOOGLETRANSLATE(D457,""fr"",""en"")"),"I like animals more than birches.")</f>
        <v>I like animals more than birches.</v>
      </c>
      <c r="F457" s="1" t="s">
        <v>1374</v>
      </c>
      <c r="G457" s="2" t="str">
        <f>IFERROR(__xludf.DUMMYFUNCTION("GOOGLETRANSLATE(F457,""it"",""en"")"),"I love animals more than the birches.")</f>
        <v>I love animals more than the birches.</v>
      </c>
    </row>
    <row r="458">
      <c r="A458" s="1">
        <v>456.0</v>
      </c>
      <c r="B458" s="1" t="s">
        <v>1375</v>
      </c>
      <c r="C458" s="1">
        <v>5.89</v>
      </c>
      <c r="D458" s="1" t="s">
        <v>1376</v>
      </c>
      <c r="E458" s="2" t="str">
        <f>IFERROR(__xludf.DUMMYFUNCTION("GOOGLETRANSLATE(D458,""fr"",""en"")"),"I like birches more than the bushes.")</f>
        <v>I like birches more than the bushes.</v>
      </c>
      <c r="F458" s="1" t="s">
        <v>1377</v>
      </c>
      <c r="G458" s="2" t="str">
        <f>IFERROR(__xludf.DUMMYFUNCTION("GOOGLETRANSLATE(F458,""it"",""en"")"),"I love birches more than bushes.")</f>
        <v>I love birches more than bushes.</v>
      </c>
    </row>
    <row r="459">
      <c r="A459" s="1">
        <v>457.0</v>
      </c>
      <c r="B459" s="1" t="s">
        <v>1378</v>
      </c>
      <c r="C459" s="1">
        <v>6.0</v>
      </c>
      <c r="D459" s="1" t="s">
        <v>1379</v>
      </c>
      <c r="E459" s="2" t="str">
        <f>IFERROR(__xludf.DUMMYFUNCTION("GOOGLETRANSLATE(D459,""fr"",""en"")"),"I like bushes more than birches.")</f>
        <v>I like bushes more than birches.</v>
      </c>
      <c r="F459" s="1" t="s">
        <v>1380</v>
      </c>
      <c r="G459" s="2" t="str">
        <f>IFERROR(__xludf.DUMMYFUNCTION("GOOGLETRANSLATE(F459,""it"",""en"")"),"I love the bushes more than the birches.")</f>
        <v>I love the bushes more than the birches.</v>
      </c>
    </row>
    <row r="460">
      <c r="A460" s="1">
        <v>458.0</v>
      </c>
      <c r="B460" s="1" t="s">
        <v>1381</v>
      </c>
      <c r="C460" s="1">
        <v>5.83</v>
      </c>
      <c r="D460" s="1" t="s">
        <v>1382</v>
      </c>
      <c r="E460" s="2" t="str">
        <f>IFERROR(__xludf.DUMMYFUNCTION("GOOGLETRANSLATE(D460,""fr"",""en"")"),"I like birches more than shrubs.")</f>
        <v>I like birches more than shrubs.</v>
      </c>
      <c r="F460" s="1" t="s">
        <v>1383</v>
      </c>
      <c r="G460" s="2" t="str">
        <f>IFERROR(__xludf.DUMMYFUNCTION("GOOGLETRANSLATE(F460,""it"",""en"")"),"I love birches more than shrubs.")</f>
        <v>I love birches more than shrubs.</v>
      </c>
    </row>
    <row r="461">
      <c r="A461" s="1">
        <v>459.0</v>
      </c>
      <c r="B461" s="1" t="s">
        <v>1384</v>
      </c>
      <c r="C461" s="1">
        <v>6.11</v>
      </c>
      <c r="D461" s="1" t="s">
        <v>1385</v>
      </c>
      <c r="E461" s="2" t="str">
        <f>IFERROR(__xludf.DUMMYFUNCTION("GOOGLETRANSLATE(D461,""fr"",""en"")"),"I like shrubs more than birchs.")</f>
        <v>I like shrubs more than birchs.</v>
      </c>
      <c r="F461" s="1" t="s">
        <v>1386</v>
      </c>
      <c r="G461" s="2" t="str">
        <f>IFERROR(__xludf.DUMMYFUNCTION("GOOGLETRANSLATE(F461,""it"",""en"")"),"I love shrubs more than the birches.")</f>
        <v>I love shrubs more than the birches.</v>
      </c>
    </row>
    <row r="462">
      <c r="A462" s="1">
        <v>460.0</v>
      </c>
      <c r="B462" s="1" t="s">
        <v>1387</v>
      </c>
      <c r="C462" s="1">
        <v>5.36</v>
      </c>
      <c r="D462" s="1" t="s">
        <v>1388</v>
      </c>
      <c r="E462" s="2" t="str">
        <f>IFERROR(__xludf.DUMMYFUNCTION("GOOGLETRANSLATE(D462,""fr"",""en"")"),"I like sapins more than the lawn.")</f>
        <v>I like sapins more than the lawn.</v>
      </c>
      <c r="F462" s="1" t="s">
        <v>1389</v>
      </c>
      <c r="G462" s="2" t="str">
        <f>IFERROR(__xludf.DUMMYFUNCTION("GOOGLETRANSLATE(F462,""it"",""en"")"),"I love fir trees more than grass.")</f>
        <v>I love fir trees more than grass.</v>
      </c>
    </row>
    <row r="463">
      <c r="A463" s="1">
        <v>461.0</v>
      </c>
      <c r="B463" s="1" t="s">
        <v>1390</v>
      </c>
      <c r="C463" s="1">
        <v>5.09</v>
      </c>
      <c r="D463" s="1" t="s">
        <v>1391</v>
      </c>
      <c r="E463" s="2" t="str">
        <f>IFERROR(__xludf.DUMMYFUNCTION("GOOGLETRANSLATE(D463,""fr"",""en"")"),"I like the lawn more than the fir trees.")</f>
        <v>I like the lawn more than the fir trees.</v>
      </c>
      <c r="F463" s="1" t="s">
        <v>1392</v>
      </c>
      <c r="G463" s="2" t="str">
        <f>IFERROR(__xludf.DUMMYFUNCTION("GOOGLETRANSLATE(F463,""it"",""en"")"),"I love the grass more than the fir trees.")</f>
        <v>I love the grass more than the fir trees.</v>
      </c>
    </row>
    <row r="464">
      <c r="A464" s="1">
        <v>462.0</v>
      </c>
      <c r="B464" s="1" t="s">
        <v>1393</v>
      </c>
      <c r="C464" s="1">
        <v>2.75</v>
      </c>
      <c r="D464" s="1" t="s">
        <v>1394</v>
      </c>
      <c r="E464" s="2" t="str">
        <f>IFERROR(__xludf.DUMMYFUNCTION("GOOGLETRANSLATE(D464,""fr"",""en"")"),"I like sapins more than trees.")</f>
        <v>I like sapins more than trees.</v>
      </c>
      <c r="F464" s="1" t="s">
        <v>1395</v>
      </c>
      <c r="G464" s="2" t="str">
        <f>IFERROR(__xludf.DUMMYFUNCTION("GOOGLETRANSLATE(F464,""it"",""en"")"),"I love the fir trees more than the trees.")</f>
        <v>I love the fir trees more than the trees.</v>
      </c>
    </row>
    <row r="465">
      <c r="A465" s="1">
        <v>463.0</v>
      </c>
      <c r="B465" s="1" t="s">
        <v>1396</v>
      </c>
      <c r="C465" s="1">
        <v>4.08</v>
      </c>
      <c r="D465" s="1" t="s">
        <v>1397</v>
      </c>
      <c r="E465" s="2" t="str">
        <f>IFERROR(__xludf.DUMMYFUNCTION("GOOGLETRANSLATE(D465,""fr"",""en"")"),"I like trees more than fir trees.")</f>
        <v>I like trees more than fir trees.</v>
      </c>
      <c r="F465" s="1" t="s">
        <v>1398</v>
      </c>
      <c r="G465" s="2" t="str">
        <f>IFERROR(__xludf.DUMMYFUNCTION("GOOGLETRANSLATE(F465,""it"",""en"")"),"I love trees more than fir trees.")</f>
        <v>I love trees more than fir trees.</v>
      </c>
    </row>
    <row r="466">
      <c r="A466" s="1">
        <v>464.0</v>
      </c>
      <c r="B466" s="1" t="s">
        <v>1399</v>
      </c>
      <c r="C466" s="1">
        <v>4.5</v>
      </c>
      <c r="D466" s="1" t="s">
        <v>1400</v>
      </c>
      <c r="E466" s="2" t="str">
        <f>IFERROR(__xludf.DUMMYFUNCTION("GOOGLETRANSLATE(D466,""fr"",""en"")"),"I like fir trees more than animals.")</f>
        <v>I like fir trees more than animals.</v>
      </c>
      <c r="F466" s="1" t="s">
        <v>1401</v>
      </c>
      <c r="G466" s="2" t="str">
        <f>IFERROR(__xludf.DUMMYFUNCTION("GOOGLETRANSLATE(F466,""it"",""en"")"),"I love fir trees more than animals.")</f>
        <v>I love fir trees more than animals.</v>
      </c>
    </row>
    <row r="467">
      <c r="A467" s="1">
        <v>465.0</v>
      </c>
      <c r="B467" s="1" t="s">
        <v>1402</v>
      </c>
      <c r="C467" s="1">
        <v>5.0</v>
      </c>
      <c r="D467" s="1" t="s">
        <v>1403</v>
      </c>
      <c r="E467" s="2" t="str">
        <f>IFERROR(__xludf.DUMMYFUNCTION("GOOGLETRANSLATE(D467,""fr"",""en"")"),"I like animals more than fir trees.")</f>
        <v>I like animals more than fir trees.</v>
      </c>
      <c r="F467" s="1" t="s">
        <v>1404</v>
      </c>
      <c r="G467" s="2" t="str">
        <f>IFERROR(__xludf.DUMMYFUNCTION("GOOGLETRANSLATE(F467,""it"",""en"")"),"I love animals more than fir trees.")</f>
        <v>I love animals more than fir trees.</v>
      </c>
    </row>
    <row r="468">
      <c r="A468" s="1">
        <v>466.0</v>
      </c>
      <c r="B468" s="1" t="s">
        <v>1405</v>
      </c>
      <c r="C468" s="1">
        <v>5.25</v>
      </c>
      <c r="D468" s="1" t="s">
        <v>1406</v>
      </c>
      <c r="E468" s="2" t="str">
        <f>IFERROR(__xludf.DUMMYFUNCTION("GOOGLETRANSLATE(D468,""fr"",""en"")"),"I like sapins more than bushes.")</f>
        <v>I like sapins more than bushes.</v>
      </c>
      <c r="F468" s="1" t="s">
        <v>1407</v>
      </c>
      <c r="G468" s="2" t="str">
        <f>IFERROR(__xludf.DUMMYFUNCTION("GOOGLETRANSLATE(F468,""it"",""en"")"),"I love fir trees more than bushes.")</f>
        <v>I love fir trees more than bushes.</v>
      </c>
    </row>
    <row r="469">
      <c r="A469" s="1">
        <v>467.0</v>
      </c>
      <c r="B469" s="1" t="s">
        <v>1408</v>
      </c>
      <c r="C469" s="1">
        <v>4.67</v>
      </c>
      <c r="D469" s="1" t="s">
        <v>1409</v>
      </c>
      <c r="E469" s="2" t="str">
        <f>IFERROR(__xludf.DUMMYFUNCTION("GOOGLETRANSLATE(D469,""fr"",""en"")"),"I like bushes more than fir trees.")</f>
        <v>I like bushes more than fir trees.</v>
      </c>
      <c r="F469" s="1" t="s">
        <v>1410</v>
      </c>
      <c r="G469" s="2" t="str">
        <f>IFERROR(__xludf.DUMMYFUNCTION("GOOGLETRANSLATE(F469,""it"",""en"")"),"I love the bushes more than the fir trees.")</f>
        <v>I love the bushes more than the fir trees.</v>
      </c>
    </row>
    <row r="470">
      <c r="A470" s="1">
        <v>468.0</v>
      </c>
      <c r="B470" s="1" t="s">
        <v>1411</v>
      </c>
      <c r="C470" s="1">
        <v>1.92</v>
      </c>
      <c r="D470" s="1" t="s">
        <v>1412</v>
      </c>
      <c r="E470" s="2" t="str">
        <f>IFERROR(__xludf.DUMMYFUNCTION("GOOGLETRANSLATE(D470,""fr"",""en"")"),"I like sapins more than shrubs.")</f>
        <v>I like sapins more than shrubs.</v>
      </c>
      <c r="F470" s="1" t="s">
        <v>1413</v>
      </c>
      <c r="G470" s="2" t="str">
        <f>IFERROR(__xludf.DUMMYFUNCTION("GOOGLETRANSLATE(F470,""it"",""en"")"),"I love fir trees more than shrubs.")</f>
        <v>I love fir trees more than shrubs.</v>
      </c>
    </row>
    <row r="471">
      <c r="A471" s="1">
        <v>469.0</v>
      </c>
      <c r="B471" s="1" t="s">
        <v>1414</v>
      </c>
      <c r="C471" s="1">
        <v>3.5</v>
      </c>
      <c r="D471" s="1" t="s">
        <v>1415</v>
      </c>
      <c r="E471" s="2" t="str">
        <f>IFERROR(__xludf.DUMMYFUNCTION("GOOGLETRANSLATE(D471,""fr"",""en"")"),"I like shrubs more than fir trees.")</f>
        <v>I like shrubs more than fir trees.</v>
      </c>
      <c r="F471" s="1" t="s">
        <v>1416</v>
      </c>
      <c r="G471" s="2" t="str">
        <f>IFERROR(__xludf.DUMMYFUNCTION("GOOGLETRANSLATE(F471,""it"",""en"")"),"I love shrubs more than firs.")</f>
        <v>I love shrubs more than firs.</v>
      </c>
    </row>
    <row r="472">
      <c r="A472" s="1">
        <v>470.0</v>
      </c>
      <c r="B472" s="1" t="s">
        <v>1417</v>
      </c>
      <c r="C472" s="1">
        <v>4.55</v>
      </c>
      <c r="D472" s="1" t="s">
        <v>1418</v>
      </c>
      <c r="E472" s="2" t="str">
        <f>IFERROR(__xludf.DUMMYFUNCTION("GOOGLETRANSLATE(D472,""fr"",""en"")"),"I like pines more than the lawn.")</f>
        <v>I like pines more than the lawn.</v>
      </c>
      <c r="F472" s="1" t="s">
        <v>1419</v>
      </c>
      <c r="G472" s="2" t="str">
        <f>IFERROR(__xludf.DUMMYFUNCTION("GOOGLETRANSLATE(F472,""it"",""en"")"),"I love pines more than grass.")</f>
        <v>I love pines more than grass.</v>
      </c>
    </row>
    <row r="473">
      <c r="A473" s="1">
        <v>471.0</v>
      </c>
      <c r="B473" s="1" t="s">
        <v>1420</v>
      </c>
      <c r="C473" s="1">
        <v>5.42</v>
      </c>
      <c r="D473" s="1" t="s">
        <v>1421</v>
      </c>
      <c r="E473" s="2" t="str">
        <f>IFERROR(__xludf.DUMMYFUNCTION("GOOGLETRANSLATE(D473,""fr"",""en"")"),"I like the lawn more than the pines.")</f>
        <v>I like the lawn more than the pines.</v>
      </c>
      <c r="F473" s="1" t="s">
        <v>1422</v>
      </c>
      <c r="G473" s="2" t="str">
        <f>IFERROR(__xludf.DUMMYFUNCTION("GOOGLETRANSLATE(F473,""it"",""en"")"),"I love the grass more than pines.")</f>
        <v>I love the grass more than pines.</v>
      </c>
    </row>
    <row r="474">
      <c r="A474" s="1">
        <v>472.0</v>
      </c>
      <c r="B474" s="1" t="s">
        <v>1423</v>
      </c>
      <c r="C474" s="1">
        <v>2.33</v>
      </c>
      <c r="D474" s="1" t="s">
        <v>1424</v>
      </c>
      <c r="E474" s="2" t="str">
        <f>IFERROR(__xludf.DUMMYFUNCTION("GOOGLETRANSLATE(D474,""fr"",""en"")"),"I like pines more than trees.")</f>
        <v>I like pines more than trees.</v>
      </c>
      <c r="F474" s="1" t="s">
        <v>1425</v>
      </c>
      <c r="G474" s="2" t="str">
        <f>IFERROR(__xludf.DUMMYFUNCTION("GOOGLETRANSLATE(F474,""it"",""en"")"),"I love pines more than the trees.")</f>
        <v>I love pines more than the trees.</v>
      </c>
    </row>
    <row r="475">
      <c r="A475" s="1">
        <v>473.0</v>
      </c>
      <c r="B475" s="1" t="s">
        <v>1426</v>
      </c>
      <c r="C475" s="1">
        <v>3.08</v>
      </c>
      <c r="D475" s="1" t="s">
        <v>1427</v>
      </c>
      <c r="E475" s="2" t="str">
        <f>IFERROR(__xludf.DUMMYFUNCTION("GOOGLETRANSLATE(D475,""fr"",""en"")"),"I like trees more than the pines.")</f>
        <v>I like trees more than the pines.</v>
      </c>
      <c r="F475" s="1" t="s">
        <v>1428</v>
      </c>
      <c r="G475" s="2" t="str">
        <f>IFERROR(__xludf.DUMMYFUNCTION("GOOGLETRANSLATE(F475,""it"",""en"")"),"I love trees more than pines.")</f>
        <v>I love trees more than pines.</v>
      </c>
    </row>
    <row r="476">
      <c r="A476" s="1">
        <v>474.0</v>
      </c>
      <c r="B476" s="1" t="s">
        <v>1429</v>
      </c>
      <c r="C476" s="1">
        <v>4.78</v>
      </c>
      <c r="D476" s="1" t="s">
        <v>1430</v>
      </c>
      <c r="E476" s="2" t="str">
        <f>IFERROR(__xludf.DUMMYFUNCTION("GOOGLETRANSLATE(D476,""fr"",""en"")"),"I like pines more than animals.")</f>
        <v>I like pines more than animals.</v>
      </c>
      <c r="F476" s="1" t="s">
        <v>1431</v>
      </c>
      <c r="G476" s="2" t="str">
        <f>IFERROR(__xludf.DUMMYFUNCTION("GOOGLETRANSLATE(F476,""it"",""en"")"),"I love pines more than animals.")</f>
        <v>I love pines more than animals.</v>
      </c>
    </row>
    <row r="477">
      <c r="A477" s="1">
        <v>475.0</v>
      </c>
      <c r="B477" s="1" t="s">
        <v>1432</v>
      </c>
      <c r="C477" s="1">
        <v>4.92</v>
      </c>
      <c r="D477" s="1" t="s">
        <v>1433</v>
      </c>
      <c r="E477" s="2" t="str">
        <f>IFERROR(__xludf.DUMMYFUNCTION("GOOGLETRANSLATE(D477,""fr"",""en"")"),"I like animals more than the pines.")</f>
        <v>I like animals more than the pines.</v>
      </c>
      <c r="F477" s="1" t="s">
        <v>1434</v>
      </c>
      <c r="G477" s="2" t="str">
        <f>IFERROR(__xludf.DUMMYFUNCTION("GOOGLETRANSLATE(F477,""it"",""en"")"),"I love animals more than pines.")</f>
        <v>I love animals more than pines.</v>
      </c>
    </row>
    <row r="478">
      <c r="A478" s="1">
        <v>476.0</v>
      </c>
      <c r="B478" s="1" t="s">
        <v>1435</v>
      </c>
      <c r="C478" s="1">
        <v>5.75</v>
      </c>
      <c r="D478" s="1" t="s">
        <v>1436</v>
      </c>
      <c r="E478" s="2" t="str">
        <f>IFERROR(__xludf.DUMMYFUNCTION("GOOGLETRANSLATE(D478,""fr"",""en"")"),"I like pines more than bushes.")</f>
        <v>I like pines more than bushes.</v>
      </c>
      <c r="F478" s="1" t="s">
        <v>1437</v>
      </c>
      <c r="G478" s="2" t="str">
        <f>IFERROR(__xludf.DUMMYFUNCTION("GOOGLETRANSLATE(F478,""it"",""en"")"),"I love pines more than bushes.")</f>
        <v>I love pines more than bushes.</v>
      </c>
    </row>
    <row r="479">
      <c r="A479" s="1">
        <v>477.0</v>
      </c>
      <c r="B479" s="1" t="s">
        <v>1438</v>
      </c>
      <c r="C479" s="1">
        <v>5.0</v>
      </c>
      <c r="D479" s="1" t="s">
        <v>1439</v>
      </c>
      <c r="E479" s="2" t="str">
        <f>IFERROR(__xludf.DUMMYFUNCTION("GOOGLETRANSLATE(D479,""fr"",""en"")"),"I like the bushes more than the pines.")</f>
        <v>I like the bushes more than the pines.</v>
      </c>
      <c r="F479" s="1" t="s">
        <v>1440</v>
      </c>
      <c r="G479" s="2" t="str">
        <f>IFERROR(__xludf.DUMMYFUNCTION("GOOGLETRANSLATE(F479,""it"",""en"")"),"I love the most pine bushes.")</f>
        <v>I love the most pine bushes.</v>
      </c>
    </row>
    <row r="480">
      <c r="A480" s="1">
        <v>478.0</v>
      </c>
      <c r="B480" s="1" t="s">
        <v>1441</v>
      </c>
      <c r="C480" s="1">
        <v>5.75</v>
      </c>
      <c r="D480" s="1" t="s">
        <v>1442</v>
      </c>
      <c r="E480" s="2" t="str">
        <f>IFERROR(__xludf.DUMMYFUNCTION("GOOGLETRANSLATE(D480,""fr"",""en"")"),"I like pines more than shrubs.")</f>
        <v>I like pines more than shrubs.</v>
      </c>
      <c r="F480" s="1" t="s">
        <v>1443</v>
      </c>
      <c r="G480" s="2" t="str">
        <f>IFERROR(__xludf.DUMMYFUNCTION("GOOGLETRANSLATE(F480,""it"",""en"")"),"I love pines more than shrubs.")</f>
        <v>I love pines more than shrubs.</v>
      </c>
    </row>
    <row r="481">
      <c r="A481" s="1">
        <v>479.0</v>
      </c>
      <c r="B481" s="1" t="s">
        <v>1444</v>
      </c>
      <c r="C481" s="1">
        <v>5.78</v>
      </c>
      <c r="D481" s="1" t="s">
        <v>1445</v>
      </c>
      <c r="E481" s="2" t="str">
        <f>IFERROR(__xludf.DUMMYFUNCTION("GOOGLETRANSLATE(D481,""fr"",""en"")"),"I like shrubs more than the pines.")</f>
        <v>I like shrubs more than the pines.</v>
      </c>
      <c r="F481" s="1" t="s">
        <v>1446</v>
      </c>
      <c r="G481" s="2" t="str">
        <f>IFERROR(__xludf.DUMMYFUNCTION("GOOGLETRANSLATE(F481,""it"",""en"")"),"I love shrubs more than pines.")</f>
        <v>I love shrubs more than pines.</v>
      </c>
    </row>
    <row r="482">
      <c r="A482" s="1">
        <v>480.0</v>
      </c>
      <c r="B482" s="1" t="s">
        <v>1447</v>
      </c>
      <c r="C482" s="1">
        <v>6.73</v>
      </c>
      <c r="D482" s="1" t="s">
        <v>1448</v>
      </c>
      <c r="E482" s="2" t="str">
        <f>IFERROR(__xludf.DUMMYFUNCTION("GOOGLETRANSLATE(D482,""fr"",""en"")"),"I like salmon more than chicken.")</f>
        <v>I like salmon more than chicken.</v>
      </c>
      <c r="F482" s="1" t="s">
        <v>1449</v>
      </c>
      <c r="G482" s="2" t="str">
        <f>IFERROR(__xludf.DUMMYFUNCTION("GOOGLETRANSLATE(F482,""it"",""en"")"),"I love salmon more than chicken.")</f>
        <v>I love salmon more than chicken.</v>
      </c>
    </row>
    <row r="483">
      <c r="A483" s="1">
        <v>481.0</v>
      </c>
      <c r="B483" s="1" t="s">
        <v>1450</v>
      </c>
      <c r="C483" s="1">
        <v>6.54</v>
      </c>
      <c r="D483" s="1" t="s">
        <v>1451</v>
      </c>
      <c r="E483" s="2" t="str">
        <f>IFERROR(__xludf.DUMMYFUNCTION("GOOGLETRANSLATE(D483,""fr"",""en"")"),"I like chicken more than salmon.")</f>
        <v>I like chicken more than salmon.</v>
      </c>
      <c r="F483" s="1" t="s">
        <v>1452</v>
      </c>
      <c r="G483" s="2" t="str">
        <f>IFERROR(__xludf.DUMMYFUNCTION("GOOGLETRANSLATE(F483,""it"",""en"")"),"I love the chicken more than salmon.")</f>
        <v>I love the chicken more than salmon.</v>
      </c>
    </row>
    <row r="484">
      <c r="A484" s="1">
        <v>482.0</v>
      </c>
      <c r="B484" s="1" t="s">
        <v>1453</v>
      </c>
      <c r="C484" s="1">
        <v>3.08</v>
      </c>
      <c r="D484" s="1" t="s">
        <v>1454</v>
      </c>
      <c r="E484" s="2" t="str">
        <f>IFERROR(__xludf.DUMMYFUNCTION("GOOGLETRANSLATE(D484,""fr"",""en"")"),"I like salmon more than the products of the sea.")</f>
        <v>I like salmon more than the products of the sea.</v>
      </c>
      <c r="F484" s="1" t="s">
        <v>1455</v>
      </c>
      <c r="G484" s="2" t="str">
        <f>IFERROR(__xludf.DUMMYFUNCTION("GOOGLETRANSLATE(F484,""it"",""en"")"),"I love salmon more than sea products.")</f>
        <v>I love salmon more than sea products.</v>
      </c>
    </row>
    <row r="485">
      <c r="A485" s="1">
        <v>483.0</v>
      </c>
      <c r="B485" s="1" t="s">
        <v>1456</v>
      </c>
      <c r="C485" s="1">
        <v>3.58</v>
      </c>
      <c r="D485" s="1" t="s">
        <v>1457</v>
      </c>
      <c r="E485" s="2" t="str">
        <f>IFERROR(__xludf.DUMMYFUNCTION("GOOGLETRANSLATE(D485,""fr"",""en"")"),"I like the products of the sea more than salmon.")</f>
        <v>I like the products of the sea more than salmon.</v>
      </c>
      <c r="F485" s="1" t="s">
        <v>1458</v>
      </c>
      <c r="G485" s="2" t="str">
        <f>IFERROR(__xludf.DUMMYFUNCTION("GOOGLETRANSLATE(F485,""it"",""en"")"),"I love sea products more than salmon.")</f>
        <v>I love sea products more than salmon.</v>
      </c>
    </row>
    <row r="486">
      <c r="A486" s="1">
        <v>484.0</v>
      </c>
      <c r="B486" s="1" t="s">
        <v>1459</v>
      </c>
      <c r="C486" s="1">
        <v>6.58</v>
      </c>
      <c r="D486" s="1" t="s">
        <v>1460</v>
      </c>
      <c r="E486" s="2" t="str">
        <f>IFERROR(__xludf.DUMMYFUNCTION("GOOGLETRANSLATE(D486,""fr"",""en"")"),"I like the seafood more than chicken.")</f>
        <v>I like the seafood more than chicken.</v>
      </c>
      <c r="F486" s="1" t="s">
        <v>1461</v>
      </c>
      <c r="G486" s="2" t="str">
        <f>IFERROR(__xludf.DUMMYFUNCTION("GOOGLETRANSLATE(F486,""it"",""en"")"),"I love sea products more than chicken.")</f>
        <v>I love sea products more than chicken.</v>
      </c>
    </row>
    <row r="487">
      <c r="A487" s="1">
        <v>485.0</v>
      </c>
      <c r="B487" s="1" t="s">
        <v>1462</v>
      </c>
      <c r="C487" s="1">
        <v>6.58</v>
      </c>
      <c r="D487" s="1" t="s">
        <v>1463</v>
      </c>
      <c r="E487" s="2" t="str">
        <f>IFERROR(__xludf.DUMMYFUNCTION("GOOGLETRANSLATE(D487,""fr"",""en"")"),"I like salmon more than the calf.")</f>
        <v>I like salmon more than the calf.</v>
      </c>
      <c r="F487" s="1" t="s">
        <v>1464</v>
      </c>
      <c r="G487" s="2" t="str">
        <f>IFERROR(__xludf.DUMMYFUNCTION("GOOGLETRANSLATE(F487,""it"",""en"")"),"I love salmon more than the calf.")</f>
        <v>I love salmon more than the calf.</v>
      </c>
    </row>
    <row r="488">
      <c r="A488" s="1">
        <v>486.0</v>
      </c>
      <c r="B488" s="1" t="s">
        <v>1465</v>
      </c>
      <c r="C488" s="1">
        <v>6.54</v>
      </c>
      <c r="D488" s="1" t="s">
        <v>1466</v>
      </c>
      <c r="E488" s="2" t="str">
        <f>IFERROR(__xludf.DUMMYFUNCTION("GOOGLETRANSLATE(D488,""fr"",""en"")"),"I like calf more than salmon.")</f>
        <v>I like calf more than salmon.</v>
      </c>
      <c r="F488" s="1" t="s">
        <v>1467</v>
      </c>
      <c r="G488" s="2" t="str">
        <f>IFERROR(__xludf.DUMMYFUNCTION("GOOGLETRANSLATE(F488,""it"",""en"")"),"I love the calf more salmon.")</f>
        <v>I love the calf more salmon.</v>
      </c>
    </row>
    <row r="489">
      <c r="A489" s="1">
        <v>487.0</v>
      </c>
      <c r="B489" s="1" t="s">
        <v>1468</v>
      </c>
      <c r="C489" s="1">
        <v>6.67</v>
      </c>
      <c r="D489" s="1" t="s">
        <v>1469</v>
      </c>
      <c r="E489" s="2" t="str">
        <f>IFERROR(__xludf.DUMMYFUNCTION("GOOGLETRANSLATE(D489,""fr"",""en"")"),"I like the seafood more than the calf.")</f>
        <v>I like the seafood more than the calf.</v>
      </c>
      <c r="F489" s="1" t="s">
        <v>1470</v>
      </c>
      <c r="G489" s="2" t="str">
        <f>IFERROR(__xludf.DUMMYFUNCTION("GOOGLETRANSLATE(F489,""it"",""en"")"),"I love the sea products more than the calf.")</f>
        <v>I love the sea products more than the calf.</v>
      </c>
    </row>
    <row r="490">
      <c r="A490" s="1">
        <v>488.0</v>
      </c>
      <c r="B490" s="1" t="s">
        <v>1471</v>
      </c>
      <c r="C490" s="1">
        <v>6.42</v>
      </c>
      <c r="D490" s="1" t="s">
        <v>1472</v>
      </c>
      <c r="E490" s="2" t="str">
        <f>IFERROR(__xludf.DUMMYFUNCTION("GOOGLETRANSLATE(D490,""fr"",""en"")"),"I like salmon more than turkey.")</f>
        <v>I like salmon more than turkey.</v>
      </c>
      <c r="F490" s="1" t="s">
        <v>1473</v>
      </c>
      <c r="G490" s="2" t="str">
        <f>IFERROR(__xludf.DUMMYFUNCTION("GOOGLETRANSLATE(F490,""it"",""en"")"),"I love salmon more than turkey.")</f>
        <v>I love salmon more than turkey.</v>
      </c>
    </row>
    <row r="491">
      <c r="A491" s="1">
        <v>489.0</v>
      </c>
      <c r="B491" s="1" t="s">
        <v>1474</v>
      </c>
      <c r="C491" s="1">
        <v>6.75</v>
      </c>
      <c r="D491" s="1" t="s">
        <v>1475</v>
      </c>
      <c r="E491" s="2" t="str">
        <f>IFERROR(__xludf.DUMMYFUNCTION("GOOGLETRANSLATE(D491,""fr"",""en"")"),"I like turkey more than salmon.")</f>
        <v>I like turkey more than salmon.</v>
      </c>
      <c r="F491" s="1" t="s">
        <v>1476</v>
      </c>
      <c r="G491" s="2" t="str">
        <f>IFERROR(__xludf.DUMMYFUNCTION("GOOGLETRANSLATE(F491,""it"",""en"")"),"I love the turkey more than salmon.")</f>
        <v>I love the turkey more than salmon.</v>
      </c>
    </row>
    <row r="492">
      <c r="A492" s="1">
        <v>490.0</v>
      </c>
      <c r="B492" s="1" t="s">
        <v>1477</v>
      </c>
      <c r="C492" s="1">
        <v>6.33</v>
      </c>
      <c r="D492" s="1" t="s">
        <v>1478</v>
      </c>
      <c r="E492" s="2" t="str">
        <f>IFERROR(__xludf.DUMMYFUNCTION("GOOGLETRANSLATE(D492,""fr"",""en"")"),"I like sea products more than turkey.")</f>
        <v>I like sea products more than turkey.</v>
      </c>
      <c r="F492" s="1" t="s">
        <v>1479</v>
      </c>
      <c r="G492" s="2" t="str">
        <f>IFERROR(__xludf.DUMMYFUNCTION("GOOGLETRANSLATE(F492,""it"",""en"")"),"I love sea products more than turkey.")</f>
        <v>I love sea products more than turkey.</v>
      </c>
    </row>
    <row r="493">
      <c r="A493" s="1">
        <v>491.0</v>
      </c>
      <c r="B493" s="1" t="s">
        <v>1480</v>
      </c>
      <c r="C493" s="1">
        <v>1.58</v>
      </c>
      <c r="D493" s="1" t="s">
        <v>1481</v>
      </c>
      <c r="E493" s="2" t="str">
        <f>IFERROR(__xludf.DUMMYFUNCTION("GOOGLETRANSLATE(D493,""fr"",""en"")"),"I like salmon more than beef.")</f>
        <v>I like salmon more than beef.</v>
      </c>
      <c r="F493" s="1" t="s">
        <v>1482</v>
      </c>
      <c r="G493" s="2" t="str">
        <f>IFERROR(__xludf.DUMMYFUNCTION("GOOGLETRANSLATE(F493,""it"",""en"")"),"I love salmon more than beef.")</f>
        <v>I love salmon more than beef.</v>
      </c>
    </row>
    <row r="494">
      <c r="A494" s="1">
        <v>492.0</v>
      </c>
      <c r="B494" s="1" t="s">
        <v>1483</v>
      </c>
      <c r="C494" s="1">
        <v>6.92</v>
      </c>
      <c r="D494" s="1" t="s">
        <v>1484</v>
      </c>
      <c r="E494" s="2" t="str">
        <f>IFERROR(__xludf.DUMMYFUNCTION("GOOGLETRANSLATE(D494,""fr"",""en"")"),"I like beef more than salmon.")</f>
        <v>I like beef more than salmon.</v>
      </c>
      <c r="F494" s="1" t="s">
        <v>1485</v>
      </c>
      <c r="G494" s="2" t="str">
        <f>IFERROR(__xludf.DUMMYFUNCTION("GOOGLETRANSLATE(F494,""it"",""en"")"),"I love the plus salmon beef.")</f>
        <v>I love the plus salmon beef.</v>
      </c>
    </row>
    <row r="495">
      <c r="A495" s="1">
        <v>493.0</v>
      </c>
      <c r="B495" s="1" t="s">
        <v>1486</v>
      </c>
      <c r="C495" s="1">
        <v>6.78</v>
      </c>
      <c r="D495" s="1" t="s">
        <v>1487</v>
      </c>
      <c r="E495" s="2" t="str">
        <f>IFERROR(__xludf.DUMMYFUNCTION("GOOGLETRANSLATE(D495,""fr"",""en"")"),"I like the products of the sea more than the beef.")</f>
        <v>I like the products of the sea more than the beef.</v>
      </c>
      <c r="F495" s="1" t="s">
        <v>1488</v>
      </c>
      <c r="G495" s="2" t="str">
        <f>IFERROR(__xludf.DUMMYFUNCTION("GOOGLETRANSLATE(F495,""it"",""en"")"),"I love sea products more than beef.")</f>
        <v>I love sea products more than beef.</v>
      </c>
    </row>
    <row r="496">
      <c r="A496" s="1">
        <v>494.0</v>
      </c>
      <c r="B496" s="1" t="s">
        <v>1489</v>
      </c>
      <c r="C496" s="1">
        <v>6.25</v>
      </c>
      <c r="D496" s="1" t="s">
        <v>1490</v>
      </c>
      <c r="E496" s="2" t="str">
        <f>IFERROR(__xludf.DUMMYFUNCTION("GOOGLETRANSLATE(D496,""fr"",""en"")"),"I like crabs more than chicken.")</f>
        <v>I like crabs more than chicken.</v>
      </c>
      <c r="F496" s="1" t="s">
        <v>1491</v>
      </c>
      <c r="G496" s="2" t="str">
        <f>IFERROR(__xludf.DUMMYFUNCTION("GOOGLETRANSLATE(F496,""it"",""en"")"),"I love the most chicken crabs.")</f>
        <v>I love the most chicken crabs.</v>
      </c>
    </row>
    <row r="497">
      <c r="A497" s="1">
        <v>495.0</v>
      </c>
      <c r="B497" s="1" t="s">
        <v>1492</v>
      </c>
      <c r="C497" s="1">
        <v>6.08</v>
      </c>
      <c r="D497" s="1" t="s">
        <v>1493</v>
      </c>
      <c r="E497" s="2" t="str">
        <f>IFERROR(__xludf.DUMMYFUNCTION("GOOGLETRANSLATE(D497,""fr"",""en"")"),"I like chicken more than crabs.")</f>
        <v>I like chicken more than crabs.</v>
      </c>
      <c r="F497" s="1" t="s">
        <v>1494</v>
      </c>
      <c r="G497" s="2" t="str">
        <f>IFERROR(__xludf.DUMMYFUNCTION("GOOGLETRANSLATE(F497,""it"",""en"")"),"I love the chicken more than the crabs.")</f>
        <v>I love the chicken more than the crabs.</v>
      </c>
    </row>
    <row r="498">
      <c r="A498" s="1">
        <v>496.0</v>
      </c>
      <c r="B498" s="1" t="s">
        <v>1495</v>
      </c>
      <c r="C498" s="1">
        <v>2.27</v>
      </c>
      <c r="D498" s="1" t="s">
        <v>1496</v>
      </c>
      <c r="E498" s="2" t="str">
        <f>IFERROR(__xludf.DUMMYFUNCTION("GOOGLETRANSLATE(D498,""fr"",""en"")"),"I like crabs more than the products of the sea.")</f>
        <v>I like crabs more than the products of the sea.</v>
      </c>
      <c r="F498" s="1" t="s">
        <v>1497</v>
      </c>
      <c r="G498" s="2" t="str">
        <f>IFERROR(__xludf.DUMMYFUNCTION("GOOGLETRANSLATE(F498,""it"",""en"")"),"I love the crabs more than the sea products.")</f>
        <v>I love the crabs more than the sea products.</v>
      </c>
    </row>
    <row r="499">
      <c r="A499" s="1">
        <v>497.0</v>
      </c>
      <c r="B499" s="1" t="s">
        <v>1498</v>
      </c>
      <c r="C499" s="1">
        <v>1.64</v>
      </c>
      <c r="D499" s="1" t="s">
        <v>1499</v>
      </c>
      <c r="E499" s="2" t="str">
        <f>IFERROR(__xludf.DUMMYFUNCTION("GOOGLETRANSLATE(D499,""fr"",""en"")"),"I like the sea products more than crabs.")</f>
        <v>I like the sea products more than crabs.</v>
      </c>
      <c r="F499" s="1" t="s">
        <v>1500</v>
      </c>
      <c r="G499" s="2" t="str">
        <f>IFERROR(__xludf.DUMMYFUNCTION("GOOGLETRANSLATE(F499,""it"",""en"")"),"I love the sea products more than the crabs.")</f>
        <v>I love the sea products more than the crabs.</v>
      </c>
    </row>
    <row r="500">
      <c r="A500" s="1">
        <v>498.0</v>
      </c>
      <c r="B500" s="1" t="s">
        <v>1501</v>
      </c>
      <c r="C500" s="1">
        <v>1.75</v>
      </c>
      <c r="D500" s="1" t="s">
        <v>1502</v>
      </c>
      <c r="E500" s="2" t="str">
        <f>IFERROR(__xludf.DUMMYFUNCTION("GOOGLETRANSLATE(D500,""fr"",""en"")"),"I like crabs more than the calf.")</f>
        <v>I like crabs more than the calf.</v>
      </c>
      <c r="F500" s="1" t="s">
        <v>1503</v>
      </c>
      <c r="G500" s="2" t="str">
        <f>IFERROR(__xludf.DUMMYFUNCTION("GOOGLETRANSLATE(F500,""it"",""en"")"),"I love the most calf crabs.")</f>
        <v>I love the most calf crabs.</v>
      </c>
    </row>
    <row r="501">
      <c r="A501" s="1">
        <v>499.0</v>
      </c>
      <c r="B501" s="1" t="s">
        <v>1504</v>
      </c>
      <c r="C501" s="1">
        <v>3.83</v>
      </c>
      <c r="D501" s="1" t="s">
        <v>1505</v>
      </c>
      <c r="E501" s="2" t="str">
        <f>IFERROR(__xludf.DUMMYFUNCTION("GOOGLETRANSLATE(D501,""fr"",""en"")"),"I like calf more than crabs.")</f>
        <v>I like calf more than crabs.</v>
      </c>
      <c r="F501" s="1" t="s">
        <v>1506</v>
      </c>
      <c r="G501" s="2" t="str">
        <f>IFERROR(__xludf.DUMMYFUNCTION("GOOGLETRANSLATE(F501,""it"",""en"")"),"I love the calf more of the crabs.")</f>
        <v>I love the calf more of the crabs.</v>
      </c>
    </row>
    <row r="502">
      <c r="A502" s="1">
        <v>500.0</v>
      </c>
      <c r="B502" s="1" t="s">
        <v>1507</v>
      </c>
      <c r="C502" s="1">
        <v>6.25</v>
      </c>
      <c r="D502" s="1" t="s">
        <v>1508</v>
      </c>
      <c r="E502" s="2" t="str">
        <f>IFERROR(__xludf.DUMMYFUNCTION("GOOGLETRANSLATE(D502,""fr"",""en"")"),"I like crabs more than turkey.")</f>
        <v>I like crabs more than turkey.</v>
      </c>
      <c r="F502" s="1" t="s">
        <v>1509</v>
      </c>
      <c r="G502" s="2" t="str">
        <f>IFERROR(__xludf.DUMMYFUNCTION("GOOGLETRANSLATE(F502,""it"",""en"")"),"I love the most turkey crabs.")</f>
        <v>I love the most turkey crabs.</v>
      </c>
    </row>
    <row r="503">
      <c r="A503" s="1">
        <v>501.0</v>
      </c>
      <c r="B503" s="1" t="s">
        <v>1510</v>
      </c>
      <c r="C503" s="1">
        <v>6.33</v>
      </c>
      <c r="D503" s="1" t="s">
        <v>1511</v>
      </c>
      <c r="E503" s="2" t="str">
        <f>IFERROR(__xludf.DUMMYFUNCTION("GOOGLETRANSLATE(D503,""fr"",""en"")"),"I like turkey more than crabs.")</f>
        <v>I like turkey more than crabs.</v>
      </c>
      <c r="F503" s="1" t="s">
        <v>1512</v>
      </c>
      <c r="G503" s="2" t="str">
        <f>IFERROR(__xludf.DUMMYFUNCTION("GOOGLETRANSLATE(F503,""it"",""en"")"),"I love the turkey more than the crabs.")</f>
        <v>I love the turkey more than the crabs.</v>
      </c>
    </row>
    <row r="504">
      <c r="A504" s="1">
        <v>502.0</v>
      </c>
      <c r="B504" s="1" t="s">
        <v>1513</v>
      </c>
      <c r="C504" s="1">
        <v>1.5</v>
      </c>
      <c r="D504" s="1" t="s">
        <v>1514</v>
      </c>
      <c r="E504" s="2" t="str">
        <f>IFERROR(__xludf.DUMMYFUNCTION("GOOGLETRANSLATE(D504,""fr"",""en"")"),"I like crabs more than beef.")</f>
        <v>I like crabs more than beef.</v>
      </c>
      <c r="F504" s="1" t="s">
        <v>1515</v>
      </c>
      <c r="G504" s="2" t="str">
        <f>IFERROR(__xludf.DUMMYFUNCTION("GOOGLETRANSLATE(F504,""it"",""en"")"),"I love the crabs more than the beef.")</f>
        <v>I love the crabs more than the beef.</v>
      </c>
    </row>
    <row r="505">
      <c r="A505" s="1">
        <v>503.0</v>
      </c>
      <c r="B505" s="1" t="s">
        <v>1516</v>
      </c>
      <c r="C505" s="1">
        <v>5.78</v>
      </c>
      <c r="D505" s="1" t="s">
        <v>1517</v>
      </c>
      <c r="E505" s="2" t="str">
        <f>IFERROR(__xludf.DUMMYFUNCTION("GOOGLETRANSLATE(D505,""fr"",""en"")"),"I like beef more than crabs.")</f>
        <v>I like beef more than crabs.</v>
      </c>
      <c r="F505" s="1" t="s">
        <v>1518</v>
      </c>
      <c r="G505" s="2" t="str">
        <f>IFERROR(__xludf.DUMMYFUNCTION("GOOGLETRANSLATE(F505,""it"",""en"")"),"I love the beef more than the crabs.")</f>
        <v>I love the beef more than the crabs.</v>
      </c>
    </row>
    <row r="506">
      <c r="A506" s="1">
        <v>504.0</v>
      </c>
      <c r="B506" s="1" t="s">
        <v>1519</v>
      </c>
      <c r="C506" s="1">
        <v>6.33</v>
      </c>
      <c r="D506" s="1" t="s">
        <v>1520</v>
      </c>
      <c r="E506" s="2" t="str">
        <f>IFERROR(__xludf.DUMMYFUNCTION("GOOGLETRANSLATE(D506,""fr"",""en"")"),"I like oysters more than chicken.")</f>
        <v>I like oysters more than chicken.</v>
      </c>
      <c r="F506" s="1" t="s">
        <v>1521</v>
      </c>
      <c r="G506" s="2" t="str">
        <f>IFERROR(__xludf.DUMMYFUNCTION("GOOGLETRANSLATE(F506,""it"",""en"")"),"I love the most chicken oysters.")</f>
        <v>I love the most chicken oysters.</v>
      </c>
    </row>
    <row r="507">
      <c r="A507" s="1">
        <v>505.0</v>
      </c>
      <c r="B507" s="1" t="s">
        <v>1522</v>
      </c>
      <c r="C507" s="1">
        <v>5.67</v>
      </c>
      <c r="D507" s="1" t="s">
        <v>1523</v>
      </c>
      <c r="E507" s="2" t="str">
        <f>IFERROR(__xludf.DUMMYFUNCTION("GOOGLETRANSLATE(D507,""fr"",""en"")"),"I like chicken more than oysters.")</f>
        <v>I like chicken more than oysters.</v>
      </c>
      <c r="F507" s="1" t="s">
        <v>1524</v>
      </c>
      <c r="G507" s="2" t="str">
        <f>IFERROR(__xludf.DUMMYFUNCTION("GOOGLETRANSLATE(F507,""it"",""en"")"),"I love the chicken more than the oysters.")</f>
        <v>I love the chicken more than the oysters.</v>
      </c>
    </row>
    <row r="508">
      <c r="A508" s="1">
        <v>506.0</v>
      </c>
      <c r="B508" s="1" t="s">
        <v>1525</v>
      </c>
      <c r="C508" s="1">
        <v>1.85</v>
      </c>
      <c r="D508" s="1" t="s">
        <v>1526</v>
      </c>
      <c r="E508" s="2" t="str">
        <f>IFERROR(__xludf.DUMMYFUNCTION("GOOGLETRANSLATE(D508,""fr"",""en"")"),"I like oysters more than the products of the sea.")</f>
        <v>I like oysters more than the products of the sea.</v>
      </c>
      <c r="F508" s="1" t="s">
        <v>1527</v>
      </c>
      <c r="G508" s="2" t="str">
        <f>IFERROR(__xludf.DUMMYFUNCTION("GOOGLETRANSLATE(F508,""it"",""en"")"),"I love the oysters more than the sea products.")</f>
        <v>I love the oysters more than the sea products.</v>
      </c>
    </row>
    <row r="509">
      <c r="A509" s="1">
        <v>507.0</v>
      </c>
      <c r="B509" s="1" t="s">
        <v>1528</v>
      </c>
      <c r="C509" s="1">
        <v>2.09</v>
      </c>
      <c r="D509" s="1" t="s">
        <v>1529</v>
      </c>
      <c r="E509" s="2" t="str">
        <f>IFERROR(__xludf.DUMMYFUNCTION("GOOGLETRANSLATE(D509,""fr"",""en"")"),"I like the seafood more than oysters.")</f>
        <v>I like the seafood more than oysters.</v>
      </c>
      <c r="F509" s="1" t="s">
        <v>1530</v>
      </c>
      <c r="G509" s="2" t="str">
        <f>IFERROR(__xludf.DUMMYFUNCTION("GOOGLETRANSLATE(F509,""it"",""en"")"),"I love the sea products more than the oysters.")</f>
        <v>I love the sea products more than the oysters.</v>
      </c>
    </row>
    <row r="510">
      <c r="A510" s="1">
        <v>508.0</v>
      </c>
      <c r="B510" s="1" t="s">
        <v>1531</v>
      </c>
      <c r="C510" s="1">
        <v>6.33</v>
      </c>
      <c r="D510" s="1" t="s">
        <v>1532</v>
      </c>
      <c r="E510" s="2" t="str">
        <f>IFERROR(__xludf.DUMMYFUNCTION("GOOGLETRANSLATE(D510,""fr"",""en"")"),"I like oysters more than the calf.")</f>
        <v>I like oysters more than the calf.</v>
      </c>
      <c r="F510" s="1" t="s">
        <v>1533</v>
      </c>
      <c r="G510" s="2" t="str">
        <f>IFERROR(__xludf.DUMMYFUNCTION("GOOGLETRANSLATE(F510,""it"",""en"")"),"I love the most veal oysters.")</f>
        <v>I love the most veal oysters.</v>
      </c>
    </row>
    <row r="511">
      <c r="A511" s="1">
        <v>509.0</v>
      </c>
      <c r="B511" s="1" t="s">
        <v>1534</v>
      </c>
      <c r="C511" s="1">
        <v>6.22</v>
      </c>
      <c r="D511" s="1" t="s">
        <v>1535</v>
      </c>
      <c r="E511" s="2" t="str">
        <f>IFERROR(__xludf.DUMMYFUNCTION("GOOGLETRANSLATE(D511,""fr"",""en"")"),"I like calf more than oysters.")</f>
        <v>I like calf more than oysters.</v>
      </c>
      <c r="F511" s="1" t="s">
        <v>1536</v>
      </c>
      <c r="G511" s="2" t="str">
        <f>IFERROR(__xludf.DUMMYFUNCTION("GOOGLETRANSLATE(F511,""it"",""en"")"),"I love the calf more than the oysters.")</f>
        <v>I love the calf more than the oysters.</v>
      </c>
    </row>
    <row r="512">
      <c r="A512" s="1">
        <v>510.0</v>
      </c>
      <c r="B512" s="1" t="s">
        <v>1537</v>
      </c>
      <c r="C512" s="1">
        <v>6.08</v>
      </c>
      <c r="D512" s="1" t="s">
        <v>1538</v>
      </c>
      <c r="E512" s="2" t="str">
        <f>IFERROR(__xludf.DUMMYFUNCTION("GOOGLETRANSLATE(D512,""fr"",""en"")"),"I like oysters more than turkey.")</f>
        <v>I like oysters more than turkey.</v>
      </c>
      <c r="F512" s="1" t="s">
        <v>1539</v>
      </c>
      <c r="G512" s="2" t="str">
        <f>IFERROR(__xludf.DUMMYFUNCTION("GOOGLETRANSLATE(F512,""it"",""en"")"),"I love the most turkey oysters.")</f>
        <v>I love the most turkey oysters.</v>
      </c>
    </row>
    <row r="513">
      <c r="A513" s="1">
        <v>511.0</v>
      </c>
      <c r="B513" s="1" t="s">
        <v>1540</v>
      </c>
      <c r="C513" s="1">
        <v>5.75</v>
      </c>
      <c r="D513" s="1" t="s">
        <v>1541</v>
      </c>
      <c r="E513" s="2" t="str">
        <f>IFERROR(__xludf.DUMMYFUNCTION("GOOGLETRANSLATE(D513,""fr"",""en"")"),"I like turkey more than oysters.")</f>
        <v>I like turkey more than oysters.</v>
      </c>
      <c r="F513" s="1" t="s">
        <v>1542</v>
      </c>
      <c r="G513" s="2" t="str">
        <f>IFERROR(__xludf.DUMMYFUNCTION("GOOGLETRANSLATE(F513,""it"",""en"")"),"I love turkey more than oysters.")</f>
        <v>I love turkey more than oysters.</v>
      </c>
    </row>
    <row r="514">
      <c r="A514" s="1">
        <v>512.0</v>
      </c>
      <c r="B514" s="1" t="s">
        <v>1543</v>
      </c>
      <c r="C514" s="1">
        <v>6.18</v>
      </c>
      <c r="D514" s="1" t="s">
        <v>1544</v>
      </c>
      <c r="E514" s="2" t="str">
        <f>IFERROR(__xludf.DUMMYFUNCTION("GOOGLETRANSLATE(D514,""fr"",""en"")"),"I like oysters more than beef.")</f>
        <v>I like oysters more than beef.</v>
      </c>
      <c r="F514" s="1" t="s">
        <v>1545</v>
      </c>
      <c r="G514" s="2" t="str">
        <f>IFERROR(__xludf.DUMMYFUNCTION("GOOGLETRANSLATE(F514,""it"",""en"")"),"I love the oysters more than the beef.")</f>
        <v>I love the oysters more than the beef.</v>
      </c>
    </row>
    <row r="515">
      <c r="A515" s="1">
        <v>513.0</v>
      </c>
      <c r="B515" s="1" t="s">
        <v>1546</v>
      </c>
      <c r="C515" s="1">
        <v>5.91</v>
      </c>
      <c r="D515" s="1" t="s">
        <v>1547</v>
      </c>
      <c r="E515" s="2" t="str">
        <f>IFERROR(__xludf.DUMMYFUNCTION("GOOGLETRANSLATE(D515,""fr"",""en"")"),"I like beef more than oysters.")</f>
        <v>I like beef more than oysters.</v>
      </c>
      <c r="F515" s="1" t="s">
        <v>1548</v>
      </c>
      <c r="G515" s="2" t="str">
        <f>IFERROR(__xludf.DUMMYFUNCTION("GOOGLETRANSLATE(F515,""it"",""en"")"),"I love the beef more than the oysters.")</f>
        <v>I love the beef more than the oysters.</v>
      </c>
    </row>
    <row r="516">
      <c r="A516" s="1">
        <v>514.0</v>
      </c>
      <c r="B516" s="1" t="s">
        <v>1549</v>
      </c>
      <c r="C516" s="1">
        <v>5.64</v>
      </c>
      <c r="D516" s="1" t="s">
        <v>1550</v>
      </c>
      <c r="E516" s="2" t="str">
        <f>IFERROR(__xludf.DUMMYFUNCTION("GOOGLETRANSLATE(D516,""fr"",""en"")"),"I like caviar more than chicken.")</f>
        <v>I like caviar more than chicken.</v>
      </c>
      <c r="F516" s="1" t="s">
        <v>1551</v>
      </c>
      <c r="G516" s="2" t="str">
        <f>IFERROR(__xludf.DUMMYFUNCTION("GOOGLETRANSLATE(F516,""it"",""en"")"),"I love caviar more than chicken.")</f>
        <v>I love caviar more than chicken.</v>
      </c>
    </row>
    <row r="517">
      <c r="A517" s="1">
        <v>515.0</v>
      </c>
      <c r="B517" s="1" t="s">
        <v>1552</v>
      </c>
      <c r="C517" s="1">
        <v>5.42</v>
      </c>
      <c r="D517" s="1" t="s">
        <v>1553</v>
      </c>
      <c r="E517" s="2" t="str">
        <f>IFERROR(__xludf.DUMMYFUNCTION("GOOGLETRANSLATE(D517,""fr"",""en"")"),"I like chicken more than caviar.")</f>
        <v>I like chicken more than caviar.</v>
      </c>
      <c r="F517" s="1" t="s">
        <v>1554</v>
      </c>
      <c r="G517" s="2" t="str">
        <f>IFERROR(__xludf.DUMMYFUNCTION("GOOGLETRANSLATE(F517,""it"",""en"")"),"I love the chicken more than the caviar.")</f>
        <v>I love the chicken more than the caviar.</v>
      </c>
    </row>
    <row r="518">
      <c r="A518" s="1">
        <v>516.0</v>
      </c>
      <c r="B518" s="1" t="s">
        <v>1555</v>
      </c>
      <c r="C518" s="1">
        <v>3.33</v>
      </c>
      <c r="D518" s="1" t="s">
        <v>1556</v>
      </c>
      <c r="E518" s="2" t="str">
        <f>IFERROR(__xludf.DUMMYFUNCTION("GOOGLETRANSLATE(D518,""fr"",""en"")"),"I like caviar more than the products of the sea.")</f>
        <v>I like caviar more than the products of the sea.</v>
      </c>
      <c r="F518" s="1" t="s">
        <v>1557</v>
      </c>
      <c r="G518" s="2" t="str">
        <f>IFERROR(__xludf.DUMMYFUNCTION("GOOGLETRANSLATE(F518,""it"",""en"")"),"I love caviar more than sea products.")</f>
        <v>I love caviar more than sea products.</v>
      </c>
    </row>
    <row r="519">
      <c r="A519" s="1">
        <v>517.0</v>
      </c>
      <c r="B519" s="1" t="s">
        <v>1558</v>
      </c>
      <c r="C519" s="1">
        <v>3.5</v>
      </c>
      <c r="D519" s="1" t="s">
        <v>1559</v>
      </c>
      <c r="E519" s="2" t="str">
        <f>IFERROR(__xludf.DUMMYFUNCTION("GOOGLETRANSLATE(D519,""fr"",""en"")"),"I like the seafood more than the caviar.")</f>
        <v>I like the seafood more than the caviar.</v>
      </c>
      <c r="F519" s="1" t="s">
        <v>1560</v>
      </c>
      <c r="G519" s="2" t="str">
        <f>IFERROR(__xludf.DUMMYFUNCTION("GOOGLETRANSLATE(F519,""it"",""en"")"),"I love the sea products more than the caviar.")</f>
        <v>I love the sea products more than the caviar.</v>
      </c>
    </row>
    <row r="520">
      <c r="A520" s="1">
        <v>518.0</v>
      </c>
      <c r="B520" s="1" t="s">
        <v>1561</v>
      </c>
      <c r="C520" s="1">
        <v>6.58</v>
      </c>
      <c r="D520" s="1" t="s">
        <v>1562</v>
      </c>
      <c r="E520" s="2" t="str">
        <f>IFERROR(__xludf.DUMMYFUNCTION("GOOGLETRANSLATE(D520,""fr"",""en"")"),"I like caviar more than calf.")</f>
        <v>I like caviar more than calf.</v>
      </c>
      <c r="F520" s="1" t="s">
        <v>1563</v>
      </c>
      <c r="G520" s="2" t="str">
        <f>IFERROR(__xludf.DUMMYFUNCTION("GOOGLETRANSLATE(F520,""it"",""en"")"),"I love the caviar more than the calf.")</f>
        <v>I love the caviar more than the calf.</v>
      </c>
    </row>
    <row r="521">
      <c r="A521" s="1">
        <v>519.0</v>
      </c>
      <c r="B521" s="1" t="s">
        <v>1564</v>
      </c>
      <c r="C521" s="1">
        <v>6.56</v>
      </c>
      <c r="D521" s="1" t="s">
        <v>1565</v>
      </c>
      <c r="E521" s="2" t="str">
        <f>IFERROR(__xludf.DUMMYFUNCTION("GOOGLETRANSLATE(D521,""fr"",""en"")"),"I like calf more than caviar.")</f>
        <v>I like calf more than caviar.</v>
      </c>
      <c r="F521" s="1" t="s">
        <v>1566</v>
      </c>
      <c r="G521" s="2" t="str">
        <f>IFERROR(__xludf.DUMMYFUNCTION("GOOGLETRANSLATE(F521,""it"",""en"")"),"I love the calf more than the caviar.")</f>
        <v>I love the calf more than the caviar.</v>
      </c>
    </row>
    <row r="522">
      <c r="A522" s="1">
        <v>520.0</v>
      </c>
      <c r="B522" s="1" t="s">
        <v>1567</v>
      </c>
      <c r="C522" s="1">
        <v>5.18</v>
      </c>
      <c r="D522" s="1" t="s">
        <v>1568</v>
      </c>
      <c r="E522" s="2" t="str">
        <f>IFERROR(__xludf.DUMMYFUNCTION("GOOGLETRANSLATE(D522,""fr"",""en"")"),"I like caviar more than turkey.")</f>
        <v>I like caviar more than turkey.</v>
      </c>
      <c r="F522" s="1" t="s">
        <v>1569</v>
      </c>
      <c r="G522" s="2" t="str">
        <f>IFERROR(__xludf.DUMMYFUNCTION("GOOGLETRANSLATE(F522,""it"",""en"")"),"I love the caviar more of the turkey.")</f>
        <v>I love the caviar more of the turkey.</v>
      </c>
    </row>
    <row r="523">
      <c r="A523" s="1">
        <v>521.0</v>
      </c>
      <c r="B523" s="1" t="s">
        <v>1570</v>
      </c>
      <c r="C523" s="1">
        <v>6.5</v>
      </c>
      <c r="D523" s="1" t="s">
        <v>1571</v>
      </c>
      <c r="E523" s="2" t="str">
        <f>IFERROR(__xludf.DUMMYFUNCTION("GOOGLETRANSLATE(D523,""fr"",""en"")"),"I like turkey more than caviar.")</f>
        <v>I like turkey more than caviar.</v>
      </c>
      <c r="F523" s="1" t="s">
        <v>1572</v>
      </c>
      <c r="G523" s="2" t="str">
        <f>IFERROR(__xludf.DUMMYFUNCTION("GOOGLETRANSLATE(F523,""it"",""en"")"),"I love the turkey more than the caviar.")</f>
        <v>I love the turkey more than the caviar.</v>
      </c>
    </row>
    <row r="524">
      <c r="A524" s="1">
        <v>522.0</v>
      </c>
      <c r="B524" s="1" t="s">
        <v>1573</v>
      </c>
      <c r="C524" s="1">
        <v>6.09</v>
      </c>
      <c r="D524" s="1" t="s">
        <v>1574</v>
      </c>
      <c r="E524" s="2" t="str">
        <f>IFERROR(__xludf.DUMMYFUNCTION("GOOGLETRANSLATE(D524,""fr"",""en"")"),"I like caviar more than beef.")</f>
        <v>I like caviar more than beef.</v>
      </c>
      <c r="F524" s="1" t="s">
        <v>1575</v>
      </c>
      <c r="G524" s="2" t="str">
        <f>IFERROR(__xludf.DUMMYFUNCTION("GOOGLETRANSLATE(F524,""it"",""en"")"),"I love caviar more than beef.")</f>
        <v>I love caviar more than beef.</v>
      </c>
    </row>
    <row r="525">
      <c r="A525" s="1">
        <v>523.0</v>
      </c>
      <c r="B525" s="1" t="s">
        <v>1576</v>
      </c>
      <c r="C525" s="1">
        <v>5.33</v>
      </c>
      <c r="D525" s="1" t="s">
        <v>1577</v>
      </c>
      <c r="E525" s="2" t="str">
        <f>IFERROR(__xludf.DUMMYFUNCTION("GOOGLETRANSLATE(D525,""fr"",""en"")"),"I like beef more than caviar.")</f>
        <v>I like beef more than caviar.</v>
      </c>
      <c r="F525" s="1" t="s">
        <v>1578</v>
      </c>
      <c r="G525" s="2" t="str">
        <f>IFERROR(__xludf.DUMMYFUNCTION("GOOGLETRANSLATE(F525,""it"",""en"")"),"I love the beef more than the caviar.")</f>
        <v>I love the beef more than the caviar.</v>
      </c>
    </row>
  </sheetData>
  <drawing r:id="rId1"/>
</worksheet>
</file>