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eanor/Documents/Industrial Decarbonization/Industrial-decarb/state_fact_sheets/data/modified/"/>
    </mc:Choice>
  </mc:AlternateContent>
  <xr:revisionPtr revIDLastSave="0" documentId="13_ncr:1_{8671A500-6904-5B42-A41C-B5DFE3F8414C}" xr6:coauthVersionLast="47" xr6:coauthVersionMax="47" xr10:uidLastSave="{00000000-0000-0000-0000-000000000000}"/>
  <bookViews>
    <workbookView xWindow="220" yWindow="980" windowWidth="35420" windowHeight="24200" activeTab="3" xr2:uid="{00000000-000D-0000-FFFF-FFFF00000000}"/>
  </bookViews>
  <sheets>
    <sheet name="Pivot table" sheetId="4" r:id="rId1"/>
    <sheet name="Sheet6" sheetId="6" r:id="rId2"/>
    <sheet name="KILN emissions" sheetId="5" r:id="rId3"/>
    <sheet name="Unit Level GHGRP" sheetId="1" r:id="rId4"/>
  </sheets>
  <definedNames>
    <definedName name="_xlnm._FilterDatabase" localSheetId="0" hidden="1">'Pivot table'!$N$4:$Y$49</definedName>
    <definedName name="_xlnm._FilterDatabase" localSheetId="3" hidden="1">'Unit Level GHGRP'!$A$1:$AE$514</definedName>
  </definedNames>
  <calcPr calcId="191029"/>
  <pivotCaches>
    <pivotCache cacheId="27" r:id="rId5"/>
    <pivotCache cacheId="3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" i="4" l="1"/>
  <c r="AA29" i="4"/>
  <c r="AA28" i="4"/>
  <c r="AA27" i="4"/>
  <c r="AA26" i="4"/>
  <c r="AA25" i="4"/>
  <c r="AA24" i="4"/>
  <c r="AA23" i="4"/>
  <c r="AA22" i="4"/>
  <c r="E19" i="6"/>
  <c r="I7" i="6"/>
  <c r="J7" i="6" s="1"/>
  <c r="J8" i="6"/>
  <c r="J9" i="6"/>
  <c r="J10" i="6"/>
  <c r="J11" i="6"/>
  <c r="I8" i="6"/>
  <c r="I9" i="6"/>
  <c r="I10" i="6"/>
  <c r="I11" i="6"/>
  <c r="AD6" i="4"/>
  <c r="AD7" i="4"/>
  <c r="AD8" i="4"/>
  <c r="AD9" i="4"/>
  <c r="AD11" i="4"/>
  <c r="AD12" i="4"/>
  <c r="AD13" i="4"/>
  <c r="AD14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5" i="4"/>
  <c r="AD46" i="4"/>
  <c r="AD47" i="4"/>
  <c r="AD48" i="4"/>
  <c r="AD49" i="4"/>
  <c r="AD5" i="4"/>
  <c r="AC6" i="4"/>
  <c r="AC7" i="4"/>
  <c r="AC8" i="4"/>
  <c r="AC10" i="4"/>
  <c r="AC11" i="4"/>
  <c r="AC12" i="4"/>
  <c r="AC13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4" i="4"/>
  <c r="AC45" i="4"/>
  <c r="AC46" i="4"/>
  <c r="AC47" i="4"/>
  <c r="AC48" i="4"/>
  <c r="AC49" i="4"/>
  <c r="AC5" i="4"/>
  <c r="AB30" i="4"/>
  <c r="AB27" i="4"/>
  <c r="AB26" i="4"/>
  <c r="AB25" i="4"/>
  <c r="AB22" i="4"/>
  <c r="AB23" i="4"/>
  <c r="AA6" i="5"/>
  <c r="AA7" i="5"/>
  <c r="AA8" i="5"/>
  <c r="AA9" i="5"/>
  <c r="AA10" i="5"/>
  <c r="AA11" i="5"/>
  <c r="AA5" i="5"/>
  <c r="AJ20" i="1"/>
  <c r="AK20" i="1"/>
  <c r="AL20" i="1"/>
  <c r="AO20" i="1" s="1"/>
  <c r="AJ21" i="1"/>
  <c r="AK21" i="1"/>
  <c r="AL21" i="1"/>
  <c r="AO21" i="1" s="1"/>
  <c r="AJ22" i="1"/>
  <c r="AK22" i="1"/>
  <c r="AL22" i="1"/>
  <c r="AO22" i="1" s="1"/>
  <c r="AJ23" i="1"/>
  <c r="AK23" i="1"/>
  <c r="AL23" i="1"/>
  <c r="AO23" i="1" s="1"/>
  <c r="AJ24" i="1"/>
  <c r="AK24" i="1"/>
  <c r="AL24" i="1"/>
  <c r="AO24" i="1" s="1"/>
  <c r="AJ25" i="1"/>
  <c r="AK25" i="1"/>
  <c r="AL25" i="1"/>
  <c r="AO25" i="1" s="1"/>
  <c r="AJ26" i="1"/>
  <c r="AK26" i="1"/>
  <c r="AL26" i="1"/>
  <c r="AO26" i="1" s="1"/>
  <c r="AJ27" i="1"/>
  <c r="AK27" i="1"/>
  <c r="AL27" i="1"/>
  <c r="AO27" i="1" s="1"/>
  <c r="AJ28" i="1"/>
  <c r="AK28" i="1"/>
  <c r="AL28" i="1"/>
  <c r="AO28" i="1" s="1"/>
  <c r="AJ29" i="1"/>
  <c r="AK29" i="1"/>
  <c r="AL29" i="1"/>
  <c r="AO29" i="1" s="1"/>
  <c r="AJ30" i="1"/>
  <c r="AK30" i="1"/>
  <c r="AL30" i="1"/>
  <c r="AO30" i="1" s="1"/>
  <c r="AJ31" i="1"/>
  <c r="AK31" i="1"/>
  <c r="AL31" i="1"/>
  <c r="AO31" i="1" s="1"/>
  <c r="AJ32" i="1"/>
  <c r="AK32" i="1"/>
  <c r="AL32" i="1"/>
  <c r="AO32" i="1" s="1"/>
  <c r="AJ33" i="1"/>
  <c r="AK33" i="1"/>
  <c r="AL33" i="1"/>
  <c r="AO33" i="1" s="1"/>
  <c r="AJ34" i="1"/>
  <c r="AK34" i="1"/>
  <c r="AL34" i="1"/>
  <c r="AO34" i="1" s="1"/>
  <c r="AJ35" i="1"/>
  <c r="AK35" i="1"/>
  <c r="AL35" i="1"/>
  <c r="AO35" i="1" s="1"/>
  <c r="AJ36" i="1"/>
  <c r="AK36" i="1"/>
  <c r="AL36" i="1"/>
  <c r="AO36" i="1" s="1"/>
  <c r="AJ37" i="1"/>
  <c r="AK37" i="1"/>
  <c r="AL37" i="1"/>
  <c r="AO37" i="1" s="1"/>
  <c r="AJ38" i="1"/>
  <c r="AK38" i="1"/>
  <c r="AL38" i="1"/>
  <c r="AO38" i="1" s="1"/>
  <c r="AJ39" i="1"/>
  <c r="AK39" i="1"/>
  <c r="AL39" i="1"/>
  <c r="AO39" i="1" s="1"/>
  <c r="AJ40" i="1"/>
  <c r="AK40" i="1"/>
  <c r="AL40" i="1"/>
  <c r="AO40" i="1" s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20" i="1"/>
  <c r="AN20" i="1" s="1"/>
  <c r="AP20" i="1" s="1"/>
  <c r="AL18" i="1"/>
  <c r="AO18" i="1" s="1"/>
  <c r="AK18" i="1"/>
  <c r="AJ18" i="1"/>
  <c r="AI18" i="1"/>
  <c r="AL17" i="1"/>
  <c r="AO17" i="1" s="1"/>
  <c r="AK17" i="1"/>
  <c r="AJ17" i="1"/>
  <c r="AI17" i="1"/>
  <c r="AL16" i="1"/>
  <c r="AO16" i="1" s="1"/>
  <c r="AK16" i="1"/>
  <c r="AJ16" i="1"/>
  <c r="AI16" i="1"/>
  <c r="AL15" i="1"/>
  <c r="AO15" i="1" s="1"/>
  <c r="AK15" i="1"/>
  <c r="AJ15" i="1"/>
  <c r="AI15" i="1"/>
  <c r="AL14" i="1"/>
  <c r="AO14" i="1" s="1"/>
  <c r="AK14" i="1"/>
  <c r="AJ14" i="1"/>
  <c r="AI14" i="1"/>
  <c r="Q2" i="5"/>
  <c r="Q1" i="5"/>
  <c r="O2" i="4"/>
  <c r="O1" i="4"/>
  <c r="Y6" i="4" l="1"/>
  <c r="V17" i="4"/>
  <c r="V27" i="4"/>
  <c r="V38" i="4"/>
  <c r="V49" i="4"/>
  <c r="AA49" i="4" s="1"/>
  <c r="AE49" i="4" s="1"/>
  <c r="V9" i="4"/>
  <c r="V10" i="4"/>
  <c r="V33" i="4"/>
  <c r="AA33" i="4" s="1"/>
  <c r="AE33" i="4" s="1"/>
  <c r="V23" i="4"/>
  <c r="V45" i="4"/>
  <c r="AA45" i="4" s="1"/>
  <c r="AE45" i="4" s="1"/>
  <c r="V34" i="4"/>
  <c r="AA34" i="4" s="1"/>
  <c r="AE34" i="4" s="1"/>
  <c r="V25" i="4"/>
  <c r="V47" i="4"/>
  <c r="V8" i="4"/>
  <c r="V16" i="4"/>
  <c r="V28" i="4"/>
  <c r="V41" i="4"/>
  <c r="V7" i="4"/>
  <c r="V31" i="4"/>
  <c r="AA31" i="4" s="1"/>
  <c r="AE31" i="4" s="1"/>
  <c r="V20" i="4"/>
  <c r="V42" i="4"/>
  <c r="AA42" i="4" s="1"/>
  <c r="AE42" i="4" s="1"/>
  <c r="V21" i="4"/>
  <c r="V44" i="4"/>
  <c r="V22" i="4"/>
  <c r="V24" i="4"/>
  <c r="V14" i="4"/>
  <c r="AA14" i="4" s="1"/>
  <c r="V15" i="4"/>
  <c r="V5" i="4"/>
  <c r="AA5" i="4" s="1"/>
  <c r="AE5" i="4" s="1"/>
  <c r="V18" i="4"/>
  <c r="AA18" i="4" s="1"/>
  <c r="AE18" i="4" s="1"/>
  <c r="V30" i="4"/>
  <c r="AE30" i="4" s="1"/>
  <c r="V40" i="4"/>
  <c r="AA40" i="4" s="1"/>
  <c r="AE40" i="4" s="1"/>
  <c r="V6" i="4"/>
  <c r="AA6" i="4" s="1"/>
  <c r="AE6" i="4" s="1"/>
  <c r="V19" i="4"/>
  <c r="AA19" i="4" s="1"/>
  <c r="AE19" i="4" s="1"/>
  <c r="V39" i="4"/>
  <c r="V29" i="4"/>
  <c r="V43" i="4"/>
  <c r="V12" i="4"/>
  <c r="V32" i="4"/>
  <c r="V13" i="4"/>
  <c r="V36" i="4"/>
  <c r="AA36" i="4" s="1"/>
  <c r="AE36" i="4" s="1"/>
  <c r="V11" i="4"/>
  <c r="V46" i="4"/>
  <c r="AA46" i="4" s="1"/>
  <c r="AE46" i="4" s="1"/>
  <c r="V48" i="4"/>
  <c r="AA48" i="4" s="1"/>
  <c r="AE48" i="4" s="1"/>
  <c r="V26" i="4"/>
  <c r="AE26" i="4" s="1"/>
  <c r="V35" i="4"/>
  <c r="V37" i="4"/>
  <c r="Y8" i="4"/>
  <c r="Y16" i="4"/>
  <c r="Y28" i="4"/>
  <c r="Y41" i="4"/>
  <c r="Y7" i="4"/>
  <c r="Y10" i="4"/>
  <c r="Y23" i="4"/>
  <c r="Y22" i="4"/>
  <c r="Y11" i="4"/>
  <c r="Y46" i="4"/>
  <c r="Y35" i="4"/>
  <c r="Y27" i="4"/>
  <c r="Y49" i="4"/>
  <c r="Y5" i="4"/>
  <c r="Y18" i="4"/>
  <c r="Y30" i="4"/>
  <c r="Y40" i="4"/>
  <c r="Y21" i="4"/>
  <c r="Y32" i="4"/>
  <c r="Y13" i="4"/>
  <c r="Y45" i="4"/>
  <c r="Y24" i="4"/>
  <c r="Y14" i="4"/>
  <c r="Y48" i="4"/>
  <c r="Y17" i="4"/>
  <c r="Y19" i="4"/>
  <c r="Y31" i="4"/>
  <c r="Y39" i="4"/>
  <c r="Y9" i="4"/>
  <c r="Y20" i="4"/>
  <c r="Y29" i="4"/>
  <c r="Y42" i="4"/>
  <c r="Y33" i="4"/>
  <c r="Y43" i="4"/>
  <c r="Y12" i="4"/>
  <c r="Y44" i="4"/>
  <c r="Y36" i="4"/>
  <c r="Y34" i="4"/>
  <c r="Y25" i="4"/>
  <c r="Y47" i="4"/>
  <c r="Y38" i="4"/>
  <c r="Y15" i="4"/>
  <c r="Y26" i="4"/>
  <c r="Y37" i="4"/>
  <c r="AN35" i="1"/>
  <c r="AN38" i="1"/>
  <c r="AP38" i="1" s="1"/>
  <c r="AN27" i="1"/>
  <c r="AP27" i="1" s="1"/>
  <c r="AN23" i="1"/>
  <c r="AP23" i="1" s="1"/>
  <c r="AN33" i="1"/>
  <c r="AN30" i="1"/>
  <c r="AP30" i="1" s="1"/>
  <c r="AN14" i="1"/>
  <c r="AP14" i="1" s="1"/>
  <c r="AN17" i="1"/>
  <c r="AP17" i="1" s="1"/>
  <c r="AN37" i="1"/>
  <c r="AP37" i="1" s="1"/>
  <c r="AN32" i="1"/>
  <c r="AP32" i="1" s="1"/>
  <c r="AN21" i="1"/>
  <c r="AP21" i="1" s="1"/>
  <c r="AN16" i="1"/>
  <c r="AP16" i="1" s="1"/>
  <c r="AN31" i="1"/>
  <c r="AP31" i="1" s="1"/>
  <c r="AN22" i="1"/>
  <c r="AP22" i="1" s="1"/>
  <c r="AN40" i="1"/>
  <c r="AP40" i="1" s="1"/>
  <c r="AN26" i="1"/>
  <c r="AP26" i="1" s="1"/>
  <c r="AN28" i="1"/>
  <c r="AP28" i="1" s="1"/>
  <c r="AN36" i="1"/>
  <c r="AP36" i="1" s="1"/>
  <c r="AN25" i="1"/>
  <c r="AP25" i="1" s="1"/>
  <c r="AN24" i="1"/>
  <c r="AP24" i="1" s="1"/>
  <c r="AN15" i="1"/>
  <c r="AP15" i="1" s="1"/>
  <c r="AN18" i="1"/>
  <c r="AP18" i="1" s="1"/>
  <c r="AN34" i="1"/>
  <c r="AP34" i="1" s="1"/>
  <c r="AN29" i="1"/>
  <c r="AP29" i="1" s="1"/>
  <c r="AN39" i="1"/>
  <c r="AP39" i="1" s="1"/>
  <c r="AP35" i="1"/>
  <c r="AP33" i="1"/>
  <c r="AC14" i="4" l="1"/>
  <c r="AE14" i="4"/>
  <c r="AD10" i="4"/>
  <c r="AD15" i="4"/>
  <c r="AD44" i="4"/>
  <c r="AA20" i="4"/>
  <c r="AE20" i="4" s="1"/>
  <c r="AA21" i="4"/>
  <c r="AE21" i="4" s="1"/>
  <c r="AA15" i="4"/>
  <c r="AE15" i="4" s="1"/>
  <c r="AA16" i="4"/>
  <c r="AE16" i="4" s="1"/>
  <c r="AA38" i="4"/>
  <c r="AE38" i="4" s="1"/>
  <c r="AA13" i="4"/>
  <c r="AE13" i="4" s="1"/>
  <c r="AA9" i="4"/>
  <c r="AE28" i="4"/>
  <c r="AA12" i="4"/>
  <c r="AE12" i="4" s="1"/>
  <c r="AA43" i="4"/>
  <c r="AE24" i="4"/>
  <c r="AA8" i="4"/>
  <c r="AE8" i="4" s="1"/>
  <c r="AE27" i="4"/>
  <c r="AE23" i="4"/>
  <c r="AA11" i="4"/>
  <c r="AE11" i="4" s="1"/>
  <c r="AA7" i="4"/>
  <c r="AE7" i="4" s="1"/>
  <c r="AA17" i="4"/>
  <c r="AE17" i="4" s="1"/>
  <c r="AA10" i="4"/>
  <c r="AA41" i="4"/>
  <c r="AE41" i="4" s="1"/>
  <c r="AA32" i="4"/>
  <c r="AE32" i="4" s="1"/>
  <c r="AA37" i="4"/>
  <c r="AE37" i="4" s="1"/>
  <c r="AE29" i="4"/>
  <c r="AE22" i="4"/>
  <c r="AA47" i="4"/>
  <c r="AE47" i="4" s="1"/>
  <c r="AA35" i="4"/>
  <c r="AE35" i="4" s="1"/>
  <c r="AA39" i="4"/>
  <c r="AE39" i="4" s="1"/>
  <c r="AA44" i="4"/>
  <c r="AE44" i="4" s="1"/>
  <c r="AE25" i="4"/>
  <c r="AC43" i="4" l="1"/>
  <c r="AE43" i="4"/>
  <c r="AE10" i="4"/>
  <c r="AC9" i="4"/>
  <c r="AE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eleanor</author>
  </authors>
  <commentList>
    <comment ref="S4" authorId="0" shapeId="0" xr:uid="{51DE36B2-9BB4-AE41-9CDE-31A9B1CDCC48}">
      <text>
        <r>
          <rPr>
            <b/>
            <sz val="10"/>
            <color rgb="FF000000"/>
            <rFont val="Tahoma"/>
            <family val="2"/>
          </rPr>
          <t>eleanor: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doesn't add in the "blank" fuel type CO2 emissions, I don't know why but that's why I won't use it
</t>
        </r>
      </text>
    </comment>
  </commentList>
</comments>
</file>

<file path=xl/sharedStrings.xml><?xml version="1.0" encoding="utf-8"?>
<sst xmlns="http://schemas.openxmlformats.org/spreadsheetml/2006/main" count="3865" uniqueCount="176">
  <si>
    <t>facility_id</t>
  </si>
  <si>
    <t>reporting_year</t>
  </si>
  <si>
    <t>unit_type</t>
  </si>
  <si>
    <t>unit_name</t>
  </si>
  <si>
    <t>fuel_type</t>
  </si>
  <si>
    <t>ghg_name</t>
  </si>
  <si>
    <t>ghg_quantity</t>
  </si>
  <si>
    <t>total_fuel_quantity</t>
  </si>
  <si>
    <t>subpart</t>
  </si>
  <si>
    <t>capacity</t>
  </si>
  <si>
    <t>capacity_utiliziation</t>
  </si>
  <si>
    <t>vintage</t>
  </si>
  <si>
    <t>floor_space</t>
  </si>
  <si>
    <t>temperature</t>
  </si>
  <si>
    <t>steam_generation_est</t>
  </si>
  <si>
    <t>electricity_generation_est</t>
  </si>
  <si>
    <t>prime_mover_type</t>
  </si>
  <si>
    <t>hrsg_bypass</t>
  </si>
  <si>
    <t>unit_age</t>
  </si>
  <si>
    <t>start_up</t>
  </si>
  <si>
    <t>mfgr</t>
  </si>
  <si>
    <t>orig_m_lb_ds_day</t>
  </si>
  <si>
    <t>current_rating</t>
  </si>
  <si>
    <t>no_drums</t>
  </si>
  <si>
    <t>floor_d_decant_sf_slope_to_front_sr_slope_to_rear</t>
  </si>
  <si>
    <t>design_psig</t>
  </si>
  <si>
    <t>operate_psig</t>
  </si>
  <si>
    <t>superheat_f</t>
  </si>
  <si>
    <t>facility_name</t>
  </si>
  <si>
    <t>state</t>
  </si>
  <si>
    <t>primary_naics</t>
  </si>
  <si>
    <t>GP-Mill plus package boiler</t>
  </si>
  <si>
    <t>Natural Gas (Weighted U.S. Average)</t>
  </si>
  <si>
    <t>Carbon Dioxide Biogenic</t>
  </si>
  <si>
    <t>C</t>
  </si>
  <si>
    <t>Otsego Paper, Inc.</t>
  </si>
  <si>
    <t>MI</t>
  </si>
  <si>
    <t>Carbon Dioxide Non-Biogenic</t>
  </si>
  <si>
    <t>Carbon Dioxide Total</t>
  </si>
  <si>
    <t>Methane</t>
  </si>
  <si>
    <t>Methane (Co2 eq)</t>
  </si>
  <si>
    <t>Nitrous Oxide</t>
  </si>
  <si>
    <t>Nitrous Oxide (Co2 eq)</t>
  </si>
  <si>
    <t>CCCT (CC (Turbine, combined cycle))</t>
  </si>
  <si>
    <t>North Turbine 0024</t>
  </si>
  <si>
    <t>South Turbine 0025</t>
  </si>
  <si>
    <t>CP-K2_B10_B11</t>
  </si>
  <si>
    <t>Graphic Packaging International, Inc.</t>
  </si>
  <si>
    <t>GP-NaturalGas</t>
  </si>
  <si>
    <t>OB (Boiler, other)</t>
  </si>
  <si>
    <t>Back-Up Boiler</t>
  </si>
  <si>
    <t>MORTON SALT</t>
  </si>
  <si>
    <t>GP-No. 1 and No. 3 Filter Burners</t>
  </si>
  <si>
    <t>S (Stoker Boiler)</t>
  </si>
  <si>
    <t>No. 6 Boiler</t>
  </si>
  <si>
    <t>Bituminous</t>
  </si>
  <si>
    <t>PD (Product or intermediate product dryer)</t>
  </si>
  <si>
    <t>Dryer A</t>
  </si>
  <si>
    <t>MARYSVILLE ETHANOL LLC</t>
  </si>
  <si>
    <t>Dryer B</t>
  </si>
  <si>
    <t>RTO (Regenerative thermal oxidizer)</t>
  </si>
  <si>
    <t>EU-RTO&amp;HRSG</t>
  </si>
  <si>
    <t>GP- Natural Gas Fired Units</t>
  </si>
  <si>
    <t>Billerud Quinnesec LLC</t>
  </si>
  <si>
    <t>GP- Propane Unit Heaters</t>
  </si>
  <si>
    <t>Propane</t>
  </si>
  <si>
    <t>Pulp Mill Lime Kiln</t>
  </si>
  <si>
    <t>Lime Kiln</t>
  </si>
  <si>
    <t>Carbon Dioxide Biogenic (Spent Liquor)</t>
  </si>
  <si>
    <t>AA</t>
  </si>
  <si>
    <t>Methane Spent Liquor</t>
  </si>
  <si>
    <t>Nitrous Oxide Spent Liquor</t>
  </si>
  <si>
    <t>Package Boiler</t>
  </si>
  <si>
    <t>Chemical Recovery Furnace</t>
  </si>
  <si>
    <t>Recovery Boiler</t>
  </si>
  <si>
    <t>1989</t>
  </si>
  <si>
    <t>B&amp;W</t>
  </si>
  <si>
    <t>775</t>
  </si>
  <si>
    <t>Waste Fuel Boiler</t>
  </si>
  <si>
    <t>Wood and Wood Residuals (dry basis)</t>
  </si>
  <si>
    <t>GP-Thermal Oxidizer &amp; Dryers</t>
  </si>
  <si>
    <t>CARBON GREEN BIOENERGY</t>
  </si>
  <si>
    <t>Other Biomass Gases</t>
  </si>
  <si>
    <t>EU11B68</t>
  </si>
  <si>
    <t>Billerud Escanaba LLC</t>
  </si>
  <si>
    <t>Tires</t>
  </si>
  <si>
    <t>EU8B13</t>
  </si>
  <si>
    <t>EU9B03</t>
  </si>
  <si>
    <t>EULK29</t>
  </si>
  <si>
    <t>1972</t>
  </si>
  <si>
    <t>1625</t>
  </si>
  <si>
    <t>EURF15</t>
  </si>
  <si>
    <t>GP-001</t>
  </si>
  <si>
    <t>GP-002</t>
  </si>
  <si>
    <t>GP-LIME KILNS</t>
  </si>
  <si>
    <t>MICHIGAN SUGAR CO - CROSWELL FACTORY</t>
  </si>
  <si>
    <t>MURRAY BOILER</t>
  </si>
  <si>
    <t>PULP DRYER</t>
  </si>
  <si>
    <t>Riley Boiler (#4)</t>
  </si>
  <si>
    <t>GP-Boilers</t>
  </si>
  <si>
    <t>Ox Paperboard WP Mill, LLC</t>
  </si>
  <si>
    <t>CP-Header</t>
  </si>
  <si>
    <t>POET Biorefining - Caro, LLC</t>
  </si>
  <si>
    <t>Boiler #4 - Natural Gas Boiler</t>
  </si>
  <si>
    <t>UP Paper LLC</t>
  </si>
  <si>
    <t>PRH (Process Heater)</t>
  </si>
  <si>
    <t>Percomax</t>
  </si>
  <si>
    <t>Natural Gasoline</t>
  </si>
  <si>
    <t>BOILER #6</t>
  </si>
  <si>
    <t>MICHIGAN SUGAR COMPANY - Bay City</t>
  </si>
  <si>
    <t>BOILER #7</t>
  </si>
  <si>
    <t>Boiler #8</t>
  </si>
  <si>
    <t>K (Kiln)</t>
  </si>
  <si>
    <t>LIME KILN</t>
  </si>
  <si>
    <t>Anthracite</t>
  </si>
  <si>
    <t>Coal Coke</t>
  </si>
  <si>
    <t>Boiler 1</t>
  </si>
  <si>
    <t>NEENAH PAPER MICHIGAN INC</t>
  </si>
  <si>
    <t>Boiler 2</t>
  </si>
  <si>
    <t>Distillate Fuel Oil No. 2</t>
  </si>
  <si>
    <t>O (Oven)</t>
  </si>
  <si>
    <t>Heaters and Dryers</t>
  </si>
  <si>
    <t>GP- Coal &amp; Natural gas</t>
  </si>
  <si>
    <t>CARGILL SALT SAINT CLAIR</t>
  </si>
  <si>
    <t>Boiler #4</t>
  </si>
  <si>
    <t>MICHIGAN SUGAR CO - CARO FACTORY</t>
  </si>
  <si>
    <t>CE BOILER</t>
  </si>
  <si>
    <t>MICHIGAN SUGAR COMPANY - SEBEWAING FACTORY</t>
  </si>
  <si>
    <t>GP-WICKS BIOLERS</t>
  </si>
  <si>
    <t>C (Calciner)</t>
  </si>
  <si>
    <t>PULP DRYER #1</t>
  </si>
  <si>
    <t>PULP DRYER #2</t>
  </si>
  <si>
    <t>PULP DRYER #3</t>
  </si>
  <si>
    <t>Boiler 5</t>
  </si>
  <si>
    <t>PACKAGING CORPORATION OF AMERICA</t>
  </si>
  <si>
    <t>Chemical Recovery Combustion Unit</t>
  </si>
  <si>
    <t>EUCOPELAND</t>
  </si>
  <si>
    <t>WWTP Building</t>
  </si>
  <si>
    <t>GP-01</t>
  </si>
  <si>
    <t>WESTROCK CALIFORNIA, LLC</t>
  </si>
  <si>
    <t>CH (Comfort heater)</t>
  </si>
  <si>
    <t>MO</t>
  </si>
  <si>
    <t>NGLH (Heater, natural gas line)</t>
  </si>
  <si>
    <t>RPH</t>
  </si>
  <si>
    <t>GP-Albion Facility</t>
  </si>
  <si>
    <t>THE ANDERSONS MARATHON HOLDINGS LLC</t>
  </si>
  <si>
    <t>GP-HS</t>
  </si>
  <si>
    <t>Cargill Salt</t>
  </si>
  <si>
    <t>Row Labels</t>
  </si>
  <si>
    <t>Grand Total</t>
  </si>
  <si>
    <t>Sum of ghg_quantity</t>
  </si>
  <si>
    <t xml:space="preserve">Total non-biogeneic CO2e </t>
  </si>
  <si>
    <t>Biogenic CO2</t>
  </si>
  <si>
    <t>Total CO2e</t>
  </si>
  <si>
    <t>(blank)</t>
  </si>
  <si>
    <t>Column Labels</t>
  </si>
  <si>
    <t>NO2 conversion</t>
  </si>
  <si>
    <t>Methane Spent Liquor (Co2 eq)</t>
  </si>
  <si>
    <t>Plant Name</t>
  </si>
  <si>
    <t>Fuel Type</t>
  </si>
  <si>
    <t>Methane Conversion</t>
  </si>
  <si>
    <t xml:space="preserve"> </t>
  </si>
  <si>
    <t>Nitrous Oxide Spent Liquor (Co2 eq)</t>
  </si>
  <si>
    <t>Total Emissions CO2e</t>
  </si>
  <si>
    <t>Total Emissions CO2e (Electrifiable)</t>
  </si>
  <si>
    <t>SUBTRACTING KILNS</t>
  </si>
  <si>
    <t>Unit Name</t>
  </si>
  <si>
    <t>Total Emissions CO2e (SUBTRACT)</t>
  </si>
  <si>
    <t>Beet sugar kiln emissions (subtract)</t>
  </si>
  <si>
    <t>Wood fuel (subtract)</t>
  </si>
  <si>
    <t>Subpart AA (subtract)</t>
  </si>
  <si>
    <t>NAICS Code</t>
  </si>
  <si>
    <t>Sum of Total Emissions CO2e</t>
  </si>
  <si>
    <t>Sum of co2e_emission</t>
  </si>
  <si>
    <t>FROM RLPS GHGRP 2023</t>
  </si>
  <si>
    <t>RLPS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</si>
</sst>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indent="2"/>
    </xf>
    <xf numFmtId="0" fontId="5" fillId="0" borderId="0" xfId="0" applyFont="1"/>
    <xf numFmtId="0" fontId="1" fillId="0" borderId="1" xfId="0" applyFont="1" applyBorder="1" applyAlignment="1">
      <alignment horizontal="left"/>
    </xf>
    <xf numFmtId="43" fontId="0" fillId="0" borderId="0" xfId="1" applyFont="1"/>
    <xf numFmtId="172" fontId="1" fillId="0" borderId="1" xfId="1" applyNumberFormat="1" applyFont="1" applyBorder="1"/>
    <xf numFmtId="172" fontId="0" fillId="0" borderId="0" xfId="1" applyNumberFormat="1" applyFont="1"/>
    <xf numFmtId="0" fontId="1" fillId="2" borderId="0" xfId="0" applyFont="1" applyFill="1" applyBorder="1" applyAlignment="1">
      <alignment wrapText="1"/>
    </xf>
    <xf numFmtId="0" fontId="1" fillId="0" borderId="0" xfId="0" applyFont="1" applyAlignment="1">
      <alignment horizontal="left" indent="1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5"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anor" refreshedDate="45852.480257523152" createdVersion="8" refreshedVersion="8" minRefreshableVersion="3" recordCount="513" xr:uid="{EF49CA0D-7FF5-6249-8722-4A14B465C37B}">
  <cacheSource type="worksheet">
    <worksheetSource ref="A1:AE514" sheet="Unit Level GHGRP"/>
  </cacheSource>
  <cacheFields count="31">
    <cacheField name="facility_id" numFmtId="0">
      <sharedItems containsSemiMixedTypes="0" containsString="0" containsNumber="1" containsInteger="1" minValue="1000248" maxValue="1009702"/>
    </cacheField>
    <cacheField name="reporting_year" numFmtId="0">
      <sharedItems containsSemiMixedTypes="0" containsString="0" containsNumber="1" containsInteger="1" minValue="2023" maxValue="2023"/>
    </cacheField>
    <cacheField name="unit_type" numFmtId="0">
      <sharedItems containsBlank="1" count="15">
        <m/>
        <s v="CCCT (CC (Turbine, combined cycle))"/>
        <s v="OB (Boiler, other)"/>
        <s v="S (Stoker Boiler)"/>
        <s v="PD (Product or intermediate product dryer)"/>
        <s v="RTO (Regenerative thermal oxidizer)"/>
        <s v="Pulp Mill Lime Kiln"/>
        <s v="Chemical Recovery Furnace"/>
        <s v="PRH (Process Heater)"/>
        <s v="K (Kiln)"/>
        <s v="O (Oven)"/>
        <s v="C (Calciner)"/>
        <s v="Chemical Recovery Combustion Unit"/>
        <s v="CH (Comfort heater)"/>
        <s v="NGLH (Heater, natural gas line)"/>
      </sharedItems>
    </cacheField>
    <cacheField name="unit_name" numFmtId="0">
      <sharedItems count="54">
        <s v="GP-Mill plus package boiler"/>
        <s v="North Turbine 0024"/>
        <s v="South Turbine 0025"/>
        <s v="CP-K2_B10_B11"/>
        <s v="GP-NaturalGas"/>
        <s v="Back-Up Boiler"/>
        <s v="GP-No. 1 and No. 3 Filter Burners"/>
        <s v="No. 6 Boiler"/>
        <s v="Dryer A"/>
        <s v="Dryer B"/>
        <s v="EU-RTO&amp;HRSG"/>
        <s v="GP- Natural Gas Fired Units"/>
        <s v="GP- Propane Unit Heaters"/>
        <s v="Lime Kiln"/>
        <s v="Package Boiler"/>
        <s v="Recovery Boiler"/>
        <s v="Waste Fuel Boiler"/>
        <s v="GP-Thermal Oxidizer &amp; Dryers"/>
        <s v="EU11B68"/>
        <s v="EU8B13"/>
        <s v="EU9B03"/>
        <s v="EULK29"/>
        <s v="EURF15"/>
        <s v="GP-001"/>
        <s v="GP-002"/>
        <s v="GP-LIME KILNS"/>
        <s v="MURRAY BOILER"/>
        <s v="PULP DRYER"/>
        <s v="Riley Boiler (#4)"/>
        <s v="GP-Boilers"/>
        <s v="CP-Header"/>
        <s v="Boiler #4 - Natural Gas Boiler"/>
        <s v="Percomax"/>
        <s v="BOILER #6"/>
        <s v="BOILER #7"/>
        <s v="Boiler #8"/>
        <s v="Boiler 1"/>
        <s v="Boiler 2"/>
        <s v="Heaters and Dryers"/>
        <s v="GP- Coal &amp; Natural gas"/>
        <s v="Boiler #4"/>
        <s v="CE BOILER"/>
        <s v="GP-WICKS BIOLERS"/>
        <s v="PULP DRYER #1"/>
        <s v="PULP DRYER #2"/>
        <s v="PULP DRYER #3"/>
        <s v="Boiler 5"/>
        <s v="EUCOPELAND"/>
        <s v="WWTP Building"/>
        <s v="GP-01"/>
        <s v="MO"/>
        <s v="RPH"/>
        <s v="GP-Albion Facility"/>
        <s v="GP-HS"/>
      </sharedItems>
    </cacheField>
    <cacheField name="fuel_type" numFmtId="0">
      <sharedItems containsBlank="1" count="11">
        <s v="Natural Gas (Weighted U.S. Average)"/>
        <s v="Bituminous"/>
        <s v="Propane"/>
        <m/>
        <s v="Wood and Wood Residuals (dry basis)"/>
        <s v="Other Biomass Gases"/>
        <s v="Tires"/>
        <s v="Natural Gasoline"/>
        <s v="Anthracite"/>
        <s v="Coal Coke"/>
        <s v="Distillate Fuel Oil No. 2"/>
      </sharedItems>
    </cacheField>
    <cacheField name="ghg_name" numFmtId="0">
      <sharedItems count="10">
        <s v="Carbon Dioxide Biogenic"/>
        <s v="Carbon Dioxide Non-Biogenic"/>
        <s v="Carbon Dioxide Total"/>
        <s v="Methane"/>
        <s v="Methane (Co2 eq)"/>
        <s v="Nitrous Oxide"/>
        <s v="Nitrous Oxide (Co2 eq)"/>
        <s v="Carbon Dioxide Biogenic (Spent Liquor)"/>
        <s v="Methane Spent Liquor"/>
        <s v="Nitrous Oxide Spent Liquor"/>
      </sharedItems>
    </cacheField>
    <cacheField name="ghg_quantity" numFmtId="0">
      <sharedItems containsSemiMixedTypes="0" containsString="0" containsNumber="1" minValue="0" maxValue="1108645.3999999999"/>
    </cacheField>
    <cacheField name="total_fuel_quantity" numFmtId="0">
      <sharedItems containsString="0" containsBlank="1" containsNumber="1" containsInteger="1" minValue="0" maxValue="3364530000"/>
    </cacheField>
    <cacheField name="subpart" numFmtId="0">
      <sharedItems/>
    </cacheField>
    <cacheField name="capacity" numFmtId="0">
      <sharedItems containsNonDate="0" containsString="0" containsBlank="1"/>
    </cacheField>
    <cacheField name="capacity_utiliziation" numFmtId="0">
      <sharedItems containsNonDate="0" containsString="0" containsBlank="1"/>
    </cacheField>
    <cacheField name="vintage" numFmtId="0">
      <sharedItems containsNonDate="0" containsString="0" containsBlank="1"/>
    </cacheField>
    <cacheField name="floor_space" numFmtId="0">
      <sharedItems containsNonDate="0" containsString="0" containsBlank="1"/>
    </cacheField>
    <cacheField name="temperature" numFmtId="0">
      <sharedItems containsNonDate="0" containsString="0" containsBlank="1"/>
    </cacheField>
    <cacheField name="steam_generation_est" numFmtId="0">
      <sharedItems containsNonDate="0" containsString="0" containsBlank="1"/>
    </cacheField>
    <cacheField name="electricity_generation_est" numFmtId="0">
      <sharedItems containsNonDate="0" containsString="0" containsBlank="1"/>
    </cacheField>
    <cacheField name="prime_mover_type" numFmtId="0">
      <sharedItems containsNonDate="0" containsString="0" containsBlank="1"/>
    </cacheField>
    <cacheField name="hrsg_bypass" numFmtId="0">
      <sharedItems containsNonDate="0" containsString="0" containsBlank="1"/>
    </cacheField>
    <cacheField name="unit_age" numFmtId="0">
      <sharedItems containsString="0" containsBlank="1" containsNumber="1" containsInteger="1" minValue="36" maxValue="53"/>
    </cacheField>
    <cacheField name="start_up" numFmtId="0">
      <sharedItems containsBlank="1"/>
    </cacheField>
    <cacheField name="mfgr" numFmtId="0">
      <sharedItems containsBlank="1"/>
    </cacheField>
    <cacheField name="orig_m_lb_ds_day" numFmtId="0">
      <sharedItems containsString="0" containsBlank="1" containsNumber="1" minValue="2.4" maxValue="3.66"/>
    </cacheField>
    <cacheField name="current_rating" numFmtId="0">
      <sharedItems containsNonDate="0" containsString="0" containsBlank="1"/>
    </cacheField>
    <cacheField name="no_drums" numFmtId="0">
      <sharedItems containsNonDate="0" containsString="0" containsBlank="1"/>
    </cacheField>
    <cacheField name="floor_d_decant_sf_slope_to_front_sr_slope_to_rear" numFmtId="0">
      <sharedItems containsNonDate="0" containsString="0" containsBlank="1"/>
    </cacheField>
    <cacheField name="design_psig" numFmtId="0">
      <sharedItems containsBlank="1"/>
    </cacheField>
    <cacheField name="operate_psig" numFmtId="0">
      <sharedItems containsString="0" containsBlank="1" containsNumber="1" containsInteger="1" minValue="625" maxValue="1475"/>
    </cacheField>
    <cacheField name="superheat_f" numFmtId="0">
      <sharedItems containsNonDate="0" containsString="0" containsBlank="1"/>
    </cacheField>
    <cacheField name="facility_name" numFmtId="0">
      <sharedItems count="20">
        <s v="Otsego Paper, Inc."/>
        <s v="Graphic Packaging International, Inc."/>
        <s v="MORTON SALT"/>
        <s v="MARYSVILLE ETHANOL LLC"/>
        <s v="Billerud Quinnesec LLC"/>
        <s v="CARBON GREEN BIOENERGY"/>
        <s v="Billerud Escanaba LLC"/>
        <s v="MICHIGAN SUGAR CO - CROSWELL FACTORY"/>
        <s v="Ox Paperboard WP Mill, LLC"/>
        <s v="POET Biorefining - Caro, LLC"/>
        <s v="UP Paper LLC"/>
        <s v="MICHIGAN SUGAR COMPANY - Bay City"/>
        <s v="NEENAH PAPER MICHIGAN INC"/>
        <s v="CARGILL SALT SAINT CLAIR"/>
        <s v="MICHIGAN SUGAR CO - CARO FACTORY"/>
        <s v="MICHIGAN SUGAR COMPANY - SEBEWAING FACTORY"/>
        <s v="PACKAGING CORPORATION OF AMERICA"/>
        <s v="WESTROCK CALIFORNIA, LLC"/>
        <s v="THE ANDERSONS MARATHON HOLDINGS LLC"/>
        <s v="Cargill Salt"/>
      </sharedItems>
    </cacheField>
    <cacheField name="state" numFmtId="0">
      <sharedItems/>
    </cacheField>
    <cacheField name="primary_naics" numFmtId="0">
      <sharedItems containsSemiMixedTypes="0" containsString="0" containsNumber="1" containsInteger="1" minValue="311313" maxValue="3251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anor" refreshedDate="45852.55926840278" createdVersion="8" refreshedVersion="8" minRefreshableVersion="3" recordCount="45" xr:uid="{C4CE833B-240D-7549-B21E-A458E70390B5}">
  <cacheSource type="worksheet">
    <worksheetSource ref="A1:D46" sheet="Sheet6"/>
  </cacheSource>
  <cacheFields count="4">
    <cacheField name="Plant Name" numFmtId="0">
      <sharedItems count="20">
        <s v="Billerud Escanaba LLC"/>
        <s v="Billerud Quinnesec LLC"/>
        <s v="CARBON GREEN BIOENERGY"/>
        <s v="Cargill Salt"/>
        <s v="CARGILL SALT SAINT CLAIR"/>
        <s v="Graphic Packaging International, Inc."/>
        <s v="MARYSVILLE ETHANOL LLC"/>
        <s v="MICHIGAN SUGAR CO - CARO FACTORY"/>
        <s v="MICHIGAN SUGAR CO - CROSWELL FACTORY"/>
        <s v="MICHIGAN SUGAR COMPANY - Bay City"/>
        <s v="MICHIGAN SUGAR COMPANY - SEBEWAING FACTORY"/>
        <s v="MORTON SALT"/>
        <s v="NEENAH PAPER MICHIGAN INC"/>
        <s v="Otsego Paper, Inc."/>
        <s v="Ox Paperboard WP Mill, LLC"/>
        <s v="PACKAGING CORPORATION OF AMERICA"/>
        <s v="POET Biorefining - Caro, LLC"/>
        <s v="THE ANDERSONS MARATHON HOLDINGS LLC"/>
        <s v="UP Paper LLC"/>
        <s v="WESTROCK CALIFORNIA, LLC"/>
      </sharedItems>
    </cacheField>
    <cacheField name="Fuel Type" numFmtId="0">
      <sharedItems/>
    </cacheField>
    <cacheField name="Total Emissions CO2e" numFmtId="0">
      <sharedItems containsSemiMixedTypes="0" containsString="0" containsNumber="1" minValue="0" maxValue="1136304.7611411703"/>
    </cacheField>
    <cacheField name="NAICS Code" numFmtId="0">
      <sharedItems containsSemiMixedTypes="0" containsString="0" containsNumber="1" containsInteger="1" minValue="311313" maxValue="325193" count="5">
        <n v="322120"/>
        <n v="325193"/>
        <n v="311942"/>
        <n v="322130"/>
        <n v="3113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n v="1000248"/>
    <n v="2023"/>
    <x v="0"/>
    <x v="0"/>
    <x v="0"/>
    <x v="0"/>
    <n v="0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0"/>
    <x v="0"/>
    <x v="0"/>
    <x v="1"/>
    <n v="1970.1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0"/>
    <x v="0"/>
    <x v="0"/>
    <x v="2"/>
    <n v="1970.1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0"/>
    <x v="0"/>
    <x v="0"/>
    <x v="3"/>
    <n v="0.04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0"/>
    <x v="0"/>
    <x v="0"/>
    <x v="4"/>
    <n v="0.9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0"/>
    <x v="0"/>
    <x v="0"/>
    <x v="5"/>
    <n v="4.0000000000000001E-3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0"/>
    <x v="0"/>
    <x v="0"/>
    <x v="6"/>
    <n v="1.1000000000000001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1"/>
    <x v="0"/>
    <x v="0"/>
    <n v="0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1"/>
    <x v="0"/>
    <x v="1"/>
    <n v="50090.5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1"/>
    <x v="0"/>
    <x v="2"/>
    <n v="50090.5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1"/>
    <x v="0"/>
    <x v="3"/>
    <n v="0.94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1"/>
    <x v="0"/>
    <x v="4"/>
    <n v="23.6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1"/>
    <x v="0"/>
    <x v="5"/>
    <n v="9.4E-2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1"/>
    <x v="0"/>
    <x v="6"/>
    <n v="28.1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2"/>
    <x v="0"/>
    <x v="0"/>
    <n v="0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2"/>
    <x v="0"/>
    <x v="1"/>
    <n v="59175.9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2"/>
    <x v="0"/>
    <x v="2"/>
    <n v="59175.9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2"/>
    <x v="0"/>
    <x v="3"/>
    <n v="1.1200000000000001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2"/>
    <x v="0"/>
    <x v="4"/>
    <n v="27.9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2"/>
    <x v="0"/>
    <x v="5"/>
    <n v="0.112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248"/>
    <n v="2023"/>
    <x v="1"/>
    <x v="2"/>
    <x v="0"/>
    <x v="6"/>
    <n v="33.200000000000003"/>
    <n v="0"/>
    <s v="C"/>
    <m/>
    <m/>
    <m/>
    <m/>
    <m/>
    <m/>
    <m/>
    <m/>
    <m/>
    <m/>
    <m/>
    <m/>
    <m/>
    <m/>
    <m/>
    <m/>
    <m/>
    <m/>
    <m/>
    <x v="0"/>
    <s v="MI"/>
    <n v="322120"/>
  </r>
  <r>
    <n v="1000409"/>
    <n v="2023"/>
    <x v="0"/>
    <x v="3"/>
    <x v="0"/>
    <x v="0"/>
    <n v="0"/>
    <n v="33645300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3"/>
    <x v="0"/>
    <x v="1"/>
    <n v="187357.7"/>
    <n v="33645300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3"/>
    <x v="0"/>
    <x v="2"/>
    <n v="187357.7"/>
    <n v="33645300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3"/>
    <x v="0"/>
    <x v="3"/>
    <n v="3.53"/>
    <n v="33645300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3"/>
    <x v="0"/>
    <x v="4"/>
    <n v="88.3"/>
    <n v="33645300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3"/>
    <x v="0"/>
    <x v="5"/>
    <n v="0.35299999999999998"/>
    <n v="33645300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3"/>
    <x v="0"/>
    <x v="6"/>
    <n v="105.2"/>
    <n v="33645300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4"/>
    <x v="0"/>
    <x v="0"/>
    <n v="0"/>
    <n v="10375692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4"/>
    <x v="0"/>
    <x v="1"/>
    <n v="57738.5"/>
    <n v="10375692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4"/>
    <x v="0"/>
    <x v="2"/>
    <n v="57738.5"/>
    <n v="10375692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4"/>
    <x v="0"/>
    <x v="3"/>
    <n v="1.0900000000000001"/>
    <n v="10375692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4"/>
    <x v="0"/>
    <x v="4"/>
    <n v="27.2"/>
    <n v="10375692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4"/>
    <x v="0"/>
    <x v="5"/>
    <n v="0.109"/>
    <n v="1037569200"/>
    <s v="C"/>
    <m/>
    <m/>
    <m/>
    <m/>
    <m/>
    <m/>
    <m/>
    <m/>
    <m/>
    <m/>
    <m/>
    <m/>
    <m/>
    <m/>
    <m/>
    <m/>
    <m/>
    <m/>
    <m/>
    <x v="1"/>
    <s v="MI"/>
    <n v="322130"/>
  </r>
  <r>
    <n v="1000409"/>
    <n v="2023"/>
    <x v="0"/>
    <x v="4"/>
    <x v="0"/>
    <x v="6"/>
    <n v="32.4"/>
    <n v="1037569200"/>
    <s v="C"/>
    <m/>
    <m/>
    <m/>
    <m/>
    <m/>
    <m/>
    <m/>
    <m/>
    <m/>
    <m/>
    <m/>
    <m/>
    <m/>
    <m/>
    <m/>
    <m/>
    <m/>
    <m/>
    <m/>
    <x v="1"/>
    <s v="MI"/>
    <n v="322130"/>
  </r>
  <r>
    <n v="1001663"/>
    <n v="2023"/>
    <x v="2"/>
    <x v="5"/>
    <x v="0"/>
    <x v="0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2"/>
    <x v="5"/>
    <x v="0"/>
    <x v="1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2"/>
    <x v="5"/>
    <x v="0"/>
    <x v="2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2"/>
    <x v="5"/>
    <x v="0"/>
    <x v="3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2"/>
    <x v="5"/>
    <x v="0"/>
    <x v="4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2"/>
    <x v="5"/>
    <x v="0"/>
    <x v="5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2"/>
    <x v="5"/>
    <x v="0"/>
    <x v="6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0"/>
    <x v="6"/>
    <x v="0"/>
    <x v="0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0"/>
    <x v="6"/>
    <x v="0"/>
    <x v="1"/>
    <n v="1416.9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0"/>
    <x v="6"/>
    <x v="0"/>
    <x v="2"/>
    <n v="1416.9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0"/>
    <x v="6"/>
    <x v="0"/>
    <x v="3"/>
    <n v="0.03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0"/>
    <x v="6"/>
    <x v="0"/>
    <x v="4"/>
    <n v="0.7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0"/>
    <x v="6"/>
    <x v="0"/>
    <x v="5"/>
    <n v="3.0000000000000001E-3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0"/>
    <x v="6"/>
    <x v="0"/>
    <x v="6"/>
    <n v="0.8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1"/>
    <x v="0"/>
    <n v="0"/>
    <n v="44871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1"/>
    <x v="1"/>
    <n v="92584.7"/>
    <n v="44871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1"/>
    <x v="2"/>
    <n v="92584.7"/>
    <n v="44871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1"/>
    <x v="3"/>
    <n v="10.92"/>
    <n v="44871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1"/>
    <x v="4"/>
    <n v="272.89999999999998"/>
    <n v="44871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1"/>
    <x v="5"/>
    <n v="1.5880000000000001"/>
    <n v="44871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1"/>
    <x v="6"/>
    <n v="473.2"/>
    <n v="44871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0"/>
    <x v="0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0"/>
    <x v="1"/>
    <n v="18.8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0"/>
    <x v="2"/>
    <n v="18.8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0"/>
    <x v="3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0"/>
    <x v="4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0"/>
    <x v="5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663"/>
    <n v="2023"/>
    <x v="3"/>
    <x v="7"/>
    <x v="0"/>
    <x v="6"/>
    <n v="0"/>
    <n v="0"/>
    <s v="C"/>
    <m/>
    <m/>
    <m/>
    <m/>
    <m/>
    <m/>
    <m/>
    <m/>
    <m/>
    <m/>
    <m/>
    <m/>
    <m/>
    <m/>
    <m/>
    <m/>
    <m/>
    <m/>
    <m/>
    <x v="2"/>
    <s v="MI"/>
    <n v="311942"/>
  </r>
  <r>
    <n v="1001809"/>
    <n v="2023"/>
    <x v="4"/>
    <x v="8"/>
    <x v="0"/>
    <x v="0"/>
    <n v="0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8"/>
    <x v="0"/>
    <x v="1"/>
    <n v="17286.900000000001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8"/>
    <x v="0"/>
    <x v="2"/>
    <n v="17286.900000000001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8"/>
    <x v="0"/>
    <x v="3"/>
    <n v="0.33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8"/>
    <x v="0"/>
    <x v="4"/>
    <n v="8.1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8"/>
    <x v="0"/>
    <x v="5"/>
    <n v="3.3000000000000002E-2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8"/>
    <x v="0"/>
    <x v="6"/>
    <n v="9.6999999999999993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9"/>
    <x v="0"/>
    <x v="0"/>
    <n v="0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9"/>
    <x v="0"/>
    <x v="1"/>
    <n v="12509.5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9"/>
    <x v="0"/>
    <x v="2"/>
    <n v="12509.5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9"/>
    <x v="0"/>
    <x v="3"/>
    <n v="0.24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9"/>
    <x v="0"/>
    <x v="4"/>
    <n v="5.9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9"/>
    <x v="0"/>
    <x v="5"/>
    <n v="2.4E-2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4"/>
    <x v="9"/>
    <x v="0"/>
    <x v="6"/>
    <n v="7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5"/>
    <x v="10"/>
    <x v="0"/>
    <x v="0"/>
    <n v="0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5"/>
    <x v="10"/>
    <x v="0"/>
    <x v="1"/>
    <n v="54055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5"/>
    <x v="10"/>
    <x v="0"/>
    <x v="2"/>
    <n v="54055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5"/>
    <x v="10"/>
    <x v="0"/>
    <x v="3"/>
    <n v="1.02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5"/>
    <x v="10"/>
    <x v="0"/>
    <x v="4"/>
    <n v="25.5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5"/>
    <x v="10"/>
    <x v="0"/>
    <x v="5"/>
    <n v="0.10199999999999999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09"/>
    <n v="2023"/>
    <x v="5"/>
    <x v="10"/>
    <x v="0"/>
    <x v="6"/>
    <n v="30.4"/>
    <n v="0"/>
    <s v="C"/>
    <m/>
    <m/>
    <m/>
    <m/>
    <m/>
    <m/>
    <m/>
    <m/>
    <m/>
    <m/>
    <m/>
    <m/>
    <m/>
    <m/>
    <m/>
    <m/>
    <m/>
    <m/>
    <m/>
    <x v="3"/>
    <s v="MI"/>
    <n v="325193"/>
  </r>
  <r>
    <n v="1001892"/>
    <n v="2023"/>
    <x v="0"/>
    <x v="11"/>
    <x v="0"/>
    <x v="0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1"/>
    <x v="0"/>
    <x v="1"/>
    <n v="6964.3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1"/>
    <x v="0"/>
    <x v="2"/>
    <n v="6964.3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1"/>
    <x v="0"/>
    <x v="3"/>
    <n v="0.13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1"/>
    <x v="0"/>
    <x v="4"/>
    <n v="3.3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1"/>
    <x v="0"/>
    <x v="5"/>
    <n v="1.2999999999999999E-2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1"/>
    <x v="0"/>
    <x v="6"/>
    <n v="3.9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2"/>
    <x v="2"/>
    <x v="0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2"/>
    <x v="2"/>
    <x v="1"/>
    <n v="27.1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2"/>
    <x v="2"/>
    <x v="2"/>
    <n v="27.1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2"/>
    <x v="2"/>
    <x v="3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2"/>
    <x v="2"/>
    <x v="4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2"/>
    <x v="2"/>
    <x v="5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0"/>
    <x v="12"/>
    <x v="2"/>
    <x v="6"/>
    <n v="0.1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6"/>
    <x v="13"/>
    <x v="3"/>
    <x v="7"/>
    <n v="0"/>
    <m/>
    <s v="AA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6"/>
    <x v="13"/>
    <x v="3"/>
    <x v="1"/>
    <n v="36948.699999999997"/>
    <m/>
    <s v="AA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6"/>
    <x v="13"/>
    <x v="3"/>
    <x v="3"/>
    <n v="1.88"/>
    <m/>
    <s v="AA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6"/>
    <x v="13"/>
    <x v="3"/>
    <x v="8"/>
    <n v="0"/>
    <m/>
    <s v="AA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6"/>
    <x v="13"/>
    <x v="3"/>
    <x v="5"/>
    <n v="0"/>
    <m/>
    <s v="AA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6"/>
    <x v="13"/>
    <x v="3"/>
    <x v="9"/>
    <n v="0"/>
    <m/>
    <s v="AA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2"/>
    <x v="14"/>
    <x v="0"/>
    <x v="0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2"/>
    <x v="14"/>
    <x v="0"/>
    <x v="1"/>
    <n v="15790.3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2"/>
    <x v="14"/>
    <x v="0"/>
    <x v="2"/>
    <n v="15790.3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2"/>
    <x v="14"/>
    <x v="0"/>
    <x v="3"/>
    <n v="0.3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2"/>
    <x v="14"/>
    <x v="0"/>
    <x v="4"/>
    <n v="7.4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2"/>
    <x v="14"/>
    <x v="0"/>
    <x v="5"/>
    <n v="0.03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2"/>
    <x v="14"/>
    <x v="0"/>
    <x v="6"/>
    <n v="8.9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7"/>
    <x v="15"/>
    <x v="3"/>
    <x v="7"/>
    <n v="630900.69999999995"/>
    <m/>
    <s v="AA"/>
    <m/>
    <m/>
    <m/>
    <m/>
    <m/>
    <m/>
    <m/>
    <m/>
    <m/>
    <n v="36"/>
    <s v="1989"/>
    <s v="B&amp;W"/>
    <n v="3.66"/>
    <m/>
    <m/>
    <m/>
    <s v="775"/>
    <n v="625"/>
    <m/>
    <x v="4"/>
    <s v="MI"/>
    <n v="322120"/>
  </r>
  <r>
    <n v="1001892"/>
    <n v="2023"/>
    <x v="7"/>
    <x v="15"/>
    <x v="3"/>
    <x v="1"/>
    <n v="4152.3"/>
    <m/>
    <s v="AA"/>
    <m/>
    <m/>
    <m/>
    <m/>
    <m/>
    <m/>
    <m/>
    <m/>
    <m/>
    <n v="36"/>
    <s v="1989"/>
    <s v="B&amp;W"/>
    <n v="3.66"/>
    <m/>
    <m/>
    <m/>
    <s v="775"/>
    <n v="625"/>
    <m/>
    <x v="4"/>
    <s v="MI"/>
    <n v="322120"/>
  </r>
  <r>
    <n v="1001892"/>
    <n v="2023"/>
    <x v="7"/>
    <x v="15"/>
    <x v="3"/>
    <x v="3"/>
    <n v="0.08"/>
    <m/>
    <s v="AA"/>
    <m/>
    <m/>
    <m/>
    <m/>
    <m/>
    <m/>
    <m/>
    <m/>
    <m/>
    <n v="36"/>
    <s v="1989"/>
    <s v="B&amp;W"/>
    <n v="3.66"/>
    <m/>
    <m/>
    <m/>
    <s v="775"/>
    <n v="625"/>
    <m/>
    <x v="4"/>
    <s v="MI"/>
    <n v="322120"/>
  </r>
  <r>
    <n v="1001892"/>
    <n v="2023"/>
    <x v="7"/>
    <x v="15"/>
    <x v="3"/>
    <x v="8"/>
    <n v="12.79"/>
    <m/>
    <s v="AA"/>
    <m/>
    <m/>
    <m/>
    <m/>
    <m/>
    <m/>
    <m/>
    <m/>
    <m/>
    <n v="36"/>
    <s v="1989"/>
    <s v="B&amp;W"/>
    <n v="3.66"/>
    <m/>
    <m/>
    <m/>
    <s v="775"/>
    <n v="625"/>
    <m/>
    <x v="4"/>
    <s v="MI"/>
    <n v="322120"/>
  </r>
  <r>
    <n v="1001892"/>
    <n v="2023"/>
    <x v="7"/>
    <x v="15"/>
    <x v="3"/>
    <x v="5"/>
    <n v="8.0000000000000002E-3"/>
    <m/>
    <s v="AA"/>
    <m/>
    <m/>
    <m/>
    <m/>
    <m/>
    <m/>
    <m/>
    <m/>
    <m/>
    <n v="36"/>
    <s v="1989"/>
    <s v="B&amp;W"/>
    <n v="3.66"/>
    <m/>
    <m/>
    <m/>
    <s v="775"/>
    <n v="625"/>
    <m/>
    <x v="4"/>
    <s v="MI"/>
    <n v="322120"/>
  </r>
  <r>
    <n v="1001892"/>
    <n v="2023"/>
    <x v="7"/>
    <x v="15"/>
    <x v="3"/>
    <x v="9"/>
    <n v="2.8279999999999998"/>
    <m/>
    <s v="AA"/>
    <m/>
    <m/>
    <m/>
    <m/>
    <m/>
    <m/>
    <m/>
    <m/>
    <m/>
    <n v="36"/>
    <s v="1989"/>
    <s v="B&amp;W"/>
    <n v="3.66"/>
    <m/>
    <m/>
    <m/>
    <s v="775"/>
    <n v="625"/>
    <m/>
    <x v="4"/>
    <s v="MI"/>
    <n v="322120"/>
  </r>
  <r>
    <n v="1001892"/>
    <n v="2023"/>
    <x v="3"/>
    <x v="16"/>
    <x v="1"/>
    <x v="0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1"/>
    <x v="1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1"/>
    <x v="2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1"/>
    <x v="3"/>
    <n v="0.04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1"/>
    <x v="4"/>
    <n v="1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1"/>
    <x v="5"/>
    <n v="6.0000000000000001E-3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1"/>
    <x v="6"/>
    <n v="1.7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0"/>
    <x v="0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0"/>
    <x v="1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0"/>
    <x v="2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0"/>
    <x v="3"/>
    <n v="0.11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0"/>
    <x v="4"/>
    <n v="2.8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0"/>
    <x v="5"/>
    <n v="1.0999999999999999E-2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0"/>
    <x v="6"/>
    <n v="3.4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4"/>
    <x v="0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4"/>
    <x v="1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4"/>
    <x v="2"/>
    <n v="0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4"/>
    <x v="3"/>
    <n v="27.46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4"/>
    <x v="4"/>
    <n v="686.6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4"/>
    <x v="5"/>
    <n v="13.731999999999999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1892"/>
    <n v="2023"/>
    <x v="3"/>
    <x v="16"/>
    <x v="4"/>
    <x v="6"/>
    <n v="4092.1"/>
    <n v="0"/>
    <s v="C"/>
    <m/>
    <m/>
    <m/>
    <m/>
    <m/>
    <m/>
    <m/>
    <m/>
    <m/>
    <m/>
    <m/>
    <m/>
    <m/>
    <m/>
    <m/>
    <m/>
    <m/>
    <m/>
    <m/>
    <x v="4"/>
    <s v="MI"/>
    <n v="322120"/>
  </r>
  <r>
    <n v="1003135"/>
    <n v="2023"/>
    <x v="0"/>
    <x v="17"/>
    <x v="0"/>
    <x v="0"/>
    <n v="0"/>
    <n v="147874000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0"/>
    <x v="1"/>
    <n v="80502"/>
    <n v="147874000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0"/>
    <x v="2"/>
    <n v="80502"/>
    <n v="147874000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0"/>
    <x v="3"/>
    <n v="1.52"/>
    <n v="147874000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0"/>
    <x v="4"/>
    <n v="37.9"/>
    <n v="147874000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0"/>
    <x v="5"/>
    <n v="0.152"/>
    <n v="147874000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0"/>
    <x v="6"/>
    <n v="45.2"/>
    <n v="147874000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5"/>
    <x v="0"/>
    <n v="197.4"/>
    <n v="578801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5"/>
    <x v="1"/>
    <n v="0"/>
    <n v="578801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5"/>
    <x v="2"/>
    <n v="197.4"/>
    <n v="578801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5"/>
    <x v="3"/>
    <n v="0.01"/>
    <n v="578801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5"/>
    <x v="4"/>
    <n v="0.3"/>
    <n v="578801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5"/>
    <x v="5"/>
    <n v="2E-3"/>
    <n v="5788010"/>
    <s v="C"/>
    <m/>
    <m/>
    <m/>
    <m/>
    <m/>
    <m/>
    <m/>
    <m/>
    <m/>
    <m/>
    <m/>
    <m/>
    <m/>
    <m/>
    <m/>
    <m/>
    <m/>
    <m/>
    <m/>
    <x v="5"/>
    <s v="MI"/>
    <n v="325193"/>
  </r>
  <r>
    <n v="1003135"/>
    <n v="2023"/>
    <x v="0"/>
    <x v="17"/>
    <x v="5"/>
    <x v="6"/>
    <n v="0.7"/>
    <n v="5788010"/>
    <s v="C"/>
    <m/>
    <m/>
    <m/>
    <m/>
    <m/>
    <m/>
    <m/>
    <m/>
    <m/>
    <m/>
    <m/>
    <m/>
    <m/>
    <m/>
    <m/>
    <m/>
    <m/>
    <m/>
    <m/>
    <x v="5"/>
    <s v="MI"/>
    <n v="325193"/>
  </r>
  <r>
    <n v="1003320"/>
    <n v="2023"/>
    <x v="2"/>
    <x v="18"/>
    <x v="1"/>
    <x v="0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1"/>
    <x v="1"/>
    <n v="851.4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1"/>
    <x v="2"/>
    <n v="851.4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1"/>
    <x v="3"/>
    <n v="0.09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1"/>
    <x v="4"/>
    <n v="2.2999999999999998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1"/>
    <x v="5"/>
    <n v="1.2999999999999999E-2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1"/>
    <x v="6"/>
    <n v="4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0"/>
    <x v="0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0"/>
    <x v="1"/>
    <n v="144536.79999999999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0"/>
    <x v="2"/>
    <n v="144536.79999999999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0"/>
    <x v="3"/>
    <n v="2.72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0"/>
    <x v="4"/>
    <n v="68.099999999999994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0"/>
    <x v="5"/>
    <n v="0.27200000000000002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0"/>
    <x v="6"/>
    <n v="81.2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6"/>
    <x v="0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6"/>
    <x v="1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6"/>
    <x v="2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6"/>
    <x v="3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6"/>
    <x v="4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6"/>
    <x v="5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6"/>
    <x v="6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4"/>
    <x v="0"/>
    <n v="432703.3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4"/>
    <x v="1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4"/>
    <x v="2"/>
    <n v="432703.3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4"/>
    <x v="3"/>
    <n v="33.22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4"/>
    <x v="4"/>
    <n v="830.4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4"/>
    <x v="5"/>
    <n v="16.606999999999999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8"/>
    <x v="4"/>
    <x v="6"/>
    <n v="4948.8999999999996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9"/>
    <x v="0"/>
    <x v="0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9"/>
    <x v="0"/>
    <x v="1"/>
    <n v="90996.9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9"/>
    <x v="0"/>
    <x v="2"/>
    <n v="90996.9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9"/>
    <x v="0"/>
    <x v="3"/>
    <n v="1.71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9"/>
    <x v="0"/>
    <x v="4"/>
    <n v="42.9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9"/>
    <x v="0"/>
    <x v="5"/>
    <n v="0.17100000000000001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19"/>
    <x v="0"/>
    <x v="6"/>
    <n v="51.1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0"/>
    <x v="0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0"/>
    <x v="1"/>
    <n v="39165.300000000003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0"/>
    <x v="2"/>
    <n v="39165.300000000003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0"/>
    <x v="3"/>
    <n v="0.74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0"/>
    <x v="4"/>
    <n v="18.5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0"/>
    <x v="5"/>
    <n v="7.3999999999999996E-2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0"/>
    <x v="6"/>
    <n v="22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4"/>
    <x v="0"/>
    <n v="52793.2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4"/>
    <x v="1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4"/>
    <x v="2"/>
    <n v="52793.2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4"/>
    <x v="3"/>
    <n v="4.05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4"/>
    <x v="4"/>
    <n v="101.3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4"/>
    <x v="5"/>
    <n v="2.0259999999999998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2"/>
    <x v="20"/>
    <x v="4"/>
    <x v="6"/>
    <n v="603.79999999999995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6"/>
    <x v="21"/>
    <x v="3"/>
    <x v="7"/>
    <n v="0"/>
    <m/>
    <s v="AA"/>
    <m/>
    <m/>
    <m/>
    <m/>
    <m/>
    <m/>
    <m/>
    <m/>
    <m/>
    <n v="53"/>
    <s v="1972"/>
    <s v="B&amp;W"/>
    <n v="2.4"/>
    <m/>
    <m/>
    <m/>
    <s v="1625"/>
    <n v="1475"/>
    <m/>
    <x v="6"/>
    <s v="MI"/>
    <n v="322120"/>
  </r>
  <r>
    <n v="1003320"/>
    <n v="2023"/>
    <x v="6"/>
    <x v="21"/>
    <x v="3"/>
    <x v="1"/>
    <n v="12600.8"/>
    <m/>
    <s v="AA"/>
    <m/>
    <m/>
    <m/>
    <m/>
    <m/>
    <m/>
    <m/>
    <m/>
    <m/>
    <n v="53"/>
    <s v="1972"/>
    <s v="B&amp;W"/>
    <n v="2.4"/>
    <m/>
    <m/>
    <m/>
    <s v="1625"/>
    <n v="1475"/>
    <m/>
    <x v="6"/>
    <s v="MI"/>
    <n v="322120"/>
  </r>
  <r>
    <n v="1003320"/>
    <n v="2023"/>
    <x v="6"/>
    <x v="21"/>
    <x v="3"/>
    <x v="3"/>
    <n v="0.64"/>
    <m/>
    <s v="AA"/>
    <m/>
    <m/>
    <m/>
    <m/>
    <m/>
    <m/>
    <m/>
    <m/>
    <m/>
    <n v="53"/>
    <s v="1972"/>
    <s v="B&amp;W"/>
    <n v="2.4"/>
    <m/>
    <m/>
    <m/>
    <s v="1625"/>
    <n v="1475"/>
    <m/>
    <x v="6"/>
    <s v="MI"/>
    <n v="322120"/>
  </r>
  <r>
    <n v="1003320"/>
    <n v="2023"/>
    <x v="6"/>
    <x v="21"/>
    <x v="3"/>
    <x v="8"/>
    <n v="0"/>
    <m/>
    <s v="AA"/>
    <m/>
    <m/>
    <m/>
    <m/>
    <m/>
    <m/>
    <m/>
    <m/>
    <m/>
    <n v="53"/>
    <s v="1972"/>
    <s v="B&amp;W"/>
    <n v="2.4"/>
    <m/>
    <m/>
    <m/>
    <s v="1625"/>
    <n v="1475"/>
    <m/>
    <x v="6"/>
    <s v="MI"/>
    <n v="322120"/>
  </r>
  <r>
    <n v="1003320"/>
    <n v="2023"/>
    <x v="6"/>
    <x v="21"/>
    <x v="3"/>
    <x v="5"/>
    <n v="0"/>
    <m/>
    <s v="AA"/>
    <m/>
    <m/>
    <m/>
    <m/>
    <m/>
    <m/>
    <m/>
    <m/>
    <m/>
    <n v="53"/>
    <s v="1972"/>
    <s v="B&amp;W"/>
    <n v="2.4"/>
    <m/>
    <m/>
    <m/>
    <s v="1625"/>
    <n v="1475"/>
    <m/>
    <x v="6"/>
    <s v="MI"/>
    <n v="322120"/>
  </r>
  <r>
    <n v="1003320"/>
    <n v="2023"/>
    <x v="6"/>
    <x v="21"/>
    <x v="3"/>
    <x v="9"/>
    <n v="0"/>
    <m/>
    <s v="AA"/>
    <m/>
    <m/>
    <m/>
    <m/>
    <m/>
    <m/>
    <m/>
    <m/>
    <m/>
    <n v="53"/>
    <s v="1972"/>
    <s v="B&amp;W"/>
    <n v="2.4"/>
    <m/>
    <m/>
    <m/>
    <s v="1625"/>
    <n v="1475"/>
    <m/>
    <x v="6"/>
    <s v="MI"/>
    <n v="322120"/>
  </r>
  <r>
    <n v="1003320"/>
    <n v="2023"/>
    <x v="7"/>
    <x v="22"/>
    <x v="3"/>
    <x v="7"/>
    <n v="1108645.3999999999"/>
    <m/>
    <s v="AA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7"/>
    <x v="22"/>
    <x v="3"/>
    <x v="1"/>
    <n v="13056.7"/>
    <m/>
    <s v="AA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7"/>
    <x v="22"/>
    <x v="3"/>
    <x v="3"/>
    <n v="0.7"/>
    <m/>
    <s v="AA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7"/>
    <x v="22"/>
    <x v="3"/>
    <x v="8"/>
    <n v="22.32"/>
    <m/>
    <s v="AA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7"/>
    <x v="22"/>
    <x v="3"/>
    <x v="5"/>
    <n v="0.123"/>
    <m/>
    <s v="AA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7"/>
    <x v="22"/>
    <x v="3"/>
    <x v="9"/>
    <n v="4.9320000000000004"/>
    <m/>
    <s v="AA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3"/>
    <x v="0"/>
    <x v="0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3"/>
    <x v="0"/>
    <x v="1"/>
    <n v="34027.199999999997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3"/>
    <x v="0"/>
    <x v="2"/>
    <n v="34027.199999999997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3"/>
    <x v="0"/>
    <x v="3"/>
    <n v="0.64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3"/>
    <x v="0"/>
    <x v="4"/>
    <n v="16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3"/>
    <x v="0"/>
    <x v="5"/>
    <n v="6.4000000000000001E-2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3"/>
    <x v="0"/>
    <x v="6"/>
    <n v="19.100000000000001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4"/>
    <x v="2"/>
    <x v="0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4"/>
    <x v="2"/>
    <x v="1"/>
    <n v="18.100000000000001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4"/>
    <x v="2"/>
    <x v="2"/>
    <n v="18.100000000000001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4"/>
    <x v="2"/>
    <x v="3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4"/>
    <x v="2"/>
    <x v="4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4"/>
    <x v="2"/>
    <x v="5"/>
    <n v="0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3320"/>
    <n v="2023"/>
    <x v="0"/>
    <x v="24"/>
    <x v="2"/>
    <x v="6"/>
    <n v="0.1"/>
    <n v="0"/>
    <s v="C"/>
    <m/>
    <m/>
    <m/>
    <m/>
    <m/>
    <m/>
    <m/>
    <m/>
    <m/>
    <m/>
    <m/>
    <m/>
    <m/>
    <m/>
    <m/>
    <m/>
    <m/>
    <m/>
    <m/>
    <x v="6"/>
    <s v="MI"/>
    <n v="322120"/>
  </r>
  <r>
    <n v="1004477"/>
    <n v="2023"/>
    <x v="0"/>
    <x v="25"/>
    <x v="0"/>
    <x v="0"/>
    <n v="0"/>
    <n v="43508178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0"/>
    <x v="25"/>
    <x v="0"/>
    <x v="1"/>
    <n v="2368.6"/>
    <n v="43508178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0"/>
    <x v="25"/>
    <x v="0"/>
    <x v="2"/>
    <n v="2368.6"/>
    <n v="43508178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0"/>
    <x v="25"/>
    <x v="0"/>
    <x v="3"/>
    <n v="0.04"/>
    <n v="43508178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0"/>
    <x v="25"/>
    <x v="0"/>
    <x v="4"/>
    <n v="1.1000000000000001"/>
    <n v="43508178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0"/>
    <x v="25"/>
    <x v="0"/>
    <x v="5"/>
    <n v="4.0000000000000001E-3"/>
    <n v="43508178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0"/>
    <x v="25"/>
    <x v="0"/>
    <x v="6"/>
    <n v="1.3"/>
    <n v="43508178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6"/>
    <x v="0"/>
    <x v="0"/>
    <n v="0"/>
    <n v="268919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6"/>
    <x v="0"/>
    <x v="1"/>
    <n v="14639.8"/>
    <n v="268919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6"/>
    <x v="0"/>
    <x v="2"/>
    <n v="14639.8"/>
    <n v="268919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6"/>
    <x v="0"/>
    <x v="3"/>
    <n v="0.28000000000000003"/>
    <n v="268919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6"/>
    <x v="0"/>
    <x v="4"/>
    <n v="6.9"/>
    <n v="268919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6"/>
    <x v="0"/>
    <x v="5"/>
    <n v="2.8000000000000001E-2"/>
    <n v="268919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6"/>
    <x v="0"/>
    <x v="6"/>
    <n v="8.1999999999999993"/>
    <n v="268919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4"/>
    <x v="27"/>
    <x v="0"/>
    <x v="0"/>
    <n v="0"/>
    <n v="33192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4"/>
    <x v="27"/>
    <x v="0"/>
    <x v="1"/>
    <n v="18069.7"/>
    <n v="33192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4"/>
    <x v="27"/>
    <x v="0"/>
    <x v="2"/>
    <n v="18069.7"/>
    <n v="33192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4"/>
    <x v="27"/>
    <x v="0"/>
    <x v="3"/>
    <n v="0.34"/>
    <n v="33192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4"/>
    <x v="27"/>
    <x v="0"/>
    <x v="4"/>
    <n v="8.5"/>
    <n v="33192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4"/>
    <x v="27"/>
    <x v="0"/>
    <x v="5"/>
    <n v="3.4000000000000002E-2"/>
    <n v="33192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4"/>
    <x v="27"/>
    <x v="0"/>
    <x v="6"/>
    <n v="10.1"/>
    <n v="33192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8"/>
    <x v="0"/>
    <x v="0"/>
    <n v="0"/>
    <n v="45379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8"/>
    <x v="0"/>
    <x v="1"/>
    <n v="24704.3"/>
    <n v="45379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8"/>
    <x v="0"/>
    <x v="2"/>
    <n v="24704.3"/>
    <n v="45379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8"/>
    <x v="0"/>
    <x v="3"/>
    <n v="0.47"/>
    <n v="45379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8"/>
    <x v="0"/>
    <x v="4"/>
    <n v="11.6"/>
    <n v="45379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8"/>
    <x v="0"/>
    <x v="5"/>
    <n v="4.7E-2"/>
    <n v="453793000"/>
    <s v="C"/>
    <m/>
    <m/>
    <m/>
    <m/>
    <m/>
    <m/>
    <m/>
    <m/>
    <m/>
    <m/>
    <m/>
    <m/>
    <m/>
    <m/>
    <m/>
    <m/>
    <m/>
    <m/>
    <m/>
    <x v="7"/>
    <s v="MI"/>
    <n v="311313"/>
  </r>
  <r>
    <n v="1004477"/>
    <n v="2023"/>
    <x v="2"/>
    <x v="28"/>
    <x v="0"/>
    <x v="6"/>
    <n v="13.9"/>
    <n v="453793000"/>
    <s v="C"/>
    <m/>
    <m/>
    <m/>
    <m/>
    <m/>
    <m/>
    <m/>
    <m/>
    <m/>
    <m/>
    <m/>
    <m/>
    <m/>
    <m/>
    <m/>
    <m/>
    <m/>
    <m/>
    <m/>
    <x v="7"/>
    <s v="MI"/>
    <n v="311313"/>
  </r>
  <r>
    <n v="1004553"/>
    <n v="2023"/>
    <x v="0"/>
    <x v="29"/>
    <x v="0"/>
    <x v="0"/>
    <n v="0"/>
    <n v="0"/>
    <s v="C"/>
    <m/>
    <m/>
    <m/>
    <m/>
    <m/>
    <m/>
    <m/>
    <m/>
    <m/>
    <m/>
    <m/>
    <m/>
    <m/>
    <m/>
    <m/>
    <m/>
    <m/>
    <m/>
    <m/>
    <x v="8"/>
    <s v="MI"/>
    <n v="322130"/>
  </r>
  <r>
    <n v="1004553"/>
    <n v="2023"/>
    <x v="0"/>
    <x v="29"/>
    <x v="0"/>
    <x v="1"/>
    <n v="15569.7"/>
    <n v="0"/>
    <s v="C"/>
    <m/>
    <m/>
    <m/>
    <m/>
    <m/>
    <m/>
    <m/>
    <m/>
    <m/>
    <m/>
    <m/>
    <m/>
    <m/>
    <m/>
    <m/>
    <m/>
    <m/>
    <m/>
    <m/>
    <x v="8"/>
    <s v="MI"/>
    <n v="322130"/>
  </r>
  <r>
    <n v="1004553"/>
    <n v="2023"/>
    <x v="0"/>
    <x v="29"/>
    <x v="0"/>
    <x v="2"/>
    <n v="15569.7"/>
    <n v="0"/>
    <s v="C"/>
    <m/>
    <m/>
    <m/>
    <m/>
    <m/>
    <m/>
    <m/>
    <m/>
    <m/>
    <m/>
    <m/>
    <m/>
    <m/>
    <m/>
    <m/>
    <m/>
    <m/>
    <m/>
    <m/>
    <x v="8"/>
    <s v="MI"/>
    <n v="322130"/>
  </r>
  <r>
    <n v="1004553"/>
    <n v="2023"/>
    <x v="0"/>
    <x v="29"/>
    <x v="0"/>
    <x v="3"/>
    <n v="0.28999999999999998"/>
    <n v="0"/>
    <s v="C"/>
    <m/>
    <m/>
    <m/>
    <m/>
    <m/>
    <m/>
    <m/>
    <m/>
    <m/>
    <m/>
    <m/>
    <m/>
    <m/>
    <m/>
    <m/>
    <m/>
    <m/>
    <m/>
    <m/>
    <x v="8"/>
    <s v="MI"/>
    <n v="322130"/>
  </r>
  <r>
    <n v="1004553"/>
    <n v="2023"/>
    <x v="0"/>
    <x v="29"/>
    <x v="0"/>
    <x v="4"/>
    <n v="7.3"/>
    <n v="0"/>
    <s v="C"/>
    <m/>
    <m/>
    <m/>
    <m/>
    <m/>
    <m/>
    <m/>
    <m/>
    <m/>
    <m/>
    <m/>
    <m/>
    <m/>
    <m/>
    <m/>
    <m/>
    <m/>
    <m/>
    <m/>
    <x v="8"/>
    <s v="MI"/>
    <n v="322130"/>
  </r>
  <r>
    <n v="1004553"/>
    <n v="2023"/>
    <x v="0"/>
    <x v="29"/>
    <x v="0"/>
    <x v="5"/>
    <n v="2.9000000000000001E-2"/>
    <n v="0"/>
    <s v="C"/>
    <m/>
    <m/>
    <m/>
    <m/>
    <m/>
    <m/>
    <m/>
    <m/>
    <m/>
    <m/>
    <m/>
    <m/>
    <m/>
    <m/>
    <m/>
    <m/>
    <m/>
    <m/>
    <m/>
    <x v="8"/>
    <s v="MI"/>
    <n v="322130"/>
  </r>
  <r>
    <n v="1004553"/>
    <n v="2023"/>
    <x v="0"/>
    <x v="29"/>
    <x v="0"/>
    <x v="6"/>
    <n v="8.6999999999999993"/>
    <n v="0"/>
    <s v="C"/>
    <m/>
    <m/>
    <m/>
    <m/>
    <m/>
    <m/>
    <m/>
    <m/>
    <m/>
    <m/>
    <m/>
    <m/>
    <m/>
    <m/>
    <m/>
    <m/>
    <m/>
    <m/>
    <m/>
    <x v="8"/>
    <s v="MI"/>
    <n v="322130"/>
  </r>
  <r>
    <n v="1004584"/>
    <n v="2023"/>
    <x v="0"/>
    <x v="30"/>
    <x v="0"/>
    <x v="0"/>
    <n v="0"/>
    <n v="0"/>
    <s v="C"/>
    <m/>
    <m/>
    <m/>
    <m/>
    <m/>
    <m/>
    <m/>
    <m/>
    <m/>
    <m/>
    <m/>
    <m/>
    <m/>
    <m/>
    <m/>
    <m/>
    <m/>
    <m/>
    <m/>
    <x v="9"/>
    <s v="MI"/>
    <n v="325193"/>
  </r>
  <r>
    <n v="1004584"/>
    <n v="2023"/>
    <x v="0"/>
    <x v="30"/>
    <x v="0"/>
    <x v="1"/>
    <n v="105694.8"/>
    <n v="0"/>
    <s v="C"/>
    <m/>
    <m/>
    <m/>
    <m/>
    <m/>
    <m/>
    <m/>
    <m/>
    <m/>
    <m/>
    <m/>
    <m/>
    <m/>
    <m/>
    <m/>
    <m/>
    <m/>
    <m/>
    <m/>
    <x v="9"/>
    <s v="MI"/>
    <n v="325193"/>
  </r>
  <r>
    <n v="1004584"/>
    <n v="2023"/>
    <x v="0"/>
    <x v="30"/>
    <x v="0"/>
    <x v="2"/>
    <n v="105694.8"/>
    <n v="0"/>
    <s v="C"/>
    <m/>
    <m/>
    <m/>
    <m/>
    <m/>
    <m/>
    <m/>
    <m/>
    <m/>
    <m/>
    <m/>
    <m/>
    <m/>
    <m/>
    <m/>
    <m/>
    <m/>
    <m/>
    <m/>
    <x v="9"/>
    <s v="MI"/>
    <n v="325193"/>
  </r>
  <r>
    <n v="1004584"/>
    <n v="2023"/>
    <x v="0"/>
    <x v="30"/>
    <x v="0"/>
    <x v="3"/>
    <n v="1.99"/>
    <n v="0"/>
    <s v="C"/>
    <m/>
    <m/>
    <m/>
    <m/>
    <m/>
    <m/>
    <m/>
    <m/>
    <m/>
    <m/>
    <m/>
    <m/>
    <m/>
    <m/>
    <m/>
    <m/>
    <m/>
    <m/>
    <m/>
    <x v="9"/>
    <s v="MI"/>
    <n v="325193"/>
  </r>
  <r>
    <n v="1004584"/>
    <n v="2023"/>
    <x v="0"/>
    <x v="30"/>
    <x v="0"/>
    <x v="4"/>
    <n v="49.8"/>
    <n v="0"/>
    <s v="C"/>
    <m/>
    <m/>
    <m/>
    <m/>
    <m/>
    <m/>
    <m/>
    <m/>
    <m/>
    <m/>
    <m/>
    <m/>
    <m/>
    <m/>
    <m/>
    <m/>
    <m/>
    <m/>
    <m/>
    <x v="9"/>
    <s v="MI"/>
    <n v="325193"/>
  </r>
  <r>
    <n v="1004584"/>
    <n v="2023"/>
    <x v="0"/>
    <x v="30"/>
    <x v="0"/>
    <x v="5"/>
    <n v="0.19900000000000001"/>
    <n v="0"/>
    <s v="C"/>
    <m/>
    <m/>
    <m/>
    <m/>
    <m/>
    <m/>
    <m/>
    <m/>
    <m/>
    <m/>
    <m/>
    <m/>
    <m/>
    <m/>
    <m/>
    <m/>
    <m/>
    <m/>
    <m/>
    <x v="9"/>
    <s v="MI"/>
    <n v="325193"/>
  </r>
  <r>
    <n v="1004584"/>
    <n v="2023"/>
    <x v="0"/>
    <x v="30"/>
    <x v="0"/>
    <x v="6"/>
    <n v="59.4"/>
    <n v="0"/>
    <s v="C"/>
    <m/>
    <m/>
    <m/>
    <m/>
    <m/>
    <m/>
    <m/>
    <m/>
    <m/>
    <m/>
    <m/>
    <m/>
    <m/>
    <m/>
    <m/>
    <m/>
    <m/>
    <m/>
    <m/>
    <x v="9"/>
    <s v="MI"/>
    <n v="325193"/>
  </r>
  <r>
    <n v="1005073"/>
    <n v="2023"/>
    <x v="2"/>
    <x v="31"/>
    <x v="0"/>
    <x v="0"/>
    <n v="0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2"/>
    <x v="31"/>
    <x v="0"/>
    <x v="1"/>
    <n v="52081.3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2"/>
    <x v="31"/>
    <x v="0"/>
    <x v="2"/>
    <n v="52081.3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2"/>
    <x v="31"/>
    <x v="0"/>
    <x v="3"/>
    <n v="0.98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2"/>
    <x v="31"/>
    <x v="0"/>
    <x v="4"/>
    <n v="24.5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2"/>
    <x v="31"/>
    <x v="0"/>
    <x v="5"/>
    <n v="9.8000000000000004E-2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2"/>
    <x v="31"/>
    <x v="0"/>
    <x v="6"/>
    <n v="29.3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8"/>
    <x v="32"/>
    <x v="7"/>
    <x v="0"/>
    <n v="0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8"/>
    <x v="32"/>
    <x v="7"/>
    <x v="1"/>
    <n v="0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8"/>
    <x v="32"/>
    <x v="7"/>
    <x v="2"/>
    <n v="0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8"/>
    <x v="32"/>
    <x v="7"/>
    <x v="3"/>
    <n v="0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8"/>
    <x v="32"/>
    <x v="7"/>
    <x v="4"/>
    <n v="0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8"/>
    <x v="32"/>
    <x v="7"/>
    <x v="5"/>
    <n v="0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073"/>
    <n v="2023"/>
    <x v="8"/>
    <x v="32"/>
    <x v="7"/>
    <x v="6"/>
    <n v="0"/>
    <n v="0"/>
    <s v="C"/>
    <m/>
    <m/>
    <m/>
    <m/>
    <m/>
    <m/>
    <m/>
    <m/>
    <m/>
    <m/>
    <m/>
    <m/>
    <m/>
    <m/>
    <m/>
    <m/>
    <m/>
    <m/>
    <m/>
    <x v="10"/>
    <s v="MI"/>
    <n v="322120"/>
  </r>
  <r>
    <n v="1005758"/>
    <n v="2023"/>
    <x v="2"/>
    <x v="33"/>
    <x v="0"/>
    <x v="0"/>
    <n v="0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3"/>
    <x v="0"/>
    <x v="1"/>
    <n v="40354.300000000003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3"/>
    <x v="0"/>
    <x v="2"/>
    <n v="40354.300000000003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3"/>
    <x v="0"/>
    <x v="3"/>
    <n v="0.76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3"/>
    <x v="0"/>
    <x v="4"/>
    <n v="19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3"/>
    <x v="0"/>
    <x v="5"/>
    <n v="7.5999999999999998E-2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3"/>
    <x v="0"/>
    <x v="6"/>
    <n v="22.7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4"/>
    <x v="0"/>
    <x v="0"/>
    <n v="0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4"/>
    <x v="0"/>
    <x v="1"/>
    <n v="35881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4"/>
    <x v="0"/>
    <x v="2"/>
    <n v="35881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4"/>
    <x v="0"/>
    <x v="3"/>
    <n v="0.68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4"/>
    <x v="0"/>
    <x v="4"/>
    <n v="16.899999999999999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4"/>
    <x v="0"/>
    <x v="5"/>
    <n v="6.8000000000000005E-2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4"/>
    <x v="0"/>
    <x v="6"/>
    <n v="20.2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5"/>
    <x v="0"/>
    <x v="0"/>
    <n v="0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5"/>
    <x v="0"/>
    <x v="1"/>
    <n v="39751.300000000003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5"/>
    <x v="0"/>
    <x v="2"/>
    <n v="39751.300000000003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5"/>
    <x v="0"/>
    <x v="3"/>
    <n v="0.75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5"/>
    <x v="0"/>
    <x v="4"/>
    <n v="18.7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5"/>
    <x v="0"/>
    <x v="5"/>
    <n v="7.4999999999999997E-2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2"/>
    <x v="35"/>
    <x v="0"/>
    <x v="6"/>
    <n v="22.3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8"/>
    <x v="0"/>
    <n v="0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8"/>
    <x v="1"/>
    <n v="5616.8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8"/>
    <x v="2"/>
    <n v="5616.8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8"/>
    <x v="3"/>
    <n v="0.6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8"/>
    <x v="4"/>
    <n v="14.9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8"/>
    <x v="5"/>
    <n v="8.6999999999999994E-2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8"/>
    <x v="6"/>
    <n v="25.8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9"/>
    <x v="0"/>
    <n v="0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9"/>
    <x v="1"/>
    <n v="8738.9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9"/>
    <x v="2"/>
    <n v="8738.9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9"/>
    <x v="3"/>
    <n v="0.85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9"/>
    <x v="4"/>
    <n v="21.1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9"/>
    <x v="5"/>
    <n v="0.123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758"/>
    <n v="2023"/>
    <x v="9"/>
    <x v="13"/>
    <x v="9"/>
    <x v="6"/>
    <n v="36.700000000000003"/>
    <n v="0"/>
    <s v="C"/>
    <m/>
    <m/>
    <m/>
    <m/>
    <m/>
    <m/>
    <m/>
    <m/>
    <m/>
    <m/>
    <m/>
    <m/>
    <m/>
    <m/>
    <m/>
    <m/>
    <m/>
    <m/>
    <m/>
    <x v="11"/>
    <s v="MI"/>
    <n v="311313"/>
  </r>
  <r>
    <n v="1005838"/>
    <n v="2023"/>
    <x v="3"/>
    <x v="36"/>
    <x v="1"/>
    <x v="0"/>
    <n v="0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1"/>
    <x v="1"/>
    <n v="44563.199999999997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1"/>
    <x v="2"/>
    <n v="44563.199999999997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1"/>
    <x v="3"/>
    <n v="5.26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1"/>
    <x v="4"/>
    <n v="131.4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1"/>
    <x v="5"/>
    <n v="0.76400000000000001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1"/>
    <x v="6"/>
    <n v="227.8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0"/>
    <x v="0"/>
    <n v="0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0"/>
    <x v="1"/>
    <n v="9461.2000000000007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0"/>
    <x v="2"/>
    <n v="9461.2000000000007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0"/>
    <x v="3"/>
    <n v="0.18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0"/>
    <x v="4"/>
    <n v="4.5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0"/>
    <x v="5"/>
    <n v="1.7999999999999999E-2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3"/>
    <x v="36"/>
    <x v="0"/>
    <x v="6"/>
    <n v="5.3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2"/>
    <x v="37"/>
    <x v="10"/>
    <x v="0"/>
    <n v="0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2"/>
    <x v="37"/>
    <x v="10"/>
    <x v="1"/>
    <n v="0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2"/>
    <x v="37"/>
    <x v="10"/>
    <x v="2"/>
    <n v="0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2"/>
    <x v="37"/>
    <x v="10"/>
    <x v="3"/>
    <n v="0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2"/>
    <x v="37"/>
    <x v="10"/>
    <x v="4"/>
    <n v="0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2"/>
    <x v="37"/>
    <x v="10"/>
    <x v="5"/>
    <n v="0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2"/>
    <x v="37"/>
    <x v="10"/>
    <x v="6"/>
    <n v="0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10"/>
    <x v="38"/>
    <x v="0"/>
    <x v="0"/>
    <n v="0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10"/>
    <x v="38"/>
    <x v="0"/>
    <x v="1"/>
    <n v="13825.7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10"/>
    <x v="38"/>
    <x v="0"/>
    <x v="2"/>
    <n v="13825.7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10"/>
    <x v="38"/>
    <x v="0"/>
    <x v="3"/>
    <n v="0.26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10"/>
    <x v="38"/>
    <x v="0"/>
    <x v="4"/>
    <n v="6.5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10"/>
    <x v="38"/>
    <x v="0"/>
    <x v="5"/>
    <n v="2.5999999999999999E-2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5838"/>
    <n v="2023"/>
    <x v="10"/>
    <x v="38"/>
    <x v="0"/>
    <x v="6"/>
    <n v="7.8"/>
    <n v="0"/>
    <s v="C"/>
    <m/>
    <m/>
    <m/>
    <m/>
    <m/>
    <m/>
    <m/>
    <m/>
    <m/>
    <m/>
    <m/>
    <m/>
    <m/>
    <m/>
    <m/>
    <m/>
    <m/>
    <m/>
    <m/>
    <x v="12"/>
    <s v="MI"/>
    <n v="322120"/>
  </r>
  <r>
    <n v="1006063"/>
    <n v="2023"/>
    <x v="0"/>
    <x v="39"/>
    <x v="0"/>
    <x v="0"/>
    <n v="0"/>
    <n v="1798527520"/>
    <s v="C"/>
    <m/>
    <m/>
    <m/>
    <m/>
    <m/>
    <m/>
    <m/>
    <m/>
    <m/>
    <m/>
    <m/>
    <m/>
    <m/>
    <m/>
    <m/>
    <m/>
    <m/>
    <m/>
    <m/>
    <x v="13"/>
    <s v="MI"/>
    <n v="311942"/>
  </r>
  <r>
    <n v="1006063"/>
    <n v="2023"/>
    <x v="0"/>
    <x v="39"/>
    <x v="0"/>
    <x v="1"/>
    <n v="97911"/>
    <n v="1798527520"/>
    <s v="C"/>
    <m/>
    <m/>
    <m/>
    <m/>
    <m/>
    <m/>
    <m/>
    <m/>
    <m/>
    <m/>
    <m/>
    <m/>
    <m/>
    <m/>
    <m/>
    <m/>
    <m/>
    <m/>
    <m/>
    <x v="13"/>
    <s v="MI"/>
    <n v="311942"/>
  </r>
  <r>
    <n v="1006063"/>
    <n v="2023"/>
    <x v="0"/>
    <x v="39"/>
    <x v="0"/>
    <x v="2"/>
    <n v="97911"/>
    <n v="1798527520"/>
    <s v="C"/>
    <m/>
    <m/>
    <m/>
    <m/>
    <m/>
    <m/>
    <m/>
    <m/>
    <m/>
    <m/>
    <m/>
    <m/>
    <m/>
    <m/>
    <m/>
    <m/>
    <m/>
    <m/>
    <m/>
    <x v="13"/>
    <s v="MI"/>
    <n v="311942"/>
  </r>
  <r>
    <n v="1006063"/>
    <n v="2023"/>
    <x v="0"/>
    <x v="39"/>
    <x v="0"/>
    <x v="3"/>
    <n v="1.85"/>
    <n v="1798527520"/>
    <s v="C"/>
    <m/>
    <m/>
    <m/>
    <m/>
    <m/>
    <m/>
    <m/>
    <m/>
    <m/>
    <m/>
    <m/>
    <m/>
    <m/>
    <m/>
    <m/>
    <m/>
    <m/>
    <m/>
    <m/>
    <x v="13"/>
    <s v="MI"/>
    <n v="311942"/>
  </r>
  <r>
    <n v="1006063"/>
    <n v="2023"/>
    <x v="0"/>
    <x v="39"/>
    <x v="0"/>
    <x v="4"/>
    <n v="46.1"/>
    <n v="1798527520"/>
    <s v="C"/>
    <m/>
    <m/>
    <m/>
    <m/>
    <m/>
    <m/>
    <m/>
    <m/>
    <m/>
    <m/>
    <m/>
    <m/>
    <m/>
    <m/>
    <m/>
    <m/>
    <m/>
    <m/>
    <m/>
    <x v="13"/>
    <s v="MI"/>
    <n v="311942"/>
  </r>
  <r>
    <n v="1006063"/>
    <n v="2023"/>
    <x v="0"/>
    <x v="39"/>
    <x v="0"/>
    <x v="5"/>
    <n v="0.185"/>
    <n v="1798527520"/>
    <s v="C"/>
    <m/>
    <m/>
    <m/>
    <m/>
    <m/>
    <m/>
    <m/>
    <m/>
    <m/>
    <m/>
    <m/>
    <m/>
    <m/>
    <m/>
    <m/>
    <m/>
    <m/>
    <m/>
    <m/>
    <x v="13"/>
    <s v="MI"/>
    <n v="311942"/>
  </r>
  <r>
    <n v="1006063"/>
    <n v="2023"/>
    <x v="0"/>
    <x v="39"/>
    <x v="0"/>
    <x v="6"/>
    <n v="55"/>
    <n v="1798527520"/>
    <s v="C"/>
    <m/>
    <m/>
    <m/>
    <m/>
    <m/>
    <m/>
    <m/>
    <m/>
    <m/>
    <m/>
    <m/>
    <m/>
    <m/>
    <m/>
    <m/>
    <m/>
    <m/>
    <m/>
    <m/>
    <x v="13"/>
    <s v="MI"/>
    <n v="311942"/>
  </r>
  <r>
    <n v="1006312"/>
    <n v="2023"/>
    <x v="2"/>
    <x v="40"/>
    <x v="0"/>
    <x v="0"/>
    <n v="0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40"/>
    <x v="0"/>
    <x v="1"/>
    <n v="19769.599999999999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40"/>
    <x v="0"/>
    <x v="2"/>
    <n v="19769.599999999999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40"/>
    <x v="0"/>
    <x v="3"/>
    <n v="0.37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40"/>
    <x v="0"/>
    <x v="4"/>
    <n v="9.3000000000000007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40"/>
    <x v="0"/>
    <x v="5"/>
    <n v="3.6999999999999998E-2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40"/>
    <x v="0"/>
    <x v="6"/>
    <n v="11.1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8"/>
    <x v="0"/>
    <n v="0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8"/>
    <x v="1"/>
    <n v="3059.5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8"/>
    <x v="2"/>
    <n v="3059.5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8"/>
    <x v="3"/>
    <n v="0.32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8"/>
    <x v="4"/>
    <n v="8.1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8"/>
    <x v="5"/>
    <n v="4.7E-2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8"/>
    <x v="6"/>
    <n v="14.1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9"/>
    <x v="0"/>
    <n v="0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9"/>
    <x v="1"/>
    <n v="2255.1999999999998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9"/>
    <x v="2"/>
    <n v="2255.1999999999998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9"/>
    <x v="3"/>
    <n v="0.22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9"/>
    <x v="4"/>
    <n v="5.5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9"/>
    <x v="5"/>
    <n v="3.2000000000000001E-2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0"/>
    <x v="25"/>
    <x v="9"/>
    <x v="6"/>
    <n v="9.5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26"/>
    <x v="0"/>
    <x v="0"/>
    <n v="0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26"/>
    <x v="0"/>
    <x v="1"/>
    <n v="15626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26"/>
    <x v="0"/>
    <x v="2"/>
    <n v="15626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26"/>
    <x v="0"/>
    <x v="3"/>
    <n v="0.28999999999999998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26"/>
    <x v="0"/>
    <x v="4"/>
    <n v="7.4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26"/>
    <x v="0"/>
    <x v="5"/>
    <n v="2.9000000000000001E-2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2"/>
    <x v="26"/>
    <x v="0"/>
    <x v="6"/>
    <n v="8.8000000000000007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4"/>
    <x v="27"/>
    <x v="0"/>
    <x v="0"/>
    <n v="0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4"/>
    <x v="27"/>
    <x v="0"/>
    <x v="1"/>
    <n v="13527.5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4"/>
    <x v="27"/>
    <x v="0"/>
    <x v="2"/>
    <n v="13527.5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4"/>
    <x v="27"/>
    <x v="0"/>
    <x v="3"/>
    <n v="0.25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4"/>
    <x v="27"/>
    <x v="0"/>
    <x v="4"/>
    <n v="6.4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4"/>
    <x v="27"/>
    <x v="0"/>
    <x v="5"/>
    <n v="2.5000000000000001E-2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12"/>
    <n v="2023"/>
    <x v="4"/>
    <x v="27"/>
    <x v="0"/>
    <x v="6"/>
    <n v="7.6"/>
    <n v="0"/>
    <s v="C"/>
    <m/>
    <m/>
    <m/>
    <m/>
    <m/>
    <m/>
    <m/>
    <m/>
    <m/>
    <m/>
    <m/>
    <m/>
    <m/>
    <m/>
    <m/>
    <m/>
    <m/>
    <m/>
    <m/>
    <x v="14"/>
    <s v="MI"/>
    <n v="311313"/>
  </r>
  <r>
    <n v="1006343"/>
    <n v="2023"/>
    <x v="2"/>
    <x v="41"/>
    <x v="0"/>
    <x v="0"/>
    <n v="0"/>
    <n v="29639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2"/>
    <x v="41"/>
    <x v="0"/>
    <x v="1"/>
    <n v="16135.3"/>
    <n v="29639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2"/>
    <x v="41"/>
    <x v="0"/>
    <x v="2"/>
    <n v="16135.3"/>
    <n v="29639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2"/>
    <x v="41"/>
    <x v="0"/>
    <x v="3"/>
    <n v="0.3"/>
    <n v="29639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2"/>
    <x v="41"/>
    <x v="0"/>
    <x v="4"/>
    <n v="7.6"/>
    <n v="29639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2"/>
    <x v="41"/>
    <x v="0"/>
    <x v="5"/>
    <n v="0.03"/>
    <n v="29639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2"/>
    <x v="41"/>
    <x v="0"/>
    <x v="6"/>
    <n v="9.1"/>
    <n v="29639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0"/>
    <x v="42"/>
    <x v="1"/>
    <x v="0"/>
    <n v="0"/>
    <n v="29614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0"/>
    <x v="42"/>
    <x v="1"/>
    <x v="1"/>
    <n v="68866.5"/>
    <n v="29614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0"/>
    <x v="42"/>
    <x v="1"/>
    <x v="2"/>
    <n v="68866.5"/>
    <n v="29614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0"/>
    <x v="42"/>
    <x v="1"/>
    <x v="3"/>
    <n v="8.1199999999999992"/>
    <n v="29614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0"/>
    <x v="42"/>
    <x v="1"/>
    <x v="4"/>
    <n v="203"/>
    <n v="29614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0"/>
    <x v="42"/>
    <x v="1"/>
    <x v="5"/>
    <n v="1.181"/>
    <n v="29614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0"/>
    <x v="42"/>
    <x v="1"/>
    <x v="6"/>
    <n v="352"/>
    <n v="29614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11"/>
    <x v="13"/>
    <x v="8"/>
    <x v="0"/>
    <n v="0"/>
    <n v="2308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11"/>
    <x v="13"/>
    <x v="8"/>
    <x v="1"/>
    <n v="6004.5"/>
    <n v="2308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11"/>
    <x v="13"/>
    <x v="8"/>
    <x v="2"/>
    <n v="6004.5"/>
    <n v="2308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11"/>
    <x v="13"/>
    <x v="8"/>
    <x v="3"/>
    <n v="0.64"/>
    <n v="2308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11"/>
    <x v="13"/>
    <x v="8"/>
    <x v="4"/>
    <n v="15.9"/>
    <n v="2308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11"/>
    <x v="13"/>
    <x v="8"/>
    <x v="5"/>
    <n v="9.2999999999999999E-2"/>
    <n v="2308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11"/>
    <x v="13"/>
    <x v="8"/>
    <x v="6"/>
    <n v="27.6"/>
    <n v="2308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3"/>
    <x v="0"/>
    <x v="0"/>
    <n v="0"/>
    <n v="20576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3"/>
    <x v="0"/>
    <x v="1"/>
    <n v="1120.0999999999999"/>
    <n v="20576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3"/>
    <x v="0"/>
    <x v="2"/>
    <n v="1120.0999999999999"/>
    <n v="20576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3"/>
    <x v="0"/>
    <x v="3"/>
    <n v="0.02"/>
    <n v="20576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3"/>
    <x v="0"/>
    <x v="4"/>
    <n v="0.5"/>
    <n v="20576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3"/>
    <x v="0"/>
    <x v="5"/>
    <n v="2E-3"/>
    <n v="20576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3"/>
    <x v="0"/>
    <x v="6"/>
    <n v="0.6"/>
    <n v="20576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4"/>
    <x v="0"/>
    <x v="0"/>
    <n v="0"/>
    <n v="4453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4"/>
    <x v="0"/>
    <x v="1"/>
    <n v="2424.1999999999998"/>
    <n v="4453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4"/>
    <x v="0"/>
    <x v="2"/>
    <n v="2424.1999999999998"/>
    <n v="4453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4"/>
    <x v="0"/>
    <x v="3"/>
    <n v="0.05"/>
    <n v="4453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4"/>
    <x v="0"/>
    <x v="4"/>
    <n v="1.1000000000000001"/>
    <n v="4453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4"/>
    <x v="0"/>
    <x v="5"/>
    <n v="5.0000000000000001E-3"/>
    <n v="4453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4"/>
    <x v="0"/>
    <x v="6"/>
    <n v="1.4"/>
    <n v="44530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5"/>
    <x v="0"/>
    <x v="0"/>
    <n v="0"/>
    <n v="172729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5"/>
    <x v="0"/>
    <x v="1"/>
    <n v="9403.2999999999993"/>
    <n v="172729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5"/>
    <x v="0"/>
    <x v="2"/>
    <n v="9403.2999999999993"/>
    <n v="172729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5"/>
    <x v="0"/>
    <x v="3"/>
    <n v="0.18"/>
    <n v="172729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5"/>
    <x v="0"/>
    <x v="4"/>
    <n v="4.4000000000000004"/>
    <n v="172729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5"/>
    <x v="0"/>
    <x v="5"/>
    <n v="1.7999999999999999E-2"/>
    <n v="172729000"/>
    <s v="C"/>
    <m/>
    <m/>
    <m/>
    <m/>
    <m/>
    <m/>
    <m/>
    <m/>
    <m/>
    <m/>
    <m/>
    <m/>
    <m/>
    <m/>
    <m/>
    <m/>
    <m/>
    <m/>
    <m/>
    <x v="15"/>
    <s v="MI"/>
    <n v="311313"/>
  </r>
  <r>
    <n v="1006343"/>
    <n v="2023"/>
    <x v="4"/>
    <x v="45"/>
    <x v="0"/>
    <x v="6"/>
    <n v="5.3"/>
    <n v="172729000"/>
    <s v="C"/>
    <m/>
    <m/>
    <m/>
    <m/>
    <m/>
    <m/>
    <m/>
    <m/>
    <m/>
    <m/>
    <m/>
    <m/>
    <m/>
    <m/>
    <m/>
    <m/>
    <m/>
    <m/>
    <m/>
    <x v="15"/>
    <s v="MI"/>
    <n v="311313"/>
  </r>
  <r>
    <n v="1006367"/>
    <n v="2023"/>
    <x v="2"/>
    <x v="46"/>
    <x v="0"/>
    <x v="0"/>
    <n v="0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0"/>
    <x v="1"/>
    <n v="5086.7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0"/>
    <x v="2"/>
    <n v="5086.7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0"/>
    <x v="3"/>
    <n v="0.1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0"/>
    <x v="4"/>
    <n v="2.4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0"/>
    <x v="5"/>
    <n v="0.01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0"/>
    <x v="6"/>
    <n v="2.9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6"/>
    <x v="0"/>
    <n v="0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6"/>
    <x v="1"/>
    <n v="20279.099999999999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6"/>
    <x v="2"/>
    <n v="20279.099999999999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6"/>
    <x v="3"/>
    <n v="6.81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6"/>
    <x v="4"/>
    <n v="170.2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6"/>
    <x v="5"/>
    <n v="0.89300000000000002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6"/>
    <x v="6"/>
    <n v="266.3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4"/>
    <x v="0"/>
    <n v="192501.8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4"/>
    <x v="1"/>
    <n v="0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4"/>
    <x v="2"/>
    <n v="192501.8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4"/>
    <x v="3"/>
    <n v="14.77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4"/>
    <x v="4"/>
    <n v="369.4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4"/>
    <x v="5"/>
    <n v="7.3879999999999999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6"/>
    <x v="4"/>
    <x v="6"/>
    <n v="2201.6999999999998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12"/>
    <x v="47"/>
    <x v="3"/>
    <x v="7"/>
    <n v="25776.1"/>
    <m/>
    <s v="AA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12"/>
    <x v="47"/>
    <x v="3"/>
    <x v="1"/>
    <n v="4753.1000000000004"/>
    <m/>
    <s v="AA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12"/>
    <x v="47"/>
    <x v="3"/>
    <x v="3"/>
    <n v="0.09"/>
    <m/>
    <s v="AA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12"/>
    <x v="47"/>
    <x v="3"/>
    <x v="8"/>
    <n v="1.18"/>
    <m/>
    <s v="AA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12"/>
    <x v="47"/>
    <x v="3"/>
    <x v="5"/>
    <n v="8.9999999999999993E-3"/>
    <m/>
    <s v="AA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12"/>
    <x v="47"/>
    <x v="3"/>
    <x v="9"/>
    <n v="0.26200000000000001"/>
    <m/>
    <s v="AA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3"/>
    <x v="0"/>
    <x v="0"/>
    <n v="0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3"/>
    <x v="0"/>
    <x v="1"/>
    <n v="138634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3"/>
    <x v="0"/>
    <x v="2"/>
    <n v="138634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3"/>
    <x v="0"/>
    <x v="3"/>
    <n v="2.61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3"/>
    <x v="0"/>
    <x v="4"/>
    <n v="65.3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3"/>
    <x v="0"/>
    <x v="5"/>
    <n v="0.26100000000000001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3"/>
    <x v="0"/>
    <x v="6"/>
    <n v="77.900000000000006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4"/>
    <x v="5"/>
    <x v="0"/>
    <n v="290.7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4"/>
    <x v="5"/>
    <x v="1"/>
    <n v="0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4"/>
    <x v="5"/>
    <x v="2"/>
    <n v="290.7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4"/>
    <x v="5"/>
    <x v="3"/>
    <n v="0.02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4"/>
    <x v="5"/>
    <x v="4"/>
    <n v="0.4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4"/>
    <x v="5"/>
    <x v="5"/>
    <n v="4.0000000000000001E-3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0"/>
    <x v="24"/>
    <x v="5"/>
    <x v="6"/>
    <n v="1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8"/>
    <x v="2"/>
    <x v="0"/>
    <n v="0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8"/>
    <x v="2"/>
    <x v="1"/>
    <n v="147.5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8"/>
    <x v="2"/>
    <x v="2"/>
    <n v="147.5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8"/>
    <x v="2"/>
    <x v="3"/>
    <n v="0.01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8"/>
    <x v="2"/>
    <x v="4"/>
    <n v="0.2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8"/>
    <x v="2"/>
    <x v="5"/>
    <n v="1E-3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6367"/>
    <n v="2023"/>
    <x v="2"/>
    <x v="48"/>
    <x v="2"/>
    <x v="6"/>
    <n v="0.4"/>
    <n v="0"/>
    <s v="C"/>
    <m/>
    <m/>
    <m/>
    <m/>
    <m/>
    <m/>
    <m/>
    <m/>
    <m/>
    <m/>
    <m/>
    <m/>
    <m/>
    <m/>
    <m/>
    <m/>
    <m/>
    <m/>
    <m/>
    <x v="16"/>
    <s v="MI"/>
    <n v="322130"/>
  </r>
  <r>
    <n v="1007871"/>
    <n v="2023"/>
    <x v="0"/>
    <x v="49"/>
    <x v="0"/>
    <x v="0"/>
    <n v="0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0"/>
    <x v="49"/>
    <x v="0"/>
    <x v="1"/>
    <n v="50245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0"/>
    <x v="49"/>
    <x v="0"/>
    <x v="2"/>
    <n v="50245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0"/>
    <x v="49"/>
    <x v="0"/>
    <x v="3"/>
    <n v="0.95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0"/>
    <x v="49"/>
    <x v="0"/>
    <x v="4"/>
    <n v="23.7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0"/>
    <x v="49"/>
    <x v="0"/>
    <x v="5"/>
    <n v="9.5000000000000001E-2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0"/>
    <x v="49"/>
    <x v="0"/>
    <x v="6"/>
    <n v="28.2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3"/>
    <x v="50"/>
    <x v="0"/>
    <x v="0"/>
    <n v="0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3"/>
    <x v="50"/>
    <x v="0"/>
    <x v="1"/>
    <n v="8.9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3"/>
    <x v="50"/>
    <x v="0"/>
    <x v="2"/>
    <n v="8.9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3"/>
    <x v="50"/>
    <x v="0"/>
    <x v="3"/>
    <n v="0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3"/>
    <x v="50"/>
    <x v="0"/>
    <x v="4"/>
    <n v="0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3"/>
    <x v="50"/>
    <x v="0"/>
    <x v="5"/>
    <n v="0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3"/>
    <x v="50"/>
    <x v="0"/>
    <x v="6"/>
    <n v="0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4"/>
    <x v="51"/>
    <x v="0"/>
    <x v="0"/>
    <n v="0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4"/>
    <x v="51"/>
    <x v="0"/>
    <x v="1"/>
    <n v="4.5999999999999996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4"/>
    <x v="51"/>
    <x v="0"/>
    <x v="2"/>
    <n v="4.5999999999999996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4"/>
    <x v="51"/>
    <x v="0"/>
    <x v="3"/>
    <n v="0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4"/>
    <x v="51"/>
    <x v="0"/>
    <x v="4"/>
    <n v="0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4"/>
    <x v="51"/>
    <x v="0"/>
    <x v="5"/>
    <n v="0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871"/>
    <n v="2023"/>
    <x v="14"/>
    <x v="51"/>
    <x v="0"/>
    <x v="6"/>
    <n v="0"/>
    <n v="0"/>
    <s v="C"/>
    <m/>
    <m/>
    <m/>
    <m/>
    <m/>
    <m/>
    <m/>
    <m/>
    <m/>
    <m/>
    <m/>
    <m/>
    <m/>
    <m/>
    <m/>
    <m/>
    <m/>
    <m/>
    <m/>
    <x v="17"/>
    <s v="MI"/>
    <n v="322130"/>
  </r>
  <r>
    <n v="1007933"/>
    <n v="2023"/>
    <x v="0"/>
    <x v="52"/>
    <x v="0"/>
    <x v="0"/>
    <n v="0"/>
    <n v="0"/>
    <s v="C"/>
    <m/>
    <m/>
    <m/>
    <m/>
    <m/>
    <m/>
    <m/>
    <m/>
    <m/>
    <m/>
    <m/>
    <m/>
    <m/>
    <m/>
    <m/>
    <m/>
    <m/>
    <m/>
    <m/>
    <x v="18"/>
    <s v="MI"/>
    <n v="325193"/>
  </r>
  <r>
    <n v="1007933"/>
    <n v="2023"/>
    <x v="0"/>
    <x v="52"/>
    <x v="0"/>
    <x v="1"/>
    <n v="206644.9"/>
    <n v="0"/>
    <s v="C"/>
    <m/>
    <m/>
    <m/>
    <m/>
    <m/>
    <m/>
    <m/>
    <m/>
    <m/>
    <m/>
    <m/>
    <m/>
    <m/>
    <m/>
    <m/>
    <m/>
    <m/>
    <m/>
    <m/>
    <x v="18"/>
    <s v="MI"/>
    <n v="325193"/>
  </r>
  <r>
    <n v="1007933"/>
    <n v="2023"/>
    <x v="0"/>
    <x v="52"/>
    <x v="0"/>
    <x v="2"/>
    <n v="206644.9"/>
    <n v="0"/>
    <s v="C"/>
    <m/>
    <m/>
    <m/>
    <m/>
    <m/>
    <m/>
    <m/>
    <m/>
    <m/>
    <m/>
    <m/>
    <m/>
    <m/>
    <m/>
    <m/>
    <m/>
    <m/>
    <m/>
    <m/>
    <x v="18"/>
    <s v="MI"/>
    <n v="325193"/>
  </r>
  <r>
    <n v="1007933"/>
    <n v="2023"/>
    <x v="0"/>
    <x v="52"/>
    <x v="0"/>
    <x v="3"/>
    <n v="3.89"/>
    <n v="0"/>
    <s v="C"/>
    <m/>
    <m/>
    <m/>
    <m/>
    <m/>
    <m/>
    <m/>
    <m/>
    <m/>
    <m/>
    <m/>
    <m/>
    <m/>
    <m/>
    <m/>
    <m/>
    <m/>
    <m/>
    <m/>
    <x v="18"/>
    <s v="MI"/>
    <n v="325193"/>
  </r>
  <r>
    <n v="1007933"/>
    <n v="2023"/>
    <x v="0"/>
    <x v="52"/>
    <x v="0"/>
    <x v="4"/>
    <n v="97.4"/>
    <n v="0"/>
    <s v="C"/>
    <m/>
    <m/>
    <m/>
    <m/>
    <m/>
    <m/>
    <m/>
    <m/>
    <m/>
    <m/>
    <m/>
    <m/>
    <m/>
    <m/>
    <m/>
    <m/>
    <m/>
    <m/>
    <m/>
    <x v="18"/>
    <s v="MI"/>
    <n v="325193"/>
  </r>
  <r>
    <n v="1007933"/>
    <n v="2023"/>
    <x v="0"/>
    <x v="52"/>
    <x v="0"/>
    <x v="5"/>
    <n v="0.38900000000000001"/>
    <n v="0"/>
    <s v="C"/>
    <m/>
    <m/>
    <m/>
    <m/>
    <m/>
    <m/>
    <m/>
    <m/>
    <m/>
    <m/>
    <m/>
    <m/>
    <m/>
    <m/>
    <m/>
    <m/>
    <m/>
    <m/>
    <m/>
    <x v="18"/>
    <s v="MI"/>
    <n v="325193"/>
  </r>
  <r>
    <n v="1007933"/>
    <n v="2023"/>
    <x v="0"/>
    <x v="52"/>
    <x v="0"/>
    <x v="6"/>
    <n v="116.1"/>
    <n v="0"/>
    <s v="C"/>
    <m/>
    <m/>
    <m/>
    <m/>
    <m/>
    <m/>
    <m/>
    <m/>
    <m/>
    <m/>
    <m/>
    <m/>
    <m/>
    <m/>
    <m/>
    <m/>
    <m/>
    <m/>
    <m/>
    <x v="18"/>
    <s v="MI"/>
    <n v="325193"/>
  </r>
  <r>
    <n v="1009702"/>
    <n v="2023"/>
    <x v="0"/>
    <x v="53"/>
    <x v="0"/>
    <x v="0"/>
    <n v="0"/>
    <n v="0"/>
    <s v="C"/>
    <m/>
    <m/>
    <m/>
    <m/>
    <m/>
    <m/>
    <m/>
    <m/>
    <m/>
    <m/>
    <m/>
    <m/>
    <m/>
    <m/>
    <m/>
    <m/>
    <m/>
    <m/>
    <m/>
    <x v="19"/>
    <s v="MI"/>
    <n v="311942"/>
  </r>
  <r>
    <n v="1009702"/>
    <n v="2023"/>
    <x v="0"/>
    <x v="53"/>
    <x v="0"/>
    <x v="1"/>
    <n v="40109"/>
    <n v="0"/>
    <s v="C"/>
    <m/>
    <m/>
    <m/>
    <m/>
    <m/>
    <m/>
    <m/>
    <m/>
    <m/>
    <m/>
    <m/>
    <m/>
    <m/>
    <m/>
    <m/>
    <m/>
    <m/>
    <m/>
    <m/>
    <x v="19"/>
    <s v="MI"/>
    <n v="311942"/>
  </r>
  <r>
    <n v="1009702"/>
    <n v="2023"/>
    <x v="0"/>
    <x v="53"/>
    <x v="0"/>
    <x v="2"/>
    <n v="40109"/>
    <n v="0"/>
    <s v="C"/>
    <m/>
    <m/>
    <m/>
    <m/>
    <m/>
    <m/>
    <m/>
    <m/>
    <m/>
    <m/>
    <m/>
    <m/>
    <m/>
    <m/>
    <m/>
    <m/>
    <m/>
    <m/>
    <m/>
    <x v="19"/>
    <s v="MI"/>
    <n v="311942"/>
  </r>
  <r>
    <n v="1009702"/>
    <n v="2023"/>
    <x v="0"/>
    <x v="53"/>
    <x v="0"/>
    <x v="3"/>
    <n v="0.76"/>
    <n v="0"/>
    <s v="C"/>
    <m/>
    <m/>
    <m/>
    <m/>
    <m/>
    <m/>
    <m/>
    <m/>
    <m/>
    <m/>
    <m/>
    <m/>
    <m/>
    <m/>
    <m/>
    <m/>
    <m/>
    <m/>
    <m/>
    <x v="19"/>
    <s v="MI"/>
    <n v="311942"/>
  </r>
  <r>
    <n v="1009702"/>
    <n v="2023"/>
    <x v="0"/>
    <x v="53"/>
    <x v="0"/>
    <x v="4"/>
    <n v="18.899999999999999"/>
    <n v="0"/>
    <s v="C"/>
    <m/>
    <m/>
    <m/>
    <m/>
    <m/>
    <m/>
    <m/>
    <m/>
    <m/>
    <m/>
    <m/>
    <m/>
    <m/>
    <m/>
    <m/>
    <m/>
    <m/>
    <m/>
    <m/>
    <x v="19"/>
    <s v="MI"/>
    <n v="311942"/>
  </r>
  <r>
    <n v="1009702"/>
    <n v="2023"/>
    <x v="0"/>
    <x v="53"/>
    <x v="0"/>
    <x v="5"/>
    <n v="7.5999999999999998E-2"/>
    <n v="0"/>
    <s v="C"/>
    <m/>
    <m/>
    <m/>
    <m/>
    <m/>
    <m/>
    <m/>
    <m/>
    <m/>
    <m/>
    <m/>
    <m/>
    <m/>
    <m/>
    <m/>
    <m/>
    <m/>
    <m/>
    <m/>
    <x v="19"/>
    <s v="MI"/>
    <n v="311942"/>
  </r>
  <r>
    <n v="1009702"/>
    <n v="2023"/>
    <x v="0"/>
    <x v="53"/>
    <x v="0"/>
    <x v="6"/>
    <n v="22.5"/>
    <n v="0"/>
    <s v="C"/>
    <m/>
    <m/>
    <m/>
    <m/>
    <m/>
    <m/>
    <m/>
    <m/>
    <m/>
    <m/>
    <m/>
    <m/>
    <m/>
    <m/>
    <m/>
    <m/>
    <m/>
    <m/>
    <m/>
    <x v="19"/>
    <s v="MI"/>
    <n v="3119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Propane"/>
    <n v="18.200000000000003"/>
    <x v="0"/>
  </r>
  <r>
    <x v="0"/>
    <s v="Tires"/>
    <n v="0"/>
    <x v="0"/>
  </r>
  <r>
    <x v="0"/>
    <s v="Bituminous"/>
    <n v="857.69999999999993"/>
    <x v="0"/>
  </r>
  <r>
    <x v="0"/>
    <s v="Natural Gas (Weighted U.S. Average)"/>
    <n v="309045.10000000003"/>
    <x v="0"/>
  </r>
  <r>
    <x v="0"/>
    <s v="Wood and Wood Residuals (dry basis)"/>
    <n v="491980.9"/>
    <x v="0"/>
  </r>
  <r>
    <x v="0"/>
    <s v="(blank)"/>
    <n v="1136304.7611411703"/>
    <x v="0"/>
  </r>
  <r>
    <x v="1"/>
    <s v="Propane"/>
    <n v="27.200000000000003"/>
    <x v="0"/>
  </r>
  <r>
    <x v="1"/>
    <s v="Bituminous"/>
    <n v="2.7"/>
    <x v="0"/>
  </r>
  <r>
    <x v="1"/>
    <s v="Natural Gas (Weighted U.S. Average)"/>
    <n v="22784.3"/>
    <x v="0"/>
  </r>
  <r>
    <x v="1"/>
    <s v="Wood and Wood Residuals (dry basis)"/>
    <n v="4778.7"/>
    <x v="0"/>
  </r>
  <r>
    <x v="1"/>
    <s v="(blank)"/>
    <n v="673149.36356369231"/>
    <x v="0"/>
  </r>
  <r>
    <x v="2"/>
    <s v="Other Biomass Gases"/>
    <n v="198.4"/>
    <x v="1"/>
  </r>
  <r>
    <x v="2"/>
    <s v="Natural Gas (Weighted U.S. Average)"/>
    <n v="80585.099999999991"/>
    <x v="1"/>
  </r>
  <r>
    <x v="3"/>
    <s v="Natural Gas (Weighted U.S. Average)"/>
    <n v="40150.400000000001"/>
    <x v="2"/>
  </r>
  <r>
    <x v="4"/>
    <s v="Natural Gas (Weighted U.S. Average)"/>
    <n v="98012.1"/>
    <x v="2"/>
  </r>
  <r>
    <x v="5"/>
    <s v="Natural Gas (Weighted U.S. Average)"/>
    <n v="245349.30000000002"/>
    <x v="3"/>
  </r>
  <r>
    <x v="6"/>
    <s v="Natural Gas (Weighted U.S. Average)"/>
    <n v="83938"/>
    <x v="1"/>
  </r>
  <r>
    <x v="7"/>
    <s v="Coal Coke"/>
    <n v="2270.1999999999998"/>
    <x v="4"/>
  </r>
  <r>
    <x v="7"/>
    <s v="Anthracite"/>
    <n v="3081.7"/>
    <x v="4"/>
  </r>
  <r>
    <x v="7"/>
    <s v="Natural Gas (Weighted U.S. Average)"/>
    <n v="48973.7"/>
    <x v="4"/>
  </r>
  <r>
    <x v="8"/>
    <s v="Natural Gas (Weighted U.S. Average)"/>
    <n v="59843.999999999993"/>
    <x v="4"/>
  </r>
  <r>
    <x v="9"/>
    <s v="Anthracite"/>
    <n v="5657.5"/>
    <x v="4"/>
  </r>
  <r>
    <x v="9"/>
    <s v="Coal Coke"/>
    <n v="8796.7000000000007"/>
    <x v="4"/>
  </r>
  <r>
    <x v="9"/>
    <s v="Natural Gas (Weighted U.S. Average)"/>
    <n v="116106.40000000001"/>
    <x v="4"/>
  </r>
  <r>
    <x v="10"/>
    <s v="Natural Gas (Weighted U.S. Average)"/>
    <n v="29112.899999999998"/>
    <x v="4"/>
  </r>
  <r>
    <x v="10"/>
    <s v="Anthracite"/>
    <n v="6048"/>
    <x v="4"/>
  </r>
  <r>
    <x v="10"/>
    <s v="Bituminous"/>
    <n v="69421.5"/>
    <x v="4"/>
  </r>
  <r>
    <x v="11"/>
    <s v="Natural Gas (Weighted U.S. Average)"/>
    <n v="1437.2"/>
    <x v="2"/>
  </r>
  <r>
    <x v="11"/>
    <s v="Bituminous"/>
    <n v="93330.799999999988"/>
    <x v="2"/>
  </r>
  <r>
    <x v="12"/>
    <s v="Distillate Fuel Oil No. 2"/>
    <n v="0"/>
    <x v="0"/>
  </r>
  <r>
    <x v="12"/>
    <s v="Natural Gas (Weighted U.S. Average)"/>
    <n v="23311"/>
    <x v="0"/>
  </r>
  <r>
    <x v="12"/>
    <s v="Bituminous"/>
    <n v="44922.400000000001"/>
    <x v="0"/>
  </r>
  <r>
    <x v="13"/>
    <s v="Natural Gas (Weighted U.S. Average)"/>
    <n v="111351.29999999999"/>
    <x v="0"/>
  </r>
  <r>
    <x v="14"/>
    <s v="Natural Gas (Weighted U.S. Average)"/>
    <n v="15585.7"/>
    <x v="3"/>
  </r>
  <r>
    <x v="15"/>
    <s v="Propane"/>
    <n v="148.1"/>
    <x v="3"/>
  </r>
  <r>
    <x v="15"/>
    <s v="Other Biomass Gases"/>
    <n v="292.09999999999997"/>
    <x v="3"/>
  </r>
  <r>
    <x v="15"/>
    <s v="Natural Gas (Weighted U.S. Average)"/>
    <n v="143869.20000000001"/>
    <x v="3"/>
  </r>
  <r>
    <x v="15"/>
    <s v="Tires"/>
    <n v="20715.599999999999"/>
    <x v="3"/>
  </r>
  <r>
    <x v="15"/>
    <s v="Wood and Wood Residuals (dry basis)"/>
    <n v="195072.9"/>
    <x v="3"/>
  </r>
  <r>
    <x v="15"/>
    <s v="(blank)"/>
    <n v="30635.405716828143"/>
    <x v="3"/>
  </r>
  <r>
    <x v="16"/>
    <s v="Natural Gas (Weighted U.S. Average)"/>
    <n v="105804"/>
    <x v="1"/>
  </r>
  <r>
    <x v="17"/>
    <s v="Natural Gas (Weighted U.S. Average)"/>
    <n v="206858.4"/>
    <x v="1"/>
  </r>
  <r>
    <x v="18"/>
    <s v="Natural Gasoline"/>
    <n v="0"/>
    <x v="0"/>
  </r>
  <r>
    <x v="18"/>
    <s v="Natural Gas (Weighted U.S. Average)"/>
    <n v="52135.100000000006"/>
    <x v="0"/>
  </r>
  <r>
    <x v="19"/>
    <s v="Natural Gas (Weighted U.S. Average)"/>
    <n v="50310.39999999999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718D2-799E-F344-9382-163ABD0CCE32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70" firstHeaderRow="1" firstDataRow="2" firstDataCol="1"/>
  <pivotFields count="31">
    <pivotField showAll="0"/>
    <pivotField showAll="0"/>
    <pivotField showAll="0"/>
    <pivotField showAll="0"/>
    <pivotField axis="axisRow" showAll="0">
      <items count="12">
        <item x="8"/>
        <item x="1"/>
        <item x="9"/>
        <item x="10"/>
        <item x="0"/>
        <item x="7"/>
        <item x="5"/>
        <item x="2"/>
        <item x="6"/>
        <item x="4"/>
        <item x="3"/>
        <item t="default"/>
      </items>
    </pivotField>
    <pivotField axis="axisCol" showAll="0">
      <items count="11">
        <item x="0"/>
        <item x="7"/>
        <item x="1"/>
        <item x="2"/>
        <item x="3"/>
        <item x="4"/>
        <item x="8"/>
        <item x="5"/>
        <item x="6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6"/>
        <item x="4"/>
        <item x="5"/>
        <item x="19"/>
        <item x="13"/>
        <item x="1"/>
        <item x="3"/>
        <item x="14"/>
        <item x="7"/>
        <item x="11"/>
        <item x="15"/>
        <item x="2"/>
        <item x="12"/>
        <item x="0"/>
        <item x="8"/>
        <item x="16"/>
        <item x="9"/>
        <item x="18"/>
        <item x="10"/>
        <item n=" " x="17"/>
        <item t="default"/>
      </items>
    </pivotField>
    <pivotField showAll="0"/>
    <pivotField showAll="0"/>
  </pivotFields>
  <rowFields count="2">
    <field x="28"/>
    <field x="4"/>
  </rowFields>
  <rowItems count="66">
    <i>
      <x/>
    </i>
    <i r="1">
      <x v="1"/>
    </i>
    <i r="1">
      <x v="4"/>
    </i>
    <i r="1">
      <x v="7"/>
    </i>
    <i r="1">
      <x v="8"/>
    </i>
    <i r="1">
      <x v="9"/>
    </i>
    <i r="1">
      <x v="10"/>
    </i>
    <i>
      <x v="1"/>
    </i>
    <i r="1">
      <x v="1"/>
    </i>
    <i r="1">
      <x v="4"/>
    </i>
    <i r="1">
      <x v="7"/>
    </i>
    <i r="1">
      <x v="9"/>
    </i>
    <i r="1">
      <x v="10"/>
    </i>
    <i>
      <x v="2"/>
    </i>
    <i r="1">
      <x v="4"/>
    </i>
    <i r="1">
      <x v="6"/>
    </i>
    <i>
      <x v="3"/>
    </i>
    <i r="1">
      <x v="4"/>
    </i>
    <i>
      <x v="4"/>
    </i>
    <i r="1">
      <x v="4"/>
    </i>
    <i>
      <x v="5"/>
    </i>
    <i r="1">
      <x v="4"/>
    </i>
    <i>
      <x v="6"/>
    </i>
    <i r="1">
      <x v="4"/>
    </i>
    <i>
      <x v="7"/>
    </i>
    <i r="1">
      <x/>
    </i>
    <i r="1">
      <x v="2"/>
    </i>
    <i r="1">
      <x v="4"/>
    </i>
    <i>
      <x v="8"/>
    </i>
    <i r="1">
      <x v="4"/>
    </i>
    <i>
      <x v="9"/>
    </i>
    <i r="1">
      <x/>
    </i>
    <i r="1">
      <x v="2"/>
    </i>
    <i r="1">
      <x v="4"/>
    </i>
    <i>
      <x v="10"/>
    </i>
    <i r="1">
      <x/>
    </i>
    <i r="1">
      <x v="1"/>
    </i>
    <i r="1">
      <x v="4"/>
    </i>
    <i>
      <x v="11"/>
    </i>
    <i r="1">
      <x v="1"/>
    </i>
    <i r="1">
      <x v="4"/>
    </i>
    <i>
      <x v="12"/>
    </i>
    <i r="1">
      <x v="1"/>
    </i>
    <i r="1">
      <x v="3"/>
    </i>
    <i r="1">
      <x v="4"/>
    </i>
    <i>
      <x v="13"/>
    </i>
    <i r="1">
      <x v="4"/>
    </i>
    <i>
      <x v="14"/>
    </i>
    <i r="1">
      <x v="4"/>
    </i>
    <i>
      <x v="15"/>
    </i>
    <i r="1">
      <x v="4"/>
    </i>
    <i r="1">
      <x v="6"/>
    </i>
    <i r="1">
      <x v="7"/>
    </i>
    <i r="1">
      <x v="8"/>
    </i>
    <i r="1">
      <x v="9"/>
    </i>
    <i r="1">
      <x v="10"/>
    </i>
    <i>
      <x v="16"/>
    </i>
    <i r="1">
      <x v="4"/>
    </i>
    <i>
      <x v="17"/>
    </i>
    <i r="1">
      <x v="4"/>
    </i>
    <i>
      <x v="18"/>
    </i>
    <i r="1">
      <x v="4"/>
    </i>
    <i r="1">
      <x v="5"/>
    </i>
    <i>
      <x v="19"/>
    </i>
    <i r="1">
      <x v="4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ghg_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A5831-FA9F-D74C-AAFB-AC99F679A4B3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G12" firstHeaderRow="1" firstDataRow="1" firstDataCol="1"/>
  <pivotFields count="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axis="axisRow" showAll="0">
      <items count="6">
        <item sd="0" x="4"/>
        <item sd="0" x="2"/>
        <item sd="0" x="0"/>
        <item sd="0" x="3"/>
        <item sd="0" x="1"/>
        <item t="default"/>
      </items>
    </pivotField>
  </pivotFields>
  <rowFields count="2">
    <field x="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Emissions CO2e" fld="2" baseField="0" baseItem="0"/>
  </dataFields>
  <formats count="5">
    <format dxfId="4">
      <pivotArea collapsedLevelsAreSubtotals="1" fieldPosition="0">
        <references count="1">
          <reference field="3" count="1">
            <x v="0"/>
          </reference>
        </references>
      </pivotArea>
    </format>
    <format dxfId="3">
      <pivotArea collapsedLevelsAreSubtotals="1" fieldPosition="0">
        <references count="1">
          <reference field="3" count="1">
            <x v="1"/>
          </reference>
        </references>
      </pivotArea>
    </format>
    <format dxfId="2">
      <pivotArea collapsedLevelsAreSubtotals="1" fieldPosition="0">
        <references count="1">
          <reference field="3" count="1">
            <x v="2"/>
          </reference>
        </references>
      </pivotArea>
    </format>
    <format dxfId="1">
      <pivotArea collapsedLevelsAreSubtotals="1" fieldPosition="0">
        <references count="1">
          <reference field="3" count="1">
            <x v="3"/>
          </reference>
        </references>
      </pivotArea>
    </format>
    <format dxfId="0">
      <pivotArea collapsedLevelsAreSubtotals="1" fieldPosition="0">
        <references count="1">
          <reference field="3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99509-D2E7-F445-AEC6-C2F4BABD407A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5" firstHeaderRow="1" firstDataRow="2" firstDataCol="1"/>
  <pivotFields count="31">
    <pivotField showAll="0"/>
    <pivotField showAll="0"/>
    <pivotField showAll="0">
      <items count="16">
        <item sd="0" x="11"/>
        <item x="1"/>
        <item x="13"/>
        <item x="12"/>
        <item sd="0" x="7"/>
        <item x="9"/>
        <item x="14"/>
        <item x="10"/>
        <item sd="0" x="2"/>
        <item sd="0" x="4"/>
        <item x="8"/>
        <item x="6"/>
        <item x="5"/>
        <item sd="0" x="3"/>
        <item sd="0" x="0"/>
        <item t="default"/>
      </items>
    </pivotField>
    <pivotField axis="axisRow" showAll="0">
      <items count="55">
        <item x="5"/>
        <item sd="0" x="40"/>
        <item x="31"/>
        <item sd="0" x="33"/>
        <item sd="0" x="34"/>
        <item sd="0" x="35"/>
        <item x="36"/>
        <item x="37"/>
        <item x="46"/>
        <item sd="0" x="41"/>
        <item x="30"/>
        <item x="3"/>
        <item x="8"/>
        <item x="9"/>
        <item x="10"/>
        <item x="18"/>
        <item x="19"/>
        <item x="20"/>
        <item x="47"/>
        <item x="21"/>
        <item x="22"/>
        <item x="39"/>
        <item sd="0" x="11"/>
        <item sd="0" x="12"/>
        <item x="23"/>
        <item x="24"/>
        <item x="49"/>
        <item x="52"/>
        <item x="29"/>
        <item x="53"/>
        <item x="25"/>
        <item x="0"/>
        <item x="4"/>
        <item x="6"/>
        <item x="17"/>
        <item sd="0" x="42"/>
        <item x="38"/>
        <item x="13"/>
        <item x="50"/>
        <item sd="0" x="26"/>
        <item x="7"/>
        <item x="1"/>
        <item sd="0" x="14"/>
        <item x="32"/>
        <item sd="0" x="27"/>
        <item sd="0" x="43"/>
        <item sd="0" x="44"/>
        <item sd="0" x="45"/>
        <item sd="0" x="15"/>
        <item sd="0" x="28"/>
        <item x="51"/>
        <item x="2"/>
        <item sd="0" x="16"/>
        <item x="48"/>
        <item t="default"/>
      </items>
    </pivotField>
    <pivotField axis="axisRow" showAll="0">
      <items count="12">
        <item x="8"/>
        <item x="1"/>
        <item x="9"/>
        <item x="10"/>
        <item x="0"/>
        <item x="7"/>
        <item x="5"/>
        <item x="2"/>
        <item x="6"/>
        <item x="4"/>
        <item x="3"/>
        <item t="default"/>
      </items>
    </pivotField>
    <pivotField axis="axisCol" showAll="0">
      <items count="11">
        <item x="0"/>
        <item x="7"/>
        <item x="1"/>
        <item x="2"/>
        <item x="3"/>
        <item x="4"/>
        <item x="8"/>
        <item x="5"/>
        <item x="6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sd="0" x="6"/>
        <item sd="0" x="4"/>
        <item sd="0" x="5"/>
        <item sd="0" x="19"/>
        <item sd="0" x="13"/>
        <item sd="0" x="1"/>
        <item sd="0" x="3"/>
        <item sd="0" x="14"/>
        <item sd="0" x="7"/>
        <item sd="0" x="11"/>
        <item sd="0" x="15"/>
        <item sd="0" x="2"/>
        <item sd="0" x="12"/>
        <item sd="0" x="0"/>
        <item sd="0" x="8"/>
        <item sd="0" x="16"/>
        <item sd="0" x="9"/>
        <item sd="0" x="18"/>
        <item sd="0" x="10"/>
        <item sd="0" x="17"/>
        <item t="default"/>
      </items>
    </pivotField>
    <pivotField showAll="0"/>
    <pivotField showAll="0"/>
  </pivotFields>
  <rowFields count="3">
    <field x="28"/>
    <field x="3"/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ghg_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362F-AE75-C447-A362-CF1DF06C191D}">
  <dimension ref="A1:AE84"/>
  <sheetViews>
    <sheetView topLeftCell="N2" zoomScale="186" workbookViewId="0">
      <selection activeCell="AE5" sqref="AE5:AE49"/>
    </sheetView>
  </sheetViews>
  <sheetFormatPr baseColWidth="10" defaultRowHeight="15" x14ac:dyDescent="0.2"/>
  <cols>
    <col min="1" max="1" width="46.1640625" hidden="1" customWidth="1"/>
    <col min="2" max="2" width="20.33203125" hidden="1" customWidth="1"/>
    <col min="3" max="3" width="32" hidden="1" customWidth="1"/>
    <col min="4" max="4" width="24.1640625" hidden="1" customWidth="1"/>
    <col min="5" max="5" width="17.5" hidden="1" customWidth="1"/>
    <col min="6" max="6" width="8.33203125" hidden="1" customWidth="1"/>
    <col min="7" max="7" width="15.33203125" hidden="1" customWidth="1"/>
    <col min="8" max="8" width="18.6640625" hidden="1" customWidth="1"/>
    <col min="9" max="9" width="11.83203125" hidden="1" customWidth="1"/>
    <col min="10" max="10" width="19" hidden="1" customWidth="1"/>
    <col min="11" max="11" width="22.33203125" hidden="1" customWidth="1"/>
    <col min="12" max="12" width="12.1640625" hidden="1" customWidth="1"/>
    <col min="13" max="13" width="15.1640625" hidden="1" customWidth="1"/>
    <col min="14" max="14" width="22.1640625" customWidth="1"/>
    <col min="15" max="15" width="18.83203125" customWidth="1"/>
    <col min="16" max="16" width="12.5" customWidth="1"/>
    <col min="17" max="17" width="19.33203125" customWidth="1"/>
    <col min="18" max="18" width="17.5" customWidth="1"/>
    <col min="19" max="19" width="14.1640625" customWidth="1"/>
    <col min="20" max="20" width="10" customWidth="1"/>
    <col min="21" max="21" width="18.6640625" hidden="1" customWidth="1"/>
    <col min="22" max="22" width="15.5" customWidth="1"/>
    <col min="23" max="23" width="12.83203125" customWidth="1"/>
    <col min="24" max="24" width="22.1640625" hidden="1" customWidth="1"/>
    <col min="25" max="25" width="16.5" customWidth="1"/>
    <col min="26" max="26" width="7.83203125" customWidth="1"/>
    <col min="27" max="30" width="13.6640625" customWidth="1"/>
    <col min="31" max="31" width="16.83203125" customWidth="1"/>
    <col min="32" max="32" width="11.83203125" bestFit="1" customWidth="1"/>
    <col min="33" max="33" width="18.83203125" bestFit="1" customWidth="1"/>
    <col min="34" max="34" width="34.5" bestFit="1" customWidth="1"/>
    <col min="35" max="35" width="20.33203125" bestFit="1" customWidth="1"/>
    <col min="36" max="36" width="24.1640625" bestFit="1" customWidth="1"/>
    <col min="37" max="37" width="17.6640625" bestFit="1" customWidth="1"/>
    <col min="38" max="38" width="8.33203125" bestFit="1" customWidth="1"/>
    <col min="39" max="39" width="15.1640625" bestFit="1" customWidth="1"/>
    <col min="40" max="40" width="11.83203125" bestFit="1" customWidth="1"/>
    <col min="41" max="41" width="18.83203125" bestFit="1" customWidth="1"/>
    <col min="42" max="42" width="18.6640625" bestFit="1" customWidth="1"/>
    <col min="43" max="43" width="20.33203125" bestFit="1" customWidth="1"/>
    <col min="44" max="44" width="24.1640625" bestFit="1" customWidth="1"/>
    <col min="45" max="45" width="17.6640625" bestFit="1" customWidth="1"/>
    <col min="46" max="46" width="8.33203125" bestFit="1" customWidth="1"/>
    <col min="47" max="47" width="15.1640625" bestFit="1" customWidth="1"/>
    <col min="48" max="48" width="11.83203125" bestFit="1" customWidth="1"/>
    <col min="49" max="49" width="18.83203125" bestFit="1" customWidth="1"/>
    <col min="50" max="50" width="22.1640625" bestFit="1" customWidth="1"/>
    <col min="51" max="51" width="20.33203125" bestFit="1" customWidth="1"/>
    <col min="52" max="52" width="24.1640625" bestFit="1" customWidth="1"/>
    <col min="53" max="53" width="17.6640625" bestFit="1" customWidth="1"/>
    <col min="54" max="54" width="8.33203125" bestFit="1" customWidth="1"/>
    <col min="55" max="55" width="15.1640625" bestFit="1" customWidth="1"/>
    <col min="56" max="56" width="11.83203125" bestFit="1" customWidth="1"/>
    <col min="57" max="57" width="18.83203125" bestFit="1" customWidth="1"/>
    <col min="58" max="58" width="12" bestFit="1" customWidth="1"/>
    <col min="59" max="59" width="20.33203125" bestFit="1" customWidth="1"/>
    <col min="60" max="60" width="24.1640625" bestFit="1" customWidth="1"/>
    <col min="61" max="61" width="17.6640625" bestFit="1" customWidth="1"/>
    <col min="62" max="62" width="8.33203125" bestFit="1" customWidth="1"/>
    <col min="63" max="63" width="15.1640625" bestFit="1" customWidth="1"/>
    <col min="64" max="64" width="11.83203125" bestFit="1" customWidth="1"/>
    <col min="65" max="65" width="18.83203125" bestFit="1" customWidth="1"/>
    <col min="66" max="66" width="10.1640625" bestFit="1" customWidth="1"/>
    <col min="67" max="67" width="34" bestFit="1" customWidth="1"/>
    <col min="68" max="68" width="24.1640625" bestFit="1" customWidth="1"/>
    <col min="69" max="69" width="17.6640625" bestFit="1" customWidth="1"/>
    <col min="70" max="70" width="8.33203125" bestFit="1" customWidth="1"/>
    <col min="71" max="71" width="15.1640625" bestFit="1" customWidth="1"/>
    <col min="72" max="72" width="11.83203125" bestFit="1" customWidth="1"/>
    <col min="73" max="73" width="18.83203125" bestFit="1" customWidth="1"/>
    <col min="74" max="74" width="35.6640625" bestFit="1" customWidth="1"/>
    <col min="75" max="75" width="32" bestFit="1" customWidth="1"/>
    <col min="76" max="76" width="24.1640625" bestFit="1" customWidth="1"/>
    <col min="77" max="77" width="8.33203125" bestFit="1" customWidth="1"/>
    <col min="78" max="78" width="18.6640625" bestFit="1" customWidth="1"/>
    <col min="79" max="79" width="11.83203125" bestFit="1" customWidth="1"/>
    <col min="80" max="80" width="22.33203125" bestFit="1" customWidth="1"/>
    <col min="81" max="82" width="12.1640625" bestFit="1" customWidth="1"/>
  </cols>
  <sheetData>
    <row r="1" spans="1:31" x14ac:dyDescent="0.2">
      <c r="H1" s="10"/>
      <c r="N1" t="s">
        <v>160</v>
      </c>
      <c r="O1">
        <f>GETPIVOTDATA("ghg_quantity",$A$3,"ghg_name","Methane (Co2 eq)","facility_name","Billerud Escanaba LLC")/GETPIVOTDATA("ghg_quantity",$A$3,"ghg_name","Methane","facility_name","Billerud Escanaba LLC")</f>
        <v>24.252976859132783</v>
      </c>
    </row>
    <row r="2" spans="1:31" x14ac:dyDescent="0.2">
      <c r="N2" t="s">
        <v>156</v>
      </c>
      <c r="O2">
        <f>GETPIVOTDATA("ghg_quantity",$A$3,"ghg_name","Nitrous Oxide (Co2 eq)","facility_name","Billerud Escanaba LLC")/GETPIVOTDATA("ghg_quantity",$A$3,"ghg_name","Nitrous Oxide","facility_name","Billerud Escanaba LLC")</f>
        <v>296.13436692506457</v>
      </c>
    </row>
    <row r="3" spans="1:31" x14ac:dyDescent="0.2">
      <c r="A3" s="4" t="s">
        <v>150</v>
      </c>
      <c r="B3" s="4" t="s">
        <v>155</v>
      </c>
    </row>
    <row r="4" spans="1:31" ht="48" x14ac:dyDescent="0.2">
      <c r="A4" s="4" t="s">
        <v>148</v>
      </c>
      <c r="B4" t="s">
        <v>33</v>
      </c>
      <c r="C4" t="s">
        <v>68</v>
      </c>
      <c r="D4" t="s">
        <v>37</v>
      </c>
      <c r="E4" t="s">
        <v>38</v>
      </c>
      <c r="F4" t="s">
        <v>39</v>
      </c>
      <c r="G4" t="s">
        <v>40</v>
      </c>
      <c r="H4" t="s">
        <v>70</v>
      </c>
      <c r="I4" t="s">
        <v>41</v>
      </c>
      <c r="J4" t="s">
        <v>42</v>
      </c>
      <c r="K4" t="s">
        <v>71</v>
      </c>
      <c r="L4" t="s">
        <v>149</v>
      </c>
      <c r="N4" t="s">
        <v>158</v>
      </c>
      <c r="O4" t="s">
        <v>159</v>
      </c>
      <c r="P4" s="15" t="s">
        <v>33</v>
      </c>
      <c r="Q4" s="15" t="s">
        <v>68</v>
      </c>
      <c r="R4" s="15" t="s">
        <v>37</v>
      </c>
      <c r="S4" s="15" t="s">
        <v>38</v>
      </c>
      <c r="T4" s="15" t="s">
        <v>40</v>
      </c>
      <c r="U4" s="15" t="s">
        <v>70</v>
      </c>
      <c r="V4" s="15" t="s">
        <v>157</v>
      </c>
      <c r="W4" s="15" t="s">
        <v>42</v>
      </c>
      <c r="X4" s="15" t="s">
        <v>71</v>
      </c>
      <c r="Y4" s="15" t="s">
        <v>162</v>
      </c>
      <c r="Z4" s="2"/>
      <c r="AA4" s="15" t="s">
        <v>163</v>
      </c>
      <c r="AB4" s="15" t="s">
        <v>168</v>
      </c>
      <c r="AC4" s="15" t="s">
        <v>169</v>
      </c>
      <c r="AD4" s="15" t="s">
        <v>170</v>
      </c>
      <c r="AE4" s="15" t="s">
        <v>164</v>
      </c>
    </row>
    <row r="5" spans="1:31" x14ac:dyDescent="0.2">
      <c r="A5" s="5" t="s">
        <v>84</v>
      </c>
      <c r="B5" s="2">
        <v>485496.5</v>
      </c>
      <c r="C5" s="2">
        <v>1108645.3999999999</v>
      </c>
      <c r="D5" s="2">
        <v>335253.2</v>
      </c>
      <c r="E5" s="2">
        <v>795092.2</v>
      </c>
      <c r="F5" s="2">
        <v>44.509999999999991</v>
      </c>
      <c r="G5" s="2">
        <v>1079.5</v>
      </c>
      <c r="H5" s="2">
        <v>22.32</v>
      </c>
      <c r="I5" s="2">
        <v>19.350000000000001</v>
      </c>
      <c r="J5" s="2">
        <v>5730.2</v>
      </c>
      <c r="K5" s="2">
        <v>4.9320000000000004</v>
      </c>
      <c r="L5" s="2">
        <v>2731388.1119999997</v>
      </c>
      <c r="N5" s="11" t="s">
        <v>84</v>
      </c>
      <c r="O5" s="6" t="s">
        <v>65</v>
      </c>
      <c r="P5" s="2">
        <v>0</v>
      </c>
      <c r="Q5" s="2"/>
      <c r="R5" s="2">
        <v>18.100000000000001</v>
      </c>
      <c r="S5" s="2">
        <v>18.100000000000001</v>
      </c>
      <c r="T5" s="2">
        <v>0</v>
      </c>
      <c r="U5" s="2"/>
      <c r="V5" s="2">
        <f>U5*$O$1</f>
        <v>0</v>
      </c>
      <c r="W5" s="2">
        <v>0.1</v>
      </c>
      <c r="X5" s="2"/>
      <c r="Y5" s="2">
        <f>X5*$O$2</f>
        <v>0</v>
      </c>
      <c r="Z5" s="2"/>
      <c r="AA5" s="2">
        <f>SUM(P5,Q5,R5,T5,V5,W5,Y5)</f>
        <v>18.200000000000003</v>
      </c>
      <c r="AB5" s="2"/>
      <c r="AC5" s="2">
        <f>IF(O5="Wood and Wood Residuals (dry basis)",AA5,0)</f>
        <v>0</v>
      </c>
      <c r="AD5" s="2">
        <f>IF(O5="(blank)",SUM(Q5,P5,V5,Y5),0)</f>
        <v>0</v>
      </c>
      <c r="AE5">
        <f>AA5-SUM(AB5:AD5)</f>
        <v>18.200000000000003</v>
      </c>
    </row>
    <row r="6" spans="1:31" x14ac:dyDescent="0.2">
      <c r="A6" s="6" t="s">
        <v>55</v>
      </c>
      <c r="B6" s="2">
        <v>0</v>
      </c>
      <c r="C6" s="2"/>
      <c r="D6" s="2">
        <v>851.4</v>
      </c>
      <c r="E6" s="2">
        <v>851.4</v>
      </c>
      <c r="F6" s="2">
        <v>0.09</v>
      </c>
      <c r="G6" s="2">
        <v>2.2999999999999998</v>
      </c>
      <c r="H6" s="2"/>
      <c r="I6" s="2">
        <v>1.2999999999999999E-2</v>
      </c>
      <c r="J6" s="2">
        <v>4</v>
      </c>
      <c r="K6" s="2"/>
      <c r="L6" s="2">
        <v>1709.2029999999997</v>
      </c>
      <c r="N6" s="11" t="s">
        <v>84</v>
      </c>
      <c r="O6" s="6" t="s">
        <v>85</v>
      </c>
      <c r="P6" s="2">
        <v>0</v>
      </c>
      <c r="Q6" s="2"/>
      <c r="R6" s="2">
        <v>0</v>
      </c>
      <c r="S6" s="2">
        <v>0</v>
      </c>
      <c r="T6" s="2">
        <v>0</v>
      </c>
      <c r="U6" s="2"/>
      <c r="V6" s="2">
        <f>U6*$O$1</f>
        <v>0</v>
      </c>
      <c r="W6" s="2">
        <v>0</v>
      </c>
      <c r="X6" s="2"/>
      <c r="Y6" s="2">
        <f>X6*$O$2</f>
        <v>0</v>
      </c>
      <c r="Z6" s="2"/>
      <c r="AA6" s="2">
        <f t="shared" ref="AA6:AA49" si="0">SUM(P6,Q6,R6,T6,V6,W6,Y6)</f>
        <v>0</v>
      </c>
      <c r="AB6" s="2"/>
      <c r="AC6" s="2">
        <f t="shared" ref="AC6:AC49" si="1">IF(O6="Wood and Wood Residuals (dry basis)",AA6,0)</f>
        <v>0</v>
      </c>
      <c r="AD6" s="2">
        <f t="shared" ref="AD6:AD49" si="2">IF(O6="(blank)",SUM(Q6,P6,V6,Y6),0)</f>
        <v>0</v>
      </c>
      <c r="AE6">
        <f t="shared" ref="AE6:AE49" si="3">AA6-SUM(AB6:AD6)</f>
        <v>0</v>
      </c>
    </row>
    <row r="7" spans="1:31" x14ac:dyDescent="0.2">
      <c r="A7" s="6" t="s">
        <v>32</v>
      </c>
      <c r="B7" s="2">
        <v>0</v>
      </c>
      <c r="C7" s="2"/>
      <c r="D7" s="2">
        <v>308726.2</v>
      </c>
      <c r="E7" s="2">
        <v>308726.2</v>
      </c>
      <c r="F7" s="2">
        <v>5.81</v>
      </c>
      <c r="G7" s="2">
        <v>145.5</v>
      </c>
      <c r="H7" s="2"/>
      <c r="I7" s="2">
        <v>0.58099999999999996</v>
      </c>
      <c r="J7" s="2">
        <v>173.4</v>
      </c>
      <c r="K7" s="2"/>
      <c r="L7" s="2">
        <v>617777.69100000011</v>
      </c>
      <c r="N7" s="11" t="s">
        <v>84</v>
      </c>
      <c r="O7" s="6" t="s">
        <v>55</v>
      </c>
      <c r="P7" s="2">
        <v>0</v>
      </c>
      <c r="Q7" s="2"/>
      <c r="R7" s="2">
        <v>851.4</v>
      </c>
      <c r="S7" s="2">
        <v>851.4</v>
      </c>
      <c r="T7" s="2">
        <v>2.2999999999999998</v>
      </c>
      <c r="U7" s="2"/>
      <c r="V7" s="2">
        <f>U7*$O$1</f>
        <v>0</v>
      </c>
      <c r="W7" s="2">
        <v>4</v>
      </c>
      <c r="X7" s="2"/>
      <c r="Y7" s="2">
        <f>X7*$O$2</f>
        <v>0</v>
      </c>
      <c r="Z7" s="2"/>
      <c r="AA7" s="2">
        <f t="shared" si="0"/>
        <v>857.69999999999993</v>
      </c>
      <c r="AB7" s="2"/>
      <c r="AC7" s="2">
        <f t="shared" si="1"/>
        <v>0</v>
      </c>
      <c r="AD7" s="2">
        <f t="shared" si="2"/>
        <v>0</v>
      </c>
      <c r="AE7">
        <f t="shared" si="3"/>
        <v>857.69999999999993</v>
      </c>
    </row>
    <row r="8" spans="1:31" x14ac:dyDescent="0.2">
      <c r="A8" s="6" t="s">
        <v>65</v>
      </c>
      <c r="B8" s="2">
        <v>0</v>
      </c>
      <c r="C8" s="2"/>
      <c r="D8" s="2">
        <v>18.100000000000001</v>
      </c>
      <c r="E8" s="2">
        <v>18.100000000000001</v>
      </c>
      <c r="F8" s="2">
        <v>0</v>
      </c>
      <c r="G8" s="2">
        <v>0</v>
      </c>
      <c r="H8" s="2"/>
      <c r="I8" s="2">
        <v>0</v>
      </c>
      <c r="J8" s="2">
        <v>0.1</v>
      </c>
      <c r="K8" s="2"/>
      <c r="L8" s="2">
        <v>36.300000000000004</v>
      </c>
      <c r="N8" s="11" t="s">
        <v>84</v>
      </c>
      <c r="O8" s="6" t="s">
        <v>32</v>
      </c>
      <c r="P8" s="2">
        <v>0</v>
      </c>
      <c r="Q8" s="2"/>
      <c r="R8" s="2">
        <v>308726.2</v>
      </c>
      <c r="S8" s="2">
        <v>308726.2</v>
      </c>
      <c r="T8" s="2">
        <v>145.5</v>
      </c>
      <c r="U8" s="2"/>
      <c r="V8" s="2">
        <f>U8*$O$1</f>
        <v>0</v>
      </c>
      <c r="W8" s="2">
        <v>173.4</v>
      </c>
      <c r="X8" s="2"/>
      <c r="Y8" s="2">
        <f>X8*$O$2</f>
        <v>0</v>
      </c>
      <c r="Z8" s="2"/>
      <c r="AA8" s="2">
        <f t="shared" si="0"/>
        <v>309045.10000000003</v>
      </c>
      <c r="AB8" s="2"/>
      <c r="AC8" s="2">
        <f t="shared" si="1"/>
        <v>0</v>
      </c>
      <c r="AD8" s="2">
        <f t="shared" si="2"/>
        <v>0</v>
      </c>
      <c r="AE8">
        <f t="shared" si="3"/>
        <v>309045.10000000003</v>
      </c>
    </row>
    <row r="9" spans="1:31" x14ac:dyDescent="0.2">
      <c r="A9" s="6" t="s">
        <v>85</v>
      </c>
      <c r="B9" s="2">
        <v>0</v>
      </c>
      <c r="C9" s="2"/>
      <c r="D9" s="2">
        <v>0</v>
      </c>
      <c r="E9" s="2">
        <v>0</v>
      </c>
      <c r="F9" s="2">
        <v>0</v>
      </c>
      <c r="G9" s="2">
        <v>0</v>
      </c>
      <c r="H9" s="2"/>
      <c r="I9" s="2">
        <v>0</v>
      </c>
      <c r="J9" s="2">
        <v>0</v>
      </c>
      <c r="K9" s="2"/>
      <c r="L9" s="2">
        <v>0</v>
      </c>
      <c r="N9" s="11" t="s">
        <v>84</v>
      </c>
      <c r="O9" s="6" t="s">
        <v>79</v>
      </c>
      <c r="P9" s="2">
        <v>485496.5</v>
      </c>
      <c r="Q9" s="2"/>
      <c r="R9" s="2">
        <v>0</v>
      </c>
      <c r="S9" s="2">
        <v>485496.5</v>
      </c>
      <c r="T9" s="2">
        <v>931.69999999999993</v>
      </c>
      <c r="U9" s="2"/>
      <c r="V9" s="2">
        <f>U9*$O$1</f>
        <v>0</v>
      </c>
      <c r="W9" s="2">
        <v>5552.7</v>
      </c>
      <c r="X9" s="2"/>
      <c r="Y9" s="2">
        <f>X9*$O$2</f>
        <v>0</v>
      </c>
      <c r="Z9" s="2"/>
      <c r="AA9" s="2">
        <f t="shared" si="0"/>
        <v>491980.9</v>
      </c>
      <c r="AB9" s="2"/>
      <c r="AC9" s="2">
        <f t="shared" si="1"/>
        <v>491980.9</v>
      </c>
      <c r="AD9" s="2">
        <f t="shared" si="2"/>
        <v>0</v>
      </c>
      <c r="AE9">
        <f t="shared" si="3"/>
        <v>0</v>
      </c>
    </row>
    <row r="10" spans="1:31" x14ac:dyDescent="0.2">
      <c r="A10" s="6" t="s">
        <v>79</v>
      </c>
      <c r="B10" s="2">
        <v>485496.5</v>
      </c>
      <c r="C10" s="2"/>
      <c r="D10" s="2">
        <v>0</v>
      </c>
      <c r="E10" s="2">
        <v>485496.5</v>
      </c>
      <c r="F10" s="2">
        <v>37.269999999999996</v>
      </c>
      <c r="G10" s="2">
        <v>931.69999999999993</v>
      </c>
      <c r="H10" s="2"/>
      <c r="I10" s="2">
        <v>18.632999999999999</v>
      </c>
      <c r="J10" s="2">
        <v>5552.7</v>
      </c>
      <c r="K10" s="2"/>
      <c r="L10" s="2">
        <v>977533.30299999996</v>
      </c>
      <c r="N10" s="11" t="s">
        <v>84</v>
      </c>
      <c r="O10" s="6" t="s">
        <v>154</v>
      </c>
      <c r="P10" s="2"/>
      <c r="Q10" s="2">
        <v>1108645.3999999999</v>
      </c>
      <c r="R10" s="2">
        <v>25657.5</v>
      </c>
      <c r="S10" s="2"/>
      <c r="T10" s="2"/>
      <c r="U10" s="2">
        <v>22.32</v>
      </c>
      <c r="V10" s="2">
        <f>U10*$O$1</f>
        <v>541.32644349584371</v>
      </c>
      <c r="W10" s="2"/>
      <c r="X10" s="2">
        <v>4.9320000000000004</v>
      </c>
      <c r="Y10" s="2">
        <f>X10*$O$2</f>
        <v>1460.5346976744186</v>
      </c>
      <c r="Z10" s="2"/>
      <c r="AA10" s="2">
        <f t="shared" si="0"/>
        <v>1136304.7611411703</v>
      </c>
      <c r="AB10" s="2"/>
      <c r="AC10" s="2">
        <f t="shared" si="1"/>
        <v>0</v>
      </c>
      <c r="AD10" s="2">
        <f t="shared" si="2"/>
        <v>1110647.2611411703</v>
      </c>
      <c r="AE10">
        <f t="shared" si="3"/>
        <v>25657.5</v>
      </c>
    </row>
    <row r="11" spans="1:31" x14ac:dyDescent="0.2">
      <c r="A11" s="6" t="s">
        <v>154</v>
      </c>
      <c r="B11" s="2"/>
      <c r="C11" s="2">
        <v>1108645.3999999999</v>
      </c>
      <c r="D11" s="2">
        <v>25657.5</v>
      </c>
      <c r="E11" s="2"/>
      <c r="F11" s="2">
        <v>1.3399999999999999</v>
      </c>
      <c r="G11" s="2"/>
      <c r="H11" s="2">
        <v>22.32</v>
      </c>
      <c r="I11" s="2">
        <v>0.123</v>
      </c>
      <c r="J11" s="2"/>
      <c r="K11" s="2">
        <v>4.9320000000000004</v>
      </c>
      <c r="L11" s="2">
        <v>1134331.615</v>
      </c>
      <c r="N11" s="11" t="s">
        <v>63</v>
      </c>
      <c r="O11" s="6" t="s">
        <v>65</v>
      </c>
      <c r="P11" s="2">
        <v>0</v>
      </c>
      <c r="Q11" s="2"/>
      <c r="R11" s="2">
        <v>27.1</v>
      </c>
      <c r="S11" s="2">
        <v>27.1</v>
      </c>
      <c r="T11" s="2">
        <v>0</v>
      </c>
      <c r="U11" s="2"/>
      <c r="V11" s="2">
        <f>U11*$O$1</f>
        <v>0</v>
      </c>
      <c r="W11" s="2">
        <v>0.1</v>
      </c>
      <c r="X11" s="2"/>
      <c r="Y11" s="2">
        <f>X11*$O$2</f>
        <v>0</v>
      </c>
      <c r="Z11" s="2"/>
      <c r="AA11" s="2">
        <f t="shared" si="0"/>
        <v>27.200000000000003</v>
      </c>
      <c r="AB11" s="2"/>
      <c r="AC11" s="2">
        <f t="shared" si="1"/>
        <v>0</v>
      </c>
      <c r="AD11" s="2">
        <f t="shared" si="2"/>
        <v>0</v>
      </c>
      <c r="AE11">
        <f t="shared" si="3"/>
        <v>27.200000000000003</v>
      </c>
    </row>
    <row r="12" spans="1:31" x14ac:dyDescent="0.2">
      <c r="A12" s="5" t="s">
        <v>63</v>
      </c>
      <c r="B12" s="2">
        <v>0</v>
      </c>
      <c r="C12" s="2">
        <v>630900.69999999995</v>
      </c>
      <c r="D12" s="2">
        <v>63882.7</v>
      </c>
      <c r="E12" s="2">
        <v>22781.699999999997</v>
      </c>
      <c r="F12" s="2">
        <v>30</v>
      </c>
      <c r="G12" s="2">
        <v>701.1</v>
      </c>
      <c r="H12" s="2">
        <v>12.79</v>
      </c>
      <c r="I12" s="2">
        <v>13.799999999999999</v>
      </c>
      <c r="J12" s="2">
        <v>4110.1000000000004</v>
      </c>
      <c r="K12" s="2">
        <v>2.8279999999999998</v>
      </c>
      <c r="L12" s="2">
        <v>722435.71799999999</v>
      </c>
      <c r="N12" s="11" t="s">
        <v>63</v>
      </c>
      <c r="O12" s="6" t="s">
        <v>55</v>
      </c>
      <c r="P12" s="2">
        <v>0</v>
      </c>
      <c r="Q12" s="2"/>
      <c r="R12" s="2">
        <v>0</v>
      </c>
      <c r="S12" s="2">
        <v>0</v>
      </c>
      <c r="T12" s="2">
        <v>1</v>
      </c>
      <c r="U12" s="2"/>
      <c r="V12" s="2">
        <f>U12*$O$1</f>
        <v>0</v>
      </c>
      <c r="W12" s="2">
        <v>1.7</v>
      </c>
      <c r="X12" s="2"/>
      <c r="Y12" s="2">
        <f>X12*$O$2</f>
        <v>0</v>
      </c>
      <c r="Z12" s="2"/>
      <c r="AA12" s="2">
        <f t="shared" si="0"/>
        <v>2.7</v>
      </c>
      <c r="AB12" s="2"/>
      <c r="AC12" s="2">
        <f t="shared" si="1"/>
        <v>0</v>
      </c>
      <c r="AD12" s="2">
        <f t="shared" si="2"/>
        <v>0</v>
      </c>
      <c r="AE12">
        <f t="shared" si="3"/>
        <v>2.7</v>
      </c>
    </row>
    <row r="13" spans="1:31" x14ac:dyDescent="0.2">
      <c r="A13" s="6" t="s">
        <v>55</v>
      </c>
      <c r="B13" s="2">
        <v>0</v>
      </c>
      <c r="C13" s="2"/>
      <c r="D13" s="2">
        <v>0</v>
      </c>
      <c r="E13" s="2">
        <v>0</v>
      </c>
      <c r="F13" s="2">
        <v>0.04</v>
      </c>
      <c r="G13" s="2">
        <v>1</v>
      </c>
      <c r="H13" s="2"/>
      <c r="I13" s="2">
        <v>6.0000000000000001E-3</v>
      </c>
      <c r="J13" s="2">
        <v>1.7</v>
      </c>
      <c r="K13" s="2"/>
      <c r="L13" s="2">
        <v>2.746</v>
      </c>
      <c r="N13" s="11" t="s">
        <v>63</v>
      </c>
      <c r="O13" s="6" t="s">
        <v>32</v>
      </c>
      <c r="P13" s="2">
        <v>0</v>
      </c>
      <c r="Q13" s="2"/>
      <c r="R13" s="2">
        <v>22754.6</v>
      </c>
      <c r="S13" s="2">
        <v>22754.6</v>
      </c>
      <c r="T13" s="2">
        <v>13.5</v>
      </c>
      <c r="U13" s="2"/>
      <c r="V13" s="2">
        <f>U13*$O$1</f>
        <v>0</v>
      </c>
      <c r="W13" s="2">
        <v>16.2</v>
      </c>
      <c r="X13" s="2"/>
      <c r="Y13" s="2">
        <f>X13*$O$2</f>
        <v>0</v>
      </c>
      <c r="Z13" s="2"/>
      <c r="AA13" s="2">
        <f t="shared" si="0"/>
        <v>22784.3</v>
      </c>
      <c r="AB13" s="2"/>
      <c r="AC13" s="2">
        <f t="shared" si="1"/>
        <v>0</v>
      </c>
      <c r="AD13" s="2">
        <f t="shared" si="2"/>
        <v>0</v>
      </c>
      <c r="AE13">
        <f t="shared" si="3"/>
        <v>22784.3</v>
      </c>
    </row>
    <row r="14" spans="1:31" x14ac:dyDescent="0.2">
      <c r="A14" s="6" t="s">
        <v>32</v>
      </c>
      <c r="B14" s="2">
        <v>0</v>
      </c>
      <c r="C14" s="2"/>
      <c r="D14" s="2">
        <v>22754.6</v>
      </c>
      <c r="E14" s="2">
        <v>22754.6</v>
      </c>
      <c r="F14" s="2">
        <v>0.54</v>
      </c>
      <c r="G14" s="2">
        <v>13.5</v>
      </c>
      <c r="H14" s="2"/>
      <c r="I14" s="2">
        <v>5.3999999999999992E-2</v>
      </c>
      <c r="J14" s="2">
        <v>16.2</v>
      </c>
      <c r="K14" s="2"/>
      <c r="L14" s="2">
        <v>45539.493999999992</v>
      </c>
      <c r="N14" s="11" t="s">
        <v>63</v>
      </c>
      <c r="O14" s="6" t="s">
        <v>79</v>
      </c>
      <c r="P14" s="2">
        <v>0</v>
      </c>
      <c r="Q14" s="2"/>
      <c r="R14" s="2">
        <v>0</v>
      </c>
      <c r="S14" s="2">
        <v>0</v>
      </c>
      <c r="T14" s="2">
        <v>686.6</v>
      </c>
      <c r="U14" s="2"/>
      <c r="V14" s="2">
        <f>U14*$O$1</f>
        <v>0</v>
      </c>
      <c r="W14" s="2">
        <v>4092.1</v>
      </c>
      <c r="X14" s="2"/>
      <c r="Y14" s="2">
        <f>X14*$O$2</f>
        <v>0</v>
      </c>
      <c r="Z14" s="2"/>
      <c r="AA14" s="2">
        <f t="shared" si="0"/>
        <v>4778.7</v>
      </c>
      <c r="AB14" s="2"/>
      <c r="AC14" s="2">
        <f t="shared" si="1"/>
        <v>4778.7</v>
      </c>
      <c r="AD14" s="2">
        <f t="shared" si="2"/>
        <v>0</v>
      </c>
      <c r="AE14">
        <f t="shared" si="3"/>
        <v>0</v>
      </c>
    </row>
    <row r="15" spans="1:31" x14ac:dyDescent="0.2">
      <c r="A15" s="6" t="s">
        <v>65</v>
      </c>
      <c r="B15" s="2">
        <v>0</v>
      </c>
      <c r="C15" s="2"/>
      <c r="D15" s="2">
        <v>27.1</v>
      </c>
      <c r="E15" s="2">
        <v>27.1</v>
      </c>
      <c r="F15" s="2">
        <v>0</v>
      </c>
      <c r="G15" s="2">
        <v>0</v>
      </c>
      <c r="H15" s="2"/>
      <c r="I15" s="2">
        <v>0</v>
      </c>
      <c r="J15" s="2">
        <v>0.1</v>
      </c>
      <c r="K15" s="2"/>
      <c r="L15" s="2">
        <v>54.300000000000004</v>
      </c>
      <c r="N15" s="11" t="s">
        <v>63</v>
      </c>
      <c r="O15" s="6" t="s">
        <v>154</v>
      </c>
      <c r="P15" s="2"/>
      <c r="Q15" s="2">
        <v>630900.69999999995</v>
      </c>
      <c r="R15" s="2">
        <v>41101</v>
      </c>
      <c r="S15" s="2"/>
      <c r="T15" s="2"/>
      <c r="U15" s="2">
        <v>12.79</v>
      </c>
      <c r="V15" s="2">
        <f>U15*$O$1</f>
        <v>310.19557402830827</v>
      </c>
      <c r="W15" s="2"/>
      <c r="X15" s="2">
        <v>2.8279999999999998</v>
      </c>
      <c r="Y15" s="2">
        <f>X15*$O$2</f>
        <v>837.46798966408255</v>
      </c>
      <c r="Z15" s="2"/>
      <c r="AA15" s="2">
        <f t="shared" si="0"/>
        <v>673149.36356369231</v>
      </c>
      <c r="AB15" s="2"/>
      <c r="AC15" s="2">
        <f t="shared" si="1"/>
        <v>0</v>
      </c>
      <c r="AD15" s="2">
        <f t="shared" si="2"/>
        <v>632048.36356369231</v>
      </c>
      <c r="AE15">
        <f t="shared" si="3"/>
        <v>41101</v>
      </c>
    </row>
    <row r="16" spans="1:31" x14ac:dyDescent="0.2">
      <c r="A16" s="6" t="s">
        <v>79</v>
      </c>
      <c r="B16" s="2">
        <v>0</v>
      </c>
      <c r="C16" s="2"/>
      <c r="D16" s="2">
        <v>0</v>
      </c>
      <c r="E16" s="2">
        <v>0</v>
      </c>
      <c r="F16" s="2">
        <v>27.46</v>
      </c>
      <c r="G16" s="2">
        <v>686.6</v>
      </c>
      <c r="H16" s="2"/>
      <c r="I16" s="2">
        <v>13.731999999999999</v>
      </c>
      <c r="J16" s="2">
        <v>4092.1</v>
      </c>
      <c r="K16" s="2"/>
      <c r="L16" s="2">
        <v>4819.8919999999998</v>
      </c>
      <c r="N16" s="11" t="s">
        <v>81</v>
      </c>
      <c r="O16" s="6" t="s">
        <v>82</v>
      </c>
      <c r="P16" s="2">
        <v>197.4</v>
      </c>
      <c r="Q16" s="2"/>
      <c r="R16" s="2">
        <v>0</v>
      </c>
      <c r="S16" s="2">
        <v>197.4</v>
      </c>
      <c r="T16" s="2">
        <v>0.3</v>
      </c>
      <c r="U16" s="2"/>
      <c r="V16" s="2">
        <f>U16*$O$1</f>
        <v>0</v>
      </c>
      <c r="W16" s="2">
        <v>0.7</v>
      </c>
      <c r="X16" s="2"/>
      <c r="Y16" s="2">
        <f>X16*$O$2</f>
        <v>0</v>
      </c>
      <c r="Z16" s="2"/>
      <c r="AA16" s="2">
        <f t="shared" si="0"/>
        <v>198.4</v>
      </c>
      <c r="AB16" s="2"/>
      <c r="AC16" s="2">
        <f t="shared" si="1"/>
        <v>0</v>
      </c>
      <c r="AD16" s="2">
        <f t="shared" si="2"/>
        <v>0</v>
      </c>
      <c r="AE16">
        <f t="shared" si="3"/>
        <v>198.4</v>
      </c>
    </row>
    <row r="17" spans="1:31" x14ac:dyDescent="0.2">
      <c r="A17" s="6" t="s">
        <v>154</v>
      </c>
      <c r="B17" s="2"/>
      <c r="C17" s="2">
        <v>630900.69999999995</v>
      </c>
      <c r="D17" s="2">
        <v>41101</v>
      </c>
      <c r="E17" s="2"/>
      <c r="F17" s="2">
        <v>1.96</v>
      </c>
      <c r="G17" s="2"/>
      <c r="H17" s="2">
        <v>12.79</v>
      </c>
      <c r="I17" s="2">
        <v>8.0000000000000002E-3</v>
      </c>
      <c r="J17" s="2"/>
      <c r="K17" s="2">
        <v>2.8279999999999998</v>
      </c>
      <c r="L17" s="2">
        <v>672019.28599999996</v>
      </c>
      <c r="N17" s="11" t="s">
        <v>81</v>
      </c>
      <c r="O17" s="6" t="s">
        <v>32</v>
      </c>
      <c r="P17" s="2">
        <v>0</v>
      </c>
      <c r="Q17" s="2"/>
      <c r="R17" s="2">
        <v>80502</v>
      </c>
      <c r="S17" s="2">
        <v>80502</v>
      </c>
      <c r="T17" s="2">
        <v>37.9</v>
      </c>
      <c r="U17" s="2"/>
      <c r="V17" s="2">
        <f>U17*$O$1</f>
        <v>0</v>
      </c>
      <c r="W17" s="2">
        <v>45.2</v>
      </c>
      <c r="X17" s="2"/>
      <c r="Y17" s="2">
        <f>X17*$O$2</f>
        <v>0</v>
      </c>
      <c r="Z17" s="2"/>
      <c r="AA17" s="2">
        <f t="shared" si="0"/>
        <v>80585.099999999991</v>
      </c>
      <c r="AB17" s="2"/>
      <c r="AC17" s="2">
        <f t="shared" si="1"/>
        <v>0</v>
      </c>
      <c r="AD17" s="2">
        <f t="shared" si="2"/>
        <v>0</v>
      </c>
      <c r="AE17">
        <f t="shared" si="3"/>
        <v>80585.099999999991</v>
      </c>
    </row>
    <row r="18" spans="1:31" x14ac:dyDescent="0.2">
      <c r="A18" s="5" t="s">
        <v>81</v>
      </c>
      <c r="B18" s="2">
        <v>197.4</v>
      </c>
      <c r="C18" s="2"/>
      <c r="D18" s="2">
        <v>80502</v>
      </c>
      <c r="E18" s="2">
        <v>80699.399999999994</v>
      </c>
      <c r="F18" s="2">
        <v>1.53</v>
      </c>
      <c r="G18" s="2">
        <v>38.199999999999996</v>
      </c>
      <c r="H18" s="2"/>
      <c r="I18" s="2">
        <v>0.154</v>
      </c>
      <c r="J18" s="2">
        <v>45.900000000000006</v>
      </c>
      <c r="K18" s="2"/>
      <c r="L18" s="2">
        <v>161484.584</v>
      </c>
      <c r="N18" s="11" t="s">
        <v>147</v>
      </c>
      <c r="O18" s="6" t="s">
        <v>32</v>
      </c>
      <c r="P18" s="2">
        <v>0</v>
      </c>
      <c r="Q18" s="2"/>
      <c r="R18" s="2">
        <v>40109</v>
      </c>
      <c r="S18" s="2">
        <v>40109</v>
      </c>
      <c r="T18" s="2">
        <v>18.899999999999999</v>
      </c>
      <c r="U18" s="2"/>
      <c r="V18" s="2">
        <f>U18*$O$1</f>
        <v>0</v>
      </c>
      <c r="W18" s="2">
        <v>22.5</v>
      </c>
      <c r="X18" s="2"/>
      <c r="Y18" s="2">
        <f>X18*$O$2</f>
        <v>0</v>
      </c>
      <c r="Z18" s="2"/>
      <c r="AA18" s="2">
        <f t="shared" si="0"/>
        <v>40150.400000000001</v>
      </c>
      <c r="AB18" s="2"/>
      <c r="AC18" s="2">
        <f t="shared" si="1"/>
        <v>0</v>
      </c>
      <c r="AD18" s="2">
        <f t="shared" si="2"/>
        <v>0</v>
      </c>
      <c r="AE18">
        <f t="shared" si="3"/>
        <v>40150.400000000001</v>
      </c>
    </row>
    <row r="19" spans="1:31" x14ac:dyDescent="0.2">
      <c r="A19" s="6" t="s">
        <v>32</v>
      </c>
      <c r="B19" s="2">
        <v>0</v>
      </c>
      <c r="C19" s="2"/>
      <c r="D19" s="2">
        <v>80502</v>
      </c>
      <c r="E19" s="2">
        <v>80502</v>
      </c>
      <c r="F19" s="2">
        <v>1.52</v>
      </c>
      <c r="G19" s="2">
        <v>37.9</v>
      </c>
      <c r="H19" s="2"/>
      <c r="I19" s="2">
        <v>0.152</v>
      </c>
      <c r="J19" s="2">
        <v>45.2</v>
      </c>
      <c r="K19" s="2"/>
      <c r="L19" s="2">
        <v>161088.772</v>
      </c>
      <c r="N19" s="11" t="s">
        <v>123</v>
      </c>
      <c r="O19" s="6" t="s">
        <v>32</v>
      </c>
      <c r="P19" s="2">
        <v>0</v>
      </c>
      <c r="Q19" s="2"/>
      <c r="R19" s="2">
        <v>97911</v>
      </c>
      <c r="S19" s="2">
        <v>97911</v>
      </c>
      <c r="T19" s="2">
        <v>46.1</v>
      </c>
      <c r="U19" s="2"/>
      <c r="V19" s="2">
        <f>U19*$O$1</f>
        <v>0</v>
      </c>
      <c r="W19" s="2">
        <v>55</v>
      </c>
      <c r="X19" s="2"/>
      <c r="Y19" s="2">
        <f>X19*$O$2</f>
        <v>0</v>
      </c>
      <c r="Z19" s="2"/>
      <c r="AA19" s="2">
        <f t="shared" si="0"/>
        <v>98012.1</v>
      </c>
      <c r="AB19" s="2"/>
      <c r="AC19" s="2">
        <f t="shared" si="1"/>
        <v>0</v>
      </c>
      <c r="AD19" s="2">
        <f t="shared" si="2"/>
        <v>0</v>
      </c>
      <c r="AE19">
        <f t="shared" si="3"/>
        <v>98012.1</v>
      </c>
    </row>
    <row r="20" spans="1:31" x14ac:dyDescent="0.2">
      <c r="A20" s="6" t="s">
        <v>82</v>
      </c>
      <c r="B20" s="2">
        <v>197.4</v>
      </c>
      <c r="C20" s="2"/>
      <c r="D20" s="2">
        <v>0</v>
      </c>
      <c r="E20" s="2">
        <v>197.4</v>
      </c>
      <c r="F20" s="2">
        <v>0.01</v>
      </c>
      <c r="G20" s="2">
        <v>0.3</v>
      </c>
      <c r="H20" s="2"/>
      <c r="I20" s="2">
        <v>2E-3</v>
      </c>
      <c r="J20" s="2">
        <v>0.7</v>
      </c>
      <c r="K20" s="2"/>
      <c r="L20" s="2">
        <v>395.81200000000001</v>
      </c>
      <c r="N20" s="11" t="s">
        <v>47</v>
      </c>
      <c r="O20" s="6" t="s">
        <v>32</v>
      </c>
      <c r="P20" s="2">
        <v>0</v>
      </c>
      <c r="Q20" s="2"/>
      <c r="R20" s="2">
        <v>245096.2</v>
      </c>
      <c r="S20" s="2">
        <v>245096.2</v>
      </c>
      <c r="T20" s="2">
        <v>115.5</v>
      </c>
      <c r="U20" s="2"/>
      <c r="V20" s="2">
        <f>U20*$O$1</f>
        <v>0</v>
      </c>
      <c r="W20" s="2">
        <v>137.6</v>
      </c>
      <c r="X20" s="2"/>
      <c r="Y20" s="2">
        <f>X20*$O$2</f>
        <v>0</v>
      </c>
      <c r="Z20" s="2"/>
      <c r="AA20" s="2">
        <f t="shared" si="0"/>
        <v>245349.30000000002</v>
      </c>
      <c r="AB20" s="2"/>
      <c r="AC20" s="2">
        <f t="shared" si="1"/>
        <v>0</v>
      </c>
      <c r="AD20" s="2">
        <f t="shared" si="2"/>
        <v>0</v>
      </c>
      <c r="AE20">
        <f t="shared" si="3"/>
        <v>245349.30000000002</v>
      </c>
    </row>
    <row r="21" spans="1:31" x14ac:dyDescent="0.2">
      <c r="A21" s="5" t="s">
        <v>147</v>
      </c>
      <c r="B21" s="2">
        <v>0</v>
      </c>
      <c r="C21" s="2"/>
      <c r="D21" s="2">
        <v>40109</v>
      </c>
      <c r="E21" s="2">
        <v>40109</v>
      </c>
      <c r="F21" s="2">
        <v>0.76</v>
      </c>
      <c r="G21" s="2">
        <v>18.899999999999999</v>
      </c>
      <c r="H21" s="2"/>
      <c r="I21" s="2">
        <v>7.5999999999999998E-2</v>
      </c>
      <c r="J21" s="2">
        <v>22.5</v>
      </c>
      <c r="K21" s="2"/>
      <c r="L21" s="2">
        <v>80260.23599999999</v>
      </c>
      <c r="N21" s="11" t="s">
        <v>58</v>
      </c>
      <c r="O21" s="6" t="s">
        <v>32</v>
      </c>
      <c r="P21" s="2">
        <v>0</v>
      </c>
      <c r="Q21" s="2"/>
      <c r="R21" s="2">
        <v>83851.399999999994</v>
      </c>
      <c r="S21" s="2">
        <v>83851.399999999994</v>
      </c>
      <c r="T21" s="2">
        <v>39.5</v>
      </c>
      <c r="U21" s="2"/>
      <c r="V21" s="2">
        <f>U21*$O$1</f>
        <v>0</v>
      </c>
      <c r="W21" s="2">
        <v>47.099999999999994</v>
      </c>
      <c r="X21" s="2"/>
      <c r="Y21" s="2">
        <f>X21*$O$2</f>
        <v>0</v>
      </c>
      <c r="Z21" s="2"/>
      <c r="AA21" s="2">
        <f t="shared" si="0"/>
        <v>83938</v>
      </c>
      <c r="AB21" s="2"/>
      <c r="AC21" s="2">
        <f t="shared" si="1"/>
        <v>0</v>
      </c>
      <c r="AD21" s="2">
        <f t="shared" si="2"/>
        <v>0</v>
      </c>
      <c r="AE21">
        <f t="shared" si="3"/>
        <v>83938</v>
      </c>
    </row>
    <row r="22" spans="1:31" x14ac:dyDescent="0.2">
      <c r="A22" s="6" t="s">
        <v>32</v>
      </c>
      <c r="B22" s="2">
        <v>0</v>
      </c>
      <c r="C22" s="2"/>
      <c r="D22" s="2">
        <v>40109</v>
      </c>
      <c r="E22" s="2">
        <v>40109</v>
      </c>
      <c r="F22" s="2">
        <v>0.76</v>
      </c>
      <c r="G22" s="2">
        <v>18.899999999999999</v>
      </c>
      <c r="H22" s="2"/>
      <c r="I22" s="2">
        <v>7.5999999999999998E-2</v>
      </c>
      <c r="J22" s="2">
        <v>22.5</v>
      </c>
      <c r="K22" s="2"/>
      <c r="L22" s="2">
        <v>80260.23599999999</v>
      </c>
      <c r="N22" s="11" t="s">
        <v>125</v>
      </c>
      <c r="O22" s="6" t="s">
        <v>115</v>
      </c>
      <c r="P22" s="2">
        <v>0</v>
      </c>
      <c r="Q22" s="2"/>
      <c r="R22" s="2">
        <v>2255.1999999999998</v>
      </c>
      <c r="S22" s="2">
        <v>2255.1999999999998</v>
      </c>
      <c r="T22" s="2">
        <v>5.5</v>
      </c>
      <c r="U22" s="2"/>
      <c r="V22" s="2">
        <f>U22*$O$1</f>
        <v>0</v>
      </c>
      <c r="W22" s="2">
        <v>9.5</v>
      </c>
      <c r="X22" s="2"/>
      <c r="Y22" s="2">
        <f>X22*$O$2</f>
        <v>0</v>
      </c>
      <c r="Z22" s="2"/>
      <c r="AA22" s="2">
        <f>SUM(P22,Q22,R22,T22,V22,W22,Y22)</f>
        <v>2270.1999999999998</v>
      </c>
      <c r="AB22" s="2">
        <f>'KILN emissions'!AA7</f>
        <v>2270.1999999999998</v>
      </c>
      <c r="AC22" s="2">
        <f t="shared" si="1"/>
        <v>0</v>
      </c>
      <c r="AD22" s="2">
        <f t="shared" si="2"/>
        <v>0</v>
      </c>
      <c r="AE22">
        <f t="shared" si="3"/>
        <v>0</v>
      </c>
    </row>
    <row r="23" spans="1:31" x14ac:dyDescent="0.2">
      <c r="A23" s="5" t="s">
        <v>123</v>
      </c>
      <c r="B23" s="2">
        <v>0</v>
      </c>
      <c r="C23" s="2"/>
      <c r="D23" s="2">
        <v>97911</v>
      </c>
      <c r="E23" s="2">
        <v>97911</v>
      </c>
      <c r="F23" s="2">
        <v>1.85</v>
      </c>
      <c r="G23" s="2">
        <v>46.1</v>
      </c>
      <c r="H23" s="2"/>
      <c r="I23" s="2">
        <v>0.185</v>
      </c>
      <c r="J23" s="2">
        <v>55</v>
      </c>
      <c r="K23" s="2"/>
      <c r="L23" s="2">
        <v>195925.13500000001</v>
      </c>
      <c r="N23" s="11" t="s">
        <v>125</v>
      </c>
      <c r="O23" s="6" t="s">
        <v>114</v>
      </c>
      <c r="P23" s="2">
        <v>0</v>
      </c>
      <c r="Q23" s="2"/>
      <c r="R23" s="2">
        <v>3059.5</v>
      </c>
      <c r="S23" s="2">
        <v>3059.5</v>
      </c>
      <c r="T23" s="2">
        <v>8.1</v>
      </c>
      <c r="U23" s="2"/>
      <c r="V23" s="2">
        <f>U23*$O$1</f>
        <v>0</v>
      </c>
      <c r="W23" s="2">
        <v>14.1</v>
      </c>
      <c r="X23" s="2"/>
      <c r="Y23" s="2">
        <f>X23*$O$2</f>
        <v>0</v>
      </c>
      <c r="Z23" s="2"/>
      <c r="AA23" s="2">
        <f>SUM(P23,Q23,R23,T23,V23,W23,Y23)</f>
        <v>3081.7</v>
      </c>
      <c r="AB23" s="2">
        <f>'KILN emissions'!AA6</f>
        <v>3081.7</v>
      </c>
      <c r="AC23" s="2">
        <f t="shared" si="1"/>
        <v>0</v>
      </c>
      <c r="AD23" s="2">
        <f t="shared" si="2"/>
        <v>0</v>
      </c>
      <c r="AE23">
        <f t="shared" si="3"/>
        <v>0</v>
      </c>
    </row>
    <row r="24" spans="1:31" x14ac:dyDescent="0.2">
      <c r="A24" s="6" t="s">
        <v>32</v>
      </c>
      <c r="B24" s="2">
        <v>0</v>
      </c>
      <c r="C24" s="2"/>
      <c r="D24" s="2">
        <v>97911</v>
      </c>
      <c r="E24" s="2">
        <v>97911</v>
      </c>
      <c r="F24" s="2">
        <v>1.85</v>
      </c>
      <c r="G24" s="2">
        <v>46.1</v>
      </c>
      <c r="H24" s="2"/>
      <c r="I24" s="2">
        <v>0.185</v>
      </c>
      <c r="J24" s="2">
        <v>55</v>
      </c>
      <c r="K24" s="2"/>
      <c r="L24" s="2">
        <v>195925.13500000001</v>
      </c>
      <c r="N24" s="11" t="s">
        <v>125</v>
      </c>
      <c r="O24" s="6" t="s">
        <v>32</v>
      </c>
      <c r="P24" s="2">
        <v>0</v>
      </c>
      <c r="Q24" s="2"/>
      <c r="R24" s="2">
        <v>48923.1</v>
      </c>
      <c r="S24" s="2">
        <v>48923.1</v>
      </c>
      <c r="T24" s="2">
        <v>23.1</v>
      </c>
      <c r="U24" s="2"/>
      <c r="V24" s="2">
        <f>U24*$O$1</f>
        <v>0</v>
      </c>
      <c r="W24" s="2">
        <v>27.5</v>
      </c>
      <c r="X24" s="2"/>
      <c r="Y24" s="2">
        <f>X24*$O$2</f>
        <v>0</v>
      </c>
      <c r="Z24" s="2"/>
      <c r="AA24" s="2">
        <f>SUM(P24,Q24,R24,T24,V24,W24,Y24)</f>
        <v>48973.7</v>
      </c>
      <c r="AB24" s="2"/>
      <c r="AC24" s="2">
        <f t="shared" si="1"/>
        <v>0</v>
      </c>
      <c r="AD24" s="2">
        <f t="shared" si="2"/>
        <v>0</v>
      </c>
      <c r="AE24">
        <f t="shared" si="3"/>
        <v>48973.7</v>
      </c>
    </row>
    <row r="25" spans="1:31" x14ac:dyDescent="0.2">
      <c r="A25" s="5" t="s">
        <v>47</v>
      </c>
      <c r="B25" s="2">
        <v>0</v>
      </c>
      <c r="C25" s="2"/>
      <c r="D25" s="2">
        <v>245096.2</v>
      </c>
      <c r="E25" s="2">
        <v>245096.2</v>
      </c>
      <c r="F25" s="2">
        <v>4.62</v>
      </c>
      <c r="G25" s="2">
        <v>115.5</v>
      </c>
      <c r="H25" s="2"/>
      <c r="I25" s="2">
        <v>0.46199999999999997</v>
      </c>
      <c r="J25" s="2">
        <v>137.6</v>
      </c>
      <c r="K25" s="2"/>
      <c r="L25" s="2">
        <v>490450.58199999999</v>
      </c>
      <c r="N25" s="11" t="s">
        <v>95</v>
      </c>
      <c r="O25" s="6" t="s">
        <v>32</v>
      </c>
      <c r="P25" s="2">
        <v>0</v>
      </c>
      <c r="Q25" s="2"/>
      <c r="R25" s="2">
        <v>59782.399999999994</v>
      </c>
      <c r="S25" s="2">
        <v>59782.399999999994</v>
      </c>
      <c r="T25" s="2">
        <v>28.1</v>
      </c>
      <c r="U25" s="2"/>
      <c r="V25" s="2">
        <f>U25*$O$1</f>
        <v>0</v>
      </c>
      <c r="W25" s="2">
        <v>33.5</v>
      </c>
      <c r="X25" s="2"/>
      <c r="Y25" s="2">
        <f>X25*$O$2</f>
        <v>0</v>
      </c>
      <c r="Z25" s="2"/>
      <c r="AA25" s="2">
        <f>SUM(P25,Q25,R25,T25,V25,W25,Y25)</f>
        <v>59843.999999999993</v>
      </c>
      <c r="AB25" s="2">
        <f>'KILN emissions'!AA8</f>
        <v>2371</v>
      </c>
      <c r="AC25" s="2">
        <f t="shared" si="1"/>
        <v>0</v>
      </c>
      <c r="AD25" s="2">
        <f t="shared" si="2"/>
        <v>0</v>
      </c>
      <c r="AE25">
        <f t="shared" si="3"/>
        <v>57472.999999999993</v>
      </c>
    </row>
    <row r="26" spans="1:31" x14ac:dyDescent="0.2">
      <c r="A26" s="6" t="s">
        <v>32</v>
      </c>
      <c r="B26" s="2">
        <v>0</v>
      </c>
      <c r="C26" s="2"/>
      <c r="D26" s="2">
        <v>245096.2</v>
      </c>
      <c r="E26" s="2">
        <v>245096.2</v>
      </c>
      <c r="F26" s="2">
        <v>4.62</v>
      </c>
      <c r="G26" s="2">
        <v>115.5</v>
      </c>
      <c r="H26" s="2"/>
      <c r="I26" s="2">
        <v>0.46199999999999997</v>
      </c>
      <c r="J26" s="2">
        <v>137.6</v>
      </c>
      <c r="K26" s="2"/>
      <c r="L26" s="2">
        <v>490450.58199999999</v>
      </c>
      <c r="N26" s="11" t="s">
        <v>109</v>
      </c>
      <c r="O26" s="6" t="s">
        <v>114</v>
      </c>
      <c r="P26" s="2">
        <v>0</v>
      </c>
      <c r="Q26" s="2"/>
      <c r="R26" s="2">
        <v>5616.8</v>
      </c>
      <c r="S26" s="2">
        <v>5616.8</v>
      </c>
      <c r="T26" s="2">
        <v>14.9</v>
      </c>
      <c r="U26" s="2"/>
      <c r="V26" s="2">
        <f>U26*$O$1</f>
        <v>0</v>
      </c>
      <c r="W26" s="2">
        <v>25.8</v>
      </c>
      <c r="X26" s="2"/>
      <c r="Y26" s="2">
        <f>X26*$O$2</f>
        <v>0</v>
      </c>
      <c r="Z26" s="2"/>
      <c r="AA26" s="2">
        <f>SUM(P26,Q26,R26,T26,V26,W26,Y26)</f>
        <v>5657.5</v>
      </c>
      <c r="AB26" s="2">
        <f>'KILN emissions'!AA9</f>
        <v>5657.5</v>
      </c>
      <c r="AC26" s="2">
        <f t="shared" si="1"/>
        <v>0</v>
      </c>
      <c r="AD26" s="2">
        <f t="shared" si="2"/>
        <v>0</v>
      </c>
      <c r="AE26">
        <f t="shared" si="3"/>
        <v>0</v>
      </c>
    </row>
    <row r="27" spans="1:31" x14ac:dyDescent="0.2">
      <c r="A27" s="5" t="s">
        <v>58</v>
      </c>
      <c r="B27" s="2">
        <v>0</v>
      </c>
      <c r="C27" s="2"/>
      <c r="D27" s="2">
        <v>83851.399999999994</v>
      </c>
      <c r="E27" s="2">
        <v>83851.399999999994</v>
      </c>
      <c r="F27" s="2">
        <v>1.59</v>
      </c>
      <c r="G27" s="2">
        <v>39.5</v>
      </c>
      <c r="H27" s="2"/>
      <c r="I27" s="2">
        <v>0.159</v>
      </c>
      <c r="J27" s="2">
        <v>47.099999999999994</v>
      </c>
      <c r="K27" s="2"/>
      <c r="L27" s="2">
        <v>167791.149</v>
      </c>
      <c r="N27" s="11" t="s">
        <v>109</v>
      </c>
      <c r="O27" s="6" t="s">
        <v>115</v>
      </c>
      <c r="P27" s="2">
        <v>0</v>
      </c>
      <c r="Q27" s="2"/>
      <c r="R27" s="2">
        <v>8738.9</v>
      </c>
      <c r="S27" s="2">
        <v>8738.9</v>
      </c>
      <c r="T27" s="2">
        <v>21.1</v>
      </c>
      <c r="U27" s="2"/>
      <c r="V27" s="2">
        <f>U27*$O$1</f>
        <v>0</v>
      </c>
      <c r="W27" s="2">
        <v>36.700000000000003</v>
      </c>
      <c r="X27" s="2"/>
      <c r="Y27" s="2">
        <f>X27*$O$2</f>
        <v>0</v>
      </c>
      <c r="Z27" s="2"/>
      <c r="AA27" s="2">
        <f>SUM(P27,Q27,R27,T27,V27,W27,Y27)</f>
        <v>8796.7000000000007</v>
      </c>
      <c r="AB27" s="2">
        <f>'KILN emissions'!AA10</f>
        <v>8796.7000000000007</v>
      </c>
      <c r="AC27" s="2">
        <f t="shared" si="1"/>
        <v>0</v>
      </c>
      <c r="AD27" s="2">
        <f t="shared" si="2"/>
        <v>0</v>
      </c>
      <c r="AE27">
        <f t="shared" si="3"/>
        <v>0</v>
      </c>
    </row>
    <row r="28" spans="1:31" x14ac:dyDescent="0.2">
      <c r="A28" s="6" t="s">
        <v>32</v>
      </c>
      <c r="B28" s="2">
        <v>0</v>
      </c>
      <c r="C28" s="2"/>
      <c r="D28" s="2">
        <v>83851.399999999994</v>
      </c>
      <c r="E28" s="2">
        <v>83851.399999999994</v>
      </c>
      <c r="F28" s="2">
        <v>1.59</v>
      </c>
      <c r="G28" s="2">
        <v>39.5</v>
      </c>
      <c r="H28" s="2"/>
      <c r="I28" s="2">
        <v>0.159</v>
      </c>
      <c r="J28" s="2">
        <v>47.099999999999994</v>
      </c>
      <c r="K28" s="2"/>
      <c r="L28" s="2">
        <v>167791.149</v>
      </c>
      <c r="N28" s="11" t="s">
        <v>109</v>
      </c>
      <c r="O28" s="6" t="s">
        <v>32</v>
      </c>
      <c r="P28" s="2">
        <v>0</v>
      </c>
      <c r="Q28" s="2"/>
      <c r="R28" s="2">
        <v>115986.6</v>
      </c>
      <c r="S28" s="2">
        <v>115986.6</v>
      </c>
      <c r="T28" s="2">
        <v>54.599999999999994</v>
      </c>
      <c r="U28" s="2"/>
      <c r="V28" s="2">
        <f>U28*$O$1</f>
        <v>0</v>
      </c>
      <c r="W28" s="2">
        <v>65.2</v>
      </c>
      <c r="X28" s="2"/>
      <c r="Y28" s="2">
        <f>X28*$O$2</f>
        <v>0</v>
      </c>
      <c r="Z28" s="2"/>
      <c r="AA28" s="2">
        <f>SUM(P28,Q28,R28,T28,V28,W28,Y28)</f>
        <v>116106.40000000001</v>
      </c>
      <c r="AB28" s="2"/>
      <c r="AC28" s="2">
        <f t="shared" si="1"/>
        <v>0</v>
      </c>
      <c r="AD28" s="2">
        <f t="shared" si="2"/>
        <v>0</v>
      </c>
      <c r="AE28">
        <f t="shared" si="3"/>
        <v>116106.40000000001</v>
      </c>
    </row>
    <row r="29" spans="1:31" x14ac:dyDescent="0.2">
      <c r="A29" s="5" t="s">
        <v>125</v>
      </c>
      <c r="B29" s="2">
        <v>0</v>
      </c>
      <c r="C29" s="2"/>
      <c r="D29" s="2">
        <v>54237.799999999996</v>
      </c>
      <c r="E29" s="2">
        <v>54237.799999999996</v>
      </c>
      <c r="F29" s="2">
        <v>1.45</v>
      </c>
      <c r="G29" s="2">
        <v>36.700000000000003</v>
      </c>
      <c r="H29" s="2"/>
      <c r="I29" s="2">
        <v>0.16999999999999998</v>
      </c>
      <c r="J29" s="2">
        <v>51.1</v>
      </c>
      <c r="K29" s="2"/>
      <c r="L29" s="2">
        <v>108565.02</v>
      </c>
      <c r="N29" s="11" t="s">
        <v>127</v>
      </c>
      <c r="O29" s="6" t="s">
        <v>32</v>
      </c>
      <c r="P29" s="2">
        <v>0</v>
      </c>
      <c r="Q29" s="2"/>
      <c r="R29" s="2">
        <v>29082.899999999998</v>
      </c>
      <c r="S29" s="2">
        <v>29082.899999999998</v>
      </c>
      <c r="T29" s="2">
        <v>13.6</v>
      </c>
      <c r="U29" s="2"/>
      <c r="V29" s="2">
        <f>U29*$O$1</f>
        <v>0</v>
      </c>
      <c r="W29" s="2">
        <v>16.399999999999999</v>
      </c>
      <c r="X29" s="2"/>
      <c r="Y29" s="2">
        <f>X29*$O$2</f>
        <v>0</v>
      </c>
      <c r="Z29" s="2"/>
      <c r="AA29" s="2">
        <f>SUM(P29,Q29,R29,T29,V29,W29,Y29)</f>
        <v>29112.899999999998</v>
      </c>
      <c r="AB29" s="2"/>
      <c r="AC29" s="2">
        <f t="shared" si="1"/>
        <v>0</v>
      </c>
      <c r="AD29" s="2">
        <f t="shared" si="2"/>
        <v>0</v>
      </c>
      <c r="AE29">
        <f t="shared" si="3"/>
        <v>29112.899999999998</v>
      </c>
    </row>
    <row r="30" spans="1:31" x14ac:dyDescent="0.2">
      <c r="A30" s="6" t="s">
        <v>114</v>
      </c>
      <c r="B30" s="2">
        <v>0</v>
      </c>
      <c r="C30" s="2"/>
      <c r="D30" s="2">
        <v>3059.5</v>
      </c>
      <c r="E30" s="2">
        <v>3059.5</v>
      </c>
      <c r="F30" s="2">
        <v>0.32</v>
      </c>
      <c r="G30" s="2">
        <v>8.1</v>
      </c>
      <c r="H30" s="2"/>
      <c r="I30" s="2">
        <v>4.7E-2</v>
      </c>
      <c r="J30" s="2">
        <v>14.1</v>
      </c>
      <c r="K30" s="2"/>
      <c r="L30" s="2">
        <v>6141.567</v>
      </c>
      <c r="N30" s="11" t="s">
        <v>127</v>
      </c>
      <c r="O30" s="6" t="s">
        <v>114</v>
      </c>
      <c r="P30" s="2">
        <v>0</v>
      </c>
      <c r="Q30" s="2"/>
      <c r="R30" s="2">
        <v>6004.5</v>
      </c>
      <c r="S30" s="2">
        <v>6004.5</v>
      </c>
      <c r="T30" s="2">
        <v>15.9</v>
      </c>
      <c r="U30" s="2"/>
      <c r="V30" s="2">
        <f>U30*$O$1</f>
        <v>0</v>
      </c>
      <c r="W30" s="2">
        <v>27.6</v>
      </c>
      <c r="X30" s="2"/>
      <c r="Y30" s="2">
        <f>X30*$O$2</f>
        <v>0</v>
      </c>
      <c r="Z30" s="2"/>
      <c r="AA30" s="2">
        <f>SUM(P30,Q30,R30,T30,V30,W30,Y30)</f>
        <v>6048</v>
      </c>
      <c r="AB30" s="2">
        <f>'KILN emissions'!AA11</f>
        <v>6048</v>
      </c>
      <c r="AC30" s="2">
        <f t="shared" si="1"/>
        <v>0</v>
      </c>
      <c r="AD30" s="2">
        <f t="shared" si="2"/>
        <v>0</v>
      </c>
      <c r="AE30">
        <f t="shared" si="3"/>
        <v>0</v>
      </c>
    </row>
    <row r="31" spans="1:31" x14ac:dyDescent="0.2">
      <c r="A31" s="6" t="s">
        <v>115</v>
      </c>
      <c r="B31" s="2">
        <v>0</v>
      </c>
      <c r="C31" s="2"/>
      <c r="D31" s="2">
        <v>2255.1999999999998</v>
      </c>
      <c r="E31" s="2">
        <v>2255.1999999999998</v>
      </c>
      <c r="F31" s="2">
        <v>0.22</v>
      </c>
      <c r="G31" s="2">
        <v>5.5</v>
      </c>
      <c r="H31" s="2"/>
      <c r="I31" s="2">
        <v>3.2000000000000001E-2</v>
      </c>
      <c r="J31" s="2">
        <v>9.5</v>
      </c>
      <c r="K31" s="2"/>
      <c r="L31" s="2">
        <v>4525.652</v>
      </c>
      <c r="N31" s="11" t="s">
        <v>127</v>
      </c>
      <c r="O31" s="6" t="s">
        <v>55</v>
      </c>
      <c r="P31" s="2">
        <v>0</v>
      </c>
      <c r="Q31" s="2"/>
      <c r="R31" s="2">
        <v>68866.5</v>
      </c>
      <c r="S31" s="2">
        <v>68866.5</v>
      </c>
      <c r="T31" s="2">
        <v>203</v>
      </c>
      <c r="U31" s="2"/>
      <c r="V31" s="2">
        <f>U31*$O$1</f>
        <v>0</v>
      </c>
      <c r="W31" s="2">
        <v>352</v>
      </c>
      <c r="X31" s="2"/>
      <c r="Y31" s="2">
        <f>X31*$O$2</f>
        <v>0</v>
      </c>
      <c r="Z31" s="2"/>
      <c r="AA31" s="2">
        <f t="shared" si="0"/>
        <v>69421.5</v>
      </c>
      <c r="AB31" s="2"/>
      <c r="AC31" s="2">
        <f t="shared" si="1"/>
        <v>0</v>
      </c>
      <c r="AD31" s="2">
        <f t="shared" si="2"/>
        <v>0</v>
      </c>
      <c r="AE31">
        <f t="shared" si="3"/>
        <v>69421.5</v>
      </c>
    </row>
    <row r="32" spans="1:31" x14ac:dyDescent="0.2">
      <c r="A32" s="6" t="s">
        <v>32</v>
      </c>
      <c r="B32" s="2">
        <v>0</v>
      </c>
      <c r="C32" s="2"/>
      <c r="D32" s="2">
        <v>48923.1</v>
      </c>
      <c r="E32" s="2">
        <v>48923.1</v>
      </c>
      <c r="F32" s="2">
        <v>0.90999999999999992</v>
      </c>
      <c r="G32" s="2">
        <v>23.1</v>
      </c>
      <c r="H32" s="2"/>
      <c r="I32" s="2">
        <v>9.0999999999999998E-2</v>
      </c>
      <c r="J32" s="2">
        <v>27.5</v>
      </c>
      <c r="K32" s="2"/>
      <c r="L32" s="2">
        <v>97897.801000000007</v>
      </c>
      <c r="N32" s="11" t="s">
        <v>51</v>
      </c>
      <c r="O32" s="6" t="s">
        <v>32</v>
      </c>
      <c r="P32" s="2">
        <v>0</v>
      </c>
      <c r="Q32" s="2"/>
      <c r="R32" s="2">
        <v>1435.7</v>
      </c>
      <c r="S32" s="2">
        <v>1435.7</v>
      </c>
      <c r="T32" s="2">
        <v>0.7</v>
      </c>
      <c r="U32" s="2"/>
      <c r="V32" s="2">
        <f>U32*$O$1</f>
        <v>0</v>
      </c>
      <c r="W32" s="2">
        <v>0.8</v>
      </c>
      <c r="X32" s="2"/>
      <c r="Y32" s="2">
        <f>X32*$O$2</f>
        <v>0</v>
      </c>
      <c r="Z32" s="2"/>
      <c r="AA32" s="2">
        <f t="shared" si="0"/>
        <v>1437.2</v>
      </c>
      <c r="AB32" s="2"/>
      <c r="AC32" s="2">
        <f t="shared" si="1"/>
        <v>0</v>
      </c>
      <c r="AD32" s="2">
        <f t="shared" si="2"/>
        <v>0</v>
      </c>
      <c r="AE32">
        <f t="shared" si="3"/>
        <v>1437.2</v>
      </c>
    </row>
    <row r="33" spans="1:31" x14ac:dyDescent="0.2">
      <c r="A33" s="5" t="s">
        <v>95</v>
      </c>
      <c r="B33" s="2">
        <v>0</v>
      </c>
      <c r="C33" s="2"/>
      <c r="D33" s="2">
        <v>59782.399999999994</v>
      </c>
      <c r="E33" s="2">
        <v>59782.399999999994</v>
      </c>
      <c r="F33" s="2">
        <v>1.1299999999999999</v>
      </c>
      <c r="G33" s="2">
        <v>28.1</v>
      </c>
      <c r="H33" s="2"/>
      <c r="I33" s="2">
        <v>0.113</v>
      </c>
      <c r="J33" s="2">
        <v>33.5</v>
      </c>
      <c r="K33" s="2"/>
      <c r="L33" s="2">
        <v>119627.643</v>
      </c>
      <c r="N33" s="11" t="s">
        <v>51</v>
      </c>
      <c r="O33" s="6" t="s">
        <v>55</v>
      </c>
      <c r="P33" s="2">
        <v>0</v>
      </c>
      <c r="Q33" s="2"/>
      <c r="R33" s="2">
        <v>92584.7</v>
      </c>
      <c r="S33" s="2">
        <v>92584.7</v>
      </c>
      <c r="T33" s="2">
        <v>272.89999999999998</v>
      </c>
      <c r="U33" s="2"/>
      <c r="V33" s="2">
        <f>U33*$O$1</f>
        <v>0</v>
      </c>
      <c r="W33" s="2">
        <v>473.2</v>
      </c>
      <c r="X33" s="2"/>
      <c r="Y33" s="2">
        <f>X33*$O$2</f>
        <v>0</v>
      </c>
      <c r="Z33" s="2"/>
      <c r="AA33" s="2">
        <f t="shared" si="0"/>
        <v>93330.799999999988</v>
      </c>
      <c r="AB33" s="2"/>
      <c r="AC33" s="2">
        <f t="shared" si="1"/>
        <v>0</v>
      </c>
      <c r="AD33" s="2">
        <f t="shared" si="2"/>
        <v>0</v>
      </c>
      <c r="AE33">
        <f t="shared" si="3"/>
        <v>93330.799999999988</v>
      </c>
    </row>
    <row r="34" spans="1:31" x14ac:dyDescent="0.2">
      <c r="A34" s="6" t="s">
        <v>32</v>
      </c>
      <c r="B34" s="2">
        <v>0</v>
      </c>
      <c r="C34" s="2"/>
      <c r="D34" s="2">
        <v>59782.399999999994</v>
      </c>
      <c r="E34" s="2">
        <v>59782.399999999994</v>
      </c>
      <c r="F34" s="2">
        <v>1.1299999999999999</v>
      </c>
      <c r="G34" s="2">
        <v>28.1</v>
      </c>
      <c r="H34" s="2"/>
      <c r="I34" s="2">
        <v>0.113</v>
      </c>
      <c r="J34" s="2">
        <v>33.5</v>
      </c>
      <c r="K34" s="2"/>
      <c r="L34" s="2">
        <v>119627.643</v>
      </c>
      <c r="N34" s="11" t="s">
        <v>117</v>
      </c>
      <c r="O34" s="6" t="s">
        <v>119</v>
      </c>
      <c r="P34" s="2">
        <v>0</v>
      </c>
      <c r="Q34" s="2"/>
      <c r="R34" s="2">
        <v>0</v>
      </c>
      <c r="S34" s="2">
        <v>0</v>
      </c>
      <c r="T34" s="2">
        <v>0</v>
      </c>
      <c r="U34" s="2"/>
      <c r="V34" s="2">
        <f>U34*$O$1</f>
        <v>0</v>
      </c>
      <c r="W34" s="2">
        <v>0</v>
      </c>
      <c r="X34" s="2"/>
      <c r="Y34" s="2">
        <f>X34*$O$2</f>
        <v>0</v>
      </c>
      <c r="Z34" s="2"/>
      <c r="AA34" s="2">
        <f t="shared" si="0"/>
        <v>0</v>
      </c>
      <c r="AB34" s="2"/>
      <c r="AC34" s="2">
        <f t="shared" si="1"/>
        <v>0</v>
      </c>
      <c r="AD34" s="2">
        <f t="shared" si="2"/>
        <v>0</v>
      </c>
      <c r="AE34">
        <f t="shared" si="3"/>
        <v>0</v>
      </c>
    </row>
    <row r="35" spans="1:31" x14ac:dyDescent="0.2">
      <c r="A35" s="5" t="s">
        <v>109</v>
      </c>
      <c r="B35" s="2">
        <v>0</v>
      </c>
      <c r="C35" s="2"/>
      <c r="D35" s="2">
        <v>130342.3</v>
      </c>
      <c r="E35" s="2">
        <v>130342.3</v>
      </c>
      <c r="F35" s="2">
        <v>3.6399999999999997</v>
      </c>
      <c r="G35" s="2">
        <v>90.6</v>
      </c>
      <c r="H35" s="2"/>
      <c r="I35" s="2">
        <v>0.42900000000000005</v>
      </c>
      <c r="J35" s="2">
        <v>127.7</v>
      </c>
      <c r="K35" s="2"/>
      <c r="L35" s="2">
        <v>260906.96900000004</v>
      </c>
      <c r="N35" s="11" t="s">
        <v>117</v>
      </c>
      <c r="O35" s="6" t="s">
        <v>32</v>
      </c>
      <c r="P35" s="2">
        <v>0</v>
      </c>
      <c r="Q35" s="2"/>
      <c r="R35" s="2">
        <v>23286.9</v>
      </c>
      <c r="S35" s="2">
        <v>23286.9</v>
      </c>
      <c r="T35" s="2">
        <v>11</v>
      </c>
      <c r="U35" s="2"/>
      <c r="V35" s="2">
        <f>U35*$O$1</f>
        <v>0</v>
      </c>
      <c r="W35" s="2">
        <v>13.1</v>
      </c>
      <c r="X35" s="2"/>
      <c r="Y35" s="2">
        <f>X35*$O$2</f>
        <v>0</v>
      </c>
      <c r="Z35" s="2"/>
      <c r="AA35" s="2">
        <f t="shared" si="0"/>
        <v>23311</v>
      </c>
      <c r="AB35" s="2"/>
      <c r="AC35" s="2">
        <f t="shared" si="1"/>
        <v>0</v>
      </c>
      <c r="AD35" s="2">
        <f t="shared" si="2"/>
        <v>0</v>
      </c>
      <c r="AE35">
        <f t="shared" si="3"/>
        <v>23311</v>
      </c>
    </row>
    <row r="36" spans="1:31" x14ac:dyDescent="0.2">
      <c r="A36" s="6" t="s">
        <v>114</v>
      </c>
      <c r="B36" s="2">
        <v>0</v>
      </c>
      <c r="C36" s="2"/>
      <c r="D36" s="2">
        <v>5616.8</v>
      </c>
      <c r="E36" s="2">
        <v>5616.8</v>
      </c>
      <c r="F36" s="2">
        <v>0.6</v>
      </c>
      <c r="G36" s="2">
        <v>14.9</v>
      </c>
      <c r="H36" s="2"/>
      <c r="I36" s="2">
        <v>8.6999999999999994E-2</v>
      </c>
      <c r="J36" s="2">
        <v>25.8</v>
      </c>
      <c r="K36" s="2"/>
      <c r="L36" s="2">
        <v>11274.986999999999</v>
      </c>
      <c r="N36" s="11" t="s">
        <v>117</v>
      </c>
      <c r="O36" s="6" t="s">
        <v>55</v>
      </c>
      <c r="P36" s="2">
        <v>0</v>
      </c>
      <c r="Q36" s="2"/>
      <c r="R36" s="2">
        <v>44563.199999999997</v>
      </c>
      <c r="S36" s="2">
        <v>44563.199999999997</v>
      </c>
      <c r="T36" s="2">
        <v>131.4</v>
      </c>
      <c r="U36" s="2"/>
      <c r="V36" s="2">
        <f>U36*$O$1</f>
        <v>0</v>
      </c>
      <c r="W36" s="2">
        <v>227.8</v>
      </c>
      <c r="X36" s="2"/>
      <c r="Y36" s="2">
        <f>X36*$O$2</f>
        <v>0</v>
      </c>
      <c r="Z36" s="2"/>
      <c r="AA36" s="2">
        <f t="shared" si="0"/>
        <v>44922.400000000001</v>
      </c>
      <c r="AB36" s="2"/>
      <c r="AC36" s="2">
        <f t="shared" si="1"/>
        <v>0</v>
      </c>
      <c r="AD36" s="2">
        <f t="shared" si="2"/>
        <v>0</v>
      </c>
      <c r="AE36">
        <f t="shared" si="3"/>
        <v>44922.400000000001</v>
      </c>
    </row>
    <row r="37" spans="1:31" x14ac:dyDescent="0.2">
      <c r="A37" s="6" t="s">
        <v>115</v>
      </c>
      <c r="B37" s="2">
        <v>0</v>
      </c>
      <c r="C37" s="2"/>
      <c r="D37" s="2">
        <v>8738.9</v>
      </c>
      <c r="E37" s="2">
        <v>8738.9</v>
      </c>
      <c r="F37" s="2">
        <v>0.85</v>
      </c>
      <c r="G37" s="2">
        <v>21.1</v>
      </c>
      <c r="H37" s="2"/>
      <c r="I37" s="2">
        <v>0.123</v>
      </c>
      <c r="J37" s="2">
        <v>36.700000000000003</v>
      </c>
      <c r="K37" s="2"/>
      <c r="L37" s="2">
        <v>17536.572999999997</v>
      </c>
      <c r="N37" s="11" t="s">
        <v>35</v>
      </c>
      <c r="O37" s="6" t="s">
        <v>32</v>
      </c>
      <c r="P37" s="2">
        <v>0</v>
      </c>
      <c r="Q37" s="2"/>
      <c r="R37" s="2">
        <v>111236.5</v>
      </c>
      <c r="S37" s="2">
        <v>111236.5</v>
      </c>
      <c r="T37" s="2">
        <v>52.4</v>
      </c>
      <c r="U37" s="2"/>
      <c r="V37" s="2">
        <f>U37*$O$1</f>
        <v>0</v>
      </c>
      <c r="W37" s="2">
        <v>62.400000000000006</v>
      </c>
      <c r="X37" s="2"/>
      <c r="Y37" s="2">
        <f>X37*$O$2</f>
        <v>0</v>
      </c>
      <c r="Z37" s="2"/>
      <c r="AA37" s="2">
        <f t="shared" si="0"/>
        <v>111351.29999999999</v>
      </c>
      <c r="AB37" s="2"/>
      <c r="AC37" s="2">
        <f t="shared" si="1"/>
        <v>0</v>
      </c>
      <c r="AD37" s="2">
        <f t="shared" si="2"/>
        <v>0</v>
      </c>
      <c r="AE37">
        <f t="shared" si="3"/>
        <v>111351.29999999999</v>
      </c>
    </row>
    <row r="38" spans="1:31" x14ac:dyDescent="0.2">
      <c r="A38" s="6" t="s">
        <v>32</v>
      </c>
      <c r="B38" s="2">
        <v>0</v>
      </c>
      <c r="C38" s="2"/>
      <c r="D38" s="2">
        <v>115986.6</v>
      </c>
      <c r="E38" s="2">
        <v>115986.6</v>
      </c>
      <c r="F38" s="2">
        <v>2.19</v>
      </c>
      <c r="G38" s="2">
        <v>54.599999999999994</v>
      </c>
      <c r="H38" s="2"/>
      <c r="I38" s="2">
        <v>0.21900000000000003</v>
      </c>
      <c r="J38" s="2">
        <v>65.2</v>
      </c>
      <c r="K38" s="2"/>
      <c r="L38" s="2">
        <v>232095.40900000004</v>
      </c>
      <c r="N38" s="11" t="s">
        <v>100</v>
      </c>
      <c r="O38" s="6" t="s">
        <v>32</v>
      </c>
      <c r="P38" s="2">
        <v>0</v>
      </c>
      <c r="Q38" s="2"/>
      <c r="R38" s="2">
        <v>15569.7</v>
      </c>
      <c r="S38" s="2">
        <v>15569.7</v>
      </c>
      <c r="T38" s="2">
        <v>7.3</v>
      </c>
      <c r="U38" s="2"/>
      <c r="V38" s="2">
        <f>U38*$O$1</f>
        <v>0</v>
      </c>
      <c r="W38" s="2">
        <v>8.6999999999999993</v>
      </c>
      <c r="X38" s="2"/>
      <c r="Y38" s="2">
        <f>X38*$O$2</f>
        <v>0</v>
      </c>
      <c r="Z38" s="2"/>
      <c r="AA38" s="2">
        <f t="shared" si="0"/>
        <v>15585.7</v>
      </c>
      <c r="AB38" s="2"/>
      <c r="AC38" s="2">
        <f t="shared" si="1"/>
        <v>0</v>
      </c>
      <c r="AD38" s="2">
        <f t="shared" si="2"/>
        <v>0</v>
      </c>
      <c r="AE38">
        <f t="shared" si="3"/>
        <v>15585.7</v>
      </c>
    </row>
    <row r="39" spans="1:31" x14ac:dyDescent="0.2">
      <c r="A39" s="5" t="s">
        <v>127</v>
      </c>
      <c r="B39" s="2">
        <v>0</v>
      </c>
      <c r="C39" s="2"/>
      <c r="D39" s="2">
        <v>103953.9</v>
      </c>
      <c r="E39" s="2">
        <v>103953.9</v>
      </c>
      <c r="F39" s="2">
        <v>9.31</v>
      </c>
      <c r="G39" s="2">
        <v>232.5</v>
      </c>
      <c r="H39" s="2"/>
      <c r="I39" s="2">
        <v>1.329</v>
      </c>
      <c r="J39" s="2">
        <v>396</v>
      </c>
      <c r="K39" s="2"/>
      <c r="L39" s="2">
        <v>208546.93900000001</v>
      </c>
      <c r="N39" s="11" t="s">
        <v>134</v>
      </c>
      <c r="O39" s="6" t="s">
        <v>65</v>
      </c>
      <c r="P39" s="2">
        <v>0</v>
      </c>
      <c r="Q39" s="2"/>
      <c r="R39" s="2">
        <v>147.5</v>
      </c>
      <c r="S39" s="2">
        <v>147.5</v>
      </c>
      <c r="T39" s="2">
        <v>0.2</v>
      </c>
      <c r="U39" s="2"/>
      <c r="V39" s="2">
        <f>U39*$O$1</f>
        <v>0</v>
      </c>
      <c r="W39" s="2">
        <v>0.4</v>
      </c>
      <c r="X39" s="2"/>
      <c r="Y39" s="2">
        <f>X39*$O$2</f>
        <v>0</v>
      </c>
      <c r="Z39" s="2"/>
      <c r="AA39" s="2">
        <f t="shared" si="0"/>
        <v>148.1</v>
      </c>
      <c r="AB39" s="2"/>
      <c r="AC39" s="2">
        <f t="shared" si="1"/>
        <v>0</v>
      </c>
      <c r="AD39" s="2">
        <f t="shared" si="2"/>
        <v>0</v>
      </c>
      <c r="AE39">
        <f t="shared" si="3"/>
        <v>148.1</v>
      </c>
    </row>
    <row r="40" spans="1:31" x14ac:dyDescent="0.2">
      <c r="A40" s="6" t="s">
        <v>114</v>
      </c>
      <c r="B40" s="2">
        <v>0</v>
      </c>
      <c r="C40" s="2"/>
      <c r="D40" s="2">
        <v>6004.5</v>
      </c>
      <c r="E40" s="2">
        <v>6004.5</v>
      </c>
      <c r="F40" s="2">
        <v>0.64</v>
      </c>
      <c r="G40" s="2">
        <v>15.9</v>
      </c>
      <c r="H40" s="2"/>
      <c r="I40" s="2">
        <v>9.2999999999999999E-2</v>
      </c>
      <c r="J40" s="2">
        <v>27.6</v>
      </c>
      <c r="K40" s="2"/>
      <c r="L40" s="2">
        <v>12053.233</v>
      </c>
      <c r="N40" s="11" t="s">
        <v>134</v>
      </c>
      <c r="O40" s="6" t="s">
        <v>82</v>
      </c>
      <c r="P40" s="2">
        <v>290.7</v>
      </c>
      <c r="Q40" s="2"/>
      <c r="R40" s="2">
        <v>0</v>
      </c>
      <c r="S40" s="2">
        <v>290.7</v>
      </c>
      <c r="T40" s="2">
        <v>0.4</v>
      </c>
      <c r="U40" s="2"/>
      <c r="V40" s="2">
        <f>U40*$O$1</f>
        <v>0</v>
      </c>
      <c r="W40" s="2">
        <v>1</v>
      </c>
      <c r="X40" s="2"/>
      <c r="Y40" s="2">
        <f>X40*$O$2</f>
        <v>0</v>
      </c>
      <c r="Z40" s="2"/>
      <c r="AA40" s="2">
        <f t="shared" si="0"/>
        <v>292.09999999999997</v>
      </c>
      <c r="AB40" s="2"/>
      <c r="AC40" s="2">
        <f t="shared" si="1"/>
        <v>0</v>
      </c>
      <c r="AD40" s="2">
        <f t="shared" si="2"/>
        <v>0</v>
      </c>
      <c r="AE40">
        <f t="shared" si="3"/>
        <v>292.09999999999997</v>
      </c>
    </row>
    <row r="41" spans="1:31" x14ac:dyDescent="0.2">
      <c r="A41" s="6" t="s">
        <v>55</v>
      </c>
      <c r="B41" s="2">
        <v>0</v>
      </c>
      <c r="C41" s="2"/>
      <c r="D41" s="2">
        <v>68866.5</v>
      </c>
      <c r="E41" s="2">
        <v>68866.5</v>
      </c>
      <c r="F41" s="2">
        <v>8.1199999999999992</v>
      </c>
      <c r="G41" s="2">
        <v>203</v>
      </c>
      <c r="H41" s="2"/>
      <c r="I41" s="2">
        <v>1.181</v>
      </c>
      <c r="J41" s="2">
        <v>352</v>
      </c>
      <c r="K41" s="2"/>
      <c r="L41" s="2">
        <v>138297.30100000001</v>
      </c>
      <c r="N41" s="11" t="s">
        <v>134</v>
      </c>
      <c r="O41" s="6" t="s">
        <v>32</v>
      </c>
      <c r="P41" s="2">
        <v>0</v>
      </c>
      <c r="Q41" s="2"/>
      <c r="R41" s="2">
        <v>143720.70000000001</v>
      </c>
      <c r="S41" s="2">
        <v>143720.70000000001</v>
      </c>
      <c r="T41" s="2">
        <v>67.7</v>
      </c>
      <c r="U41" s="2"/>
      <c r="V41" s="2">
        <f>U41*$O$1</f>
        <v>0</v>
      </c>
      <c r="W41" s="2">
        <v>80.800000000000011</v>
      </c>
      <c r="X41" s="2"/>
      <c r="Y41" s="2">
        <f>X41*$O$2</f>
        <v>0</v>
      </c>
      <c r="Z41" s="2"/>
      <c r="AA41" s="2">
        <f t="shared" si="0"/>
        <v>143869.20000000001</v>
      </c>
      <c r="AB41" s="2"/>
      <c r="AC41" s="2">
        <f t="shared" si="1"/>
        <v>0</v>
      </c>
      <c r="AD41" s="2">
        <f t="shared" si="2"/>
        <v>0</v>
      </c>
      <c r="AE41">
        <f t="shared" si="3"/>
        <v>143869.20000000001</v>
      </c>
    </row>
    <row r="42" spans="1:31" x14ac:dyDescent="0.2">
      <c r="A42" s="6" t="s">
        <v>32</v>
      </c>
      <c r="B42" s="2">
        <v>0</v>
      </c>
      <c r="C42" s="2"/>
      <c r="D42" s="2">
        <v>29082.899999999998</v>
      </c>
      <c r="E42" s="2">
        <v>29082.899999999998</v>
      </c>
      <c r="F42" s="2">
        <v>0.55000000000000004</v>
      </c>
      <c r="G42" s="2">
        <v>13.6</v>
      </c>
      <c r="H42" s="2"/>
      <c r="I42" s="2">
        <v>5.4999999999999993E-2</v>
      </c>
      <c r="J42" s="2">
        <v>16.399999999999999</v>
      </c>
      <c r="K42" s="2"/>
      <c r="L42" s="2">
        <v>58196.404999999999</v>
      </c>
      <c r="N42" s="11" t="s">
        <v>134</v>
      </c>
      <c r="O42" s="6" t="s">
        <v>85</v>
      </c>
      <c r="P42" s="2">
        <v>0</v>
      </c>
      <c r="Q42" s="2"/>
      <c r="R42" s="2">
        <v>20279.099999999999</v>
      </c>
      <c r="S42" s="2">
        <v>20279.099999999999</v>
      </c>
      <c r="T42" s="2">
        <v>170.2</v>
      </c>
      <c r="U42" s="2"/>
      <c r="V42" s="2">
        <f>U42*$O$1</f>
        <v>0</v>
      </c>
      <c r="W42" s="2">
        <v>266.3</v>
      </c>
      <c r="X42" s="2"/>
      <c r="Y42" s="2">
        <f>X42*$O$2</f>
        <v>0</v>
      </c>
      <c r="Z42" s="2"/>
      <c r="AA42" s="2">
        <f t="shared" si="0"/>
        <v>20715.599999999999</v>
      </c>
      <c r="AB42" s="2"/>
      <c r="AC42" s="2">
        <f t="shared" si="1"/>
        <v>0</v>
      </c>
      <c r="AD42" s="2">
        <f t="shared" si="2"/>
        <v>0</v>
      </c>
      <c r="AE42">
        <f t="shared" si="3"/>
        <v>20715.599999999999</v>
      </c>
    </row>
    <row r="43" spans="1:31" x14ac:dyDescent="0.2">
      <c r="A43" s="5" t="s">
        <v>51</v>
      </c>
      <c r="B43" s="2">
        <v>0</v>
      </c>
      <c r="C43" s="2"/>
      <c r="D43" s="2">
        <v>94020.4</v>
      </c>
      <c r="E43" s="2">
        <v>94020.4</v>
      </c>
      <c r="F43" s="2">
        <v>10.95</v>
      </c>
      <c r="G43" s="2">
        <v>273.59999999999997</v>
      </c>
      <c r="H43" s="2"/>
      <c r="I43" s="2">
        <v>1.591</v>
      </c>
      <c r="J43" s="2">
        <v>474</v>
      </c>
      <c r="K43" s="2"/>
      <c r="L43" s="2">
        <v>188800.94099999999</v>
      </c>
      <c r="N43" s="11" t="s">
        <v>134</v>
      </c>
      <c r="O43" s="6" t="s">
        <v>79</v>
      </c>
      <c r="P43" s="2">
        <v>192501.8</v>
      </c>
      <c r="Q43" s="2"/>
      <c r="R43" s="2">
        <v>0</v>
      </c>
      <c r="S43" s="2">
        <v>192501.8</v>
      </c>
      <c r="T43" s="2">
        <v>369.4</v>
      </c>
      <c r="U43" s="2"/>
      <c r="V43" s="2">
        <f>U43*$O$1</f>
        <v>0</v>
      </c>
      <c r="W43" s="2">
        <v>2201.6999999999998</v>
      </c>
      <c r="X43" s="2"/>
      <c r="Y43" s="2">
        <f>X43*$O$2</f>
        <v>0</v>
      </c>
      <c r="Z43" s="2"/>
      <c r="AA43" s="2">
        <f t="shared" si="0"/>
        <v>195072.9</v>
      </c>
      <c r="AB43" s="2"/>
      <c r="AC43" s="2">
        <f t="shared" si="1"/>
        <v>195072.9</v>
      </c>
      <c r="AD43" s="2">
        <f t="shared" si="2"/>
        <v>0</v>
      </c>
      <c r="AE43">
        <f t="shared" si="3"/>
        <v>0</v>
      </c>
    </row>
    <row r="44" spans="1:31" x14ac:dyDescent="0.2">
      <c r="A44" s="6" t="s">
        <v>55</v>
      </c>
      <c r="B44" s="2">
        <v>0</v>
      </c>
      <c r="C44" s="2"/>
      <c r="D44" s="2">
        <v>92584.7</v>
      </c>
      <c r="E44" s="2">
        <v>92584.7</v>
      </c>
      <c r="F44" s="2">
        <v>10.92</v>
      </c>
      <c r="G44" s="2">
        <v>272.89999999999998</v>
      </c>
      <c r="H44" s="2"/>
      <c r="I44" s="2">
        <v>1.5880000000000001</v>
      </c>
      <c r="J44" s="2">
        <v>473.2</v>
      </c>
      <c r="K44" s="2"/>
      <c r="L44" s="2">
        <v>185928.008</v>
      </c>
      <c r="N44" s="11" t="s">
        <v>134</v>
      </c>
      <c r="O44" s="6" t="s">
        <v>154</v>
      </c>
      <c r="P44" s="2"/>
      <c r="Q44" s="2">
        <v>25776.1</v>
      </c>
      <c r="R44" s="2">
        <v>4753.1000000000004</v>
      </c>
      <c r="S44" s="2"/>
      <c r="T44" s="2"/>
      <c r="U44" s="2">
        <v>1.18</v>
      </c>
      <c r="V44" s="2">
        <f>U44*$O$1</f>
        <v>28.618512693776683</v>
      </c>
      <c r="W44" s="2"/>
      <c r="X44" s="2">
        <v>0.26200000000000001</v>
      </c>
      <c r="Y44" s="2">
        <f>X44*$O$2</f>
        <v>77.587204134366914</v>
      </c>
      <c r="Z44" s="2"/>
      <c r="AA44" s="2">
        <f t="shared" si="0"/>
        <v>30635.405716828143</v>
      </c>
      <c r="AB44" s="2"/>
      <c r="AC44" s="2">
        <f t="shared" si="1"/>
        <v>0</v>
      </c>
      <c r="AD44" s="2">
        <f t="shared" si="2"/>
        <v>25882.305716828145</v>
      </c>
      <c r="AE44">
        <f t="shared" si="3"/>
        <v>4753.0999999999985</v>
      </c>
    </row>
    <row r="45" spans="1:31" x14ac:dyDescent="0.2">
      <c r="A45" s="6" t="s">
        <v>32</v>
      </c>
      <c r="B45" s="2">
        <v>0</v>
      </c>
      <c r="C45" s="2"/>
      <c r="D45" s="2">
        <v>1435.7</v>
      </c>
      <c r="E45" s="2">
        <v>1435.7</v>
      </c>
      <c r="F45" s="2">
        <v>0.03</v>
      </c>
      <c r="G45" s="2">
        <v>0.7</v>
      </c>
      <c r="H45" s="2"/>
      <c r="I45" s="2">
        <v>3.0000000000000001E-3</v>
      </c>
      <c r="J45" s="2">
        <v>0.8</v>
      </c>
      <c r="K45" s="2"/>
      <c r="L45" s="2">
        <v>2872.9330000000004</v>
      </c>
      <c r="N45" s="11" t="s">
        <v>102</v>
      </c>
      <c r="O45" s="6" t="s">
        <v>32</v>
      </c>
      <c r="P45" s="2">
        <v>0</v>
      </c>
      <c r="Q45" s="2"/>
      <c r="R45" s="2">
        <v>105694.8</v>
      </c>
      <c r="S45" s="2">
        <v>105694.8</v>
      </c>
      <c r="T45" s="2">
        <v>49.8</v>
      </c>
      <c r="U45" s="2"/>
      <c r="V45" s="2">
        <f>U45*$O$1</f>
        <v>0</v>
      </c>
      <c r="W45" s="2">
        <v>59.4</v>
      </c>
      <c r="X45" s="2"/>
      <c r="Y45" s="2">
        <f>X45*$O$2</f>
        <v>0</v>
      </c>
      <c r="Z45" s="2"/>
      <c r="AA45" s="2">
        <f t="shared" si="0"/>
        <v>105804</v>
      </c>
      <c r="AB45" s="2"/>
      <c r="AC45" s="2">
        <f t="shared" si="1"/>
        <v>0</v>
      </c>
      <c r="AD45" s="2">
        <f t="shared" si="2"/>
        <v>0</v>
      </c>
      <c r="AE45">
        <f t="shared" si="3"/>
        <v>105804</v>
      </c>
    </row>
    <row r="46" spans="1:31" x14ac:dyDescent="0.2">
      <c r="A46" s="5" t="s">
        <v>117</v>
      </c>
      <c r="B46" s="2">
        <v>0</v>
      </c>
      <c r="C46" s="2"/>
      <c r="D46" s="2">
        <v>67850.100000000006</v>
      </c>
      <c r="E46" s="2">
        <v>67850.100000000006</v>
      </c>
      <c r="F46" s="2">
        <v>5.7</v>
      </c>
      <c r="G46" s="2">
        <v>142.4</v>
      </c>
      <c r="H46" s="2"/>
      <c r="I46" s="2">
        <v>0.80800000000000005</v>
      </c>
      <c r="J46" s="2">
        <v>240.9</v>
      </c>
      <c r="K46" s="2"/>
      <c r="L46" s="2">
        <v>136090.00799999997</v>
      </c>
      <c r="N46" s="11" t="s">
        <v>145</v>
      </c>
      <c r="O46" s="6" t="s">
        <v>32</v>
      </c>
      <c r="P46" s="2">
        <v>0</v>
      </c>
      <c r="Q46" s="2"/>
      <c r="R46" s="2">
        <v>206644.9</v>
      </c>
      <c r="S46" s="2">
        <v>206644.9</v>
      </c>
      <c r="T46" s="2">
        <v>97.4</v>
      </c>
      <c r="U46" s="2"/>
      <c r="V46" s="2">
        <f>U46*$O$1</f>
        <v>0</v>
      </c>
      <c r="W46" s="2">
        <v>116.1</v>
      </c>
      <c r="X46" s="2"/>
      <c r="Y46" s="2">
        <f>X46*$O$2</f>
        <v>0</v>
      </c>
      <c r="Z46" s="2"/>
      <c r="AA46" s="2">
        <f t="shared" si="0"/>
        <v>206858.4</v>
      </c>
      <c r="AB46" s="2"/>
      <c r="AC46" s="2">
        <f t="shared" si="1"/>
        <v>0</v>
      </c>
      <c r="AD46" s="2">
        <f t="shared" si="2"/>
        <v>0</v>
      </c>
      <c r="AE46">
        <f t="shared" si="3"/>
        <v>206858.4</v>
      </c>
    </row>
    <row r="47" spans="1:31" x14ac:dyDescent="0.2">
      <c r="A47" s="6" t="s">
        <v>55</v>
      </c>
      <c r="B47" s="2">
        <v>0</v>
      </c>
      <c r="C47" s="2"/>
      <c r="D47" s="2">
        <v>44563.199999999997</v>
      </c>
      <c r="E47" s="2">
        <v>44563.199999999997</v>
      </c>
      <c r="F47" s="2">
        <v>5.26</v>
      </c>
      <c r="G47" s="2">
        <v>131.4</v>
      </c>
      <c r="H47" s="2"/>
      <c r="I47" s="2">
        <v>0.76400000000000001</v>
      </c>
      <c r="J47" s="2">
        <v>227.8</v>
      </c>
      <c r="K47" s="2"/>
      <c r="L47" s="2">
        <v>89491.623999999982</v>
      </c>
      <c r="N47" s="11" t="s">
        <v>104</v>
      </c>
      <c r="O47" s="6" t="s">
        <v>107</v>
      </c>
      <c r="P47" s="2">
        <v>0</v>
      </c>
      <c r="Q47" s="2"/>
      <c r="R47" s="2">
        <v>0</v>
      </c>
      <c r="S47" s="2">
        <v>0</v>
      </c>
      <c r="T47" s="2">
        <v>0</v>
      </c>
      <c r="U47" s="2"/>
      <c r="V47" s="2">
        <f>U47*$O$1</f>
        <v>0</v>
      </c>
      <c r="W47" s="2">
        <v>0</v>
      </c>
      <c r="X47" s="2"/>
      <c r="Y47" s="2">
        <f>X47*$O$2</f>
        <v>0</v>
      </c>
      <c r="Z47" s="2"/>
      <c r="AA47" s="2">
        <f t="shared" si="0"/>
        <v>0</v>
      </c>
      <c r="AB47" s="2"/>
      <c r="AC47" s="2">
        <f t="shared" si="1"/>
        <v>0</v>
      </c>
      <c r="AD47" s="2">
        <f t="shared" si="2"/>
        <v>0</v>
      </c>
      <c r="AE47">
        <f t="shared" si="3"/>
        <v>0</v>
      </c>
    </row>
    <row r="48" spans="1:31" x14ac:dyDescent="0.2">
      <c r="A48" s="6" t="s">
        <v>119</v>
      </c>
      <c r="B48" s="2">
        <v>0</v>
      </c>
      <c r="C48" s="2"/>
      <c r="D48" s="2">
        <v>0</v>
      </c>
      <c r="E48" s="2">
        <v>0</v>
      </c>
      <c r="F48" s="2">
        <v>0</v>
      </c>
      <c r="G48" s="2">
        <v>0</v>
      </c>
      <c r="H48" s="2"/>
      <c r="I48" s="2">
        <v>0</v>
      </c>
      <c r="J48" s="2">
        <v>0</v>
      </c>
      <c r="K48" s="2"/>
      <c r="L48" s="2">
        <v>0</v>
      </c>
      <c r="N48" s="11" t="s">
        <v>104</v>
      </c>
      <c r="O48" s="6" t="s">
        <v>32</v>
      </c>
      <c r="P48" s="2">
        <v>0</v>
      </c>
      <c r="Q48" s="2"/>
      <c r="R48" s="2">
        <v>52081.3</v>
      </c>
      <c r="S48" s="2">
        <v>52081.3</v>
      </c>
      <c r="T48" s="2">
        <v>24.5</v>
      </c>
      <c r="U48" s="2"/>
      <c r="V48" s="2">
        <f>U48*$O$1</f>
        <v>0</v>
      </c>
      <c r="W48" s="2">
        <v>29.3</v>
      </c>
      <c r="X48" s="2"/>
      <c r="Y48" s="2">
        <f>X48*$O$2</f>
        <v>0</v>
      </c>
      <c r="Z48" s="2"/>
      <c r="AA48" s="2">
        <f t="shared" si="0"/>
        <v>52135.100000000006</v>
      </c>
      <c r="AB48" s="2"/>
      <c r="AC48" s="2">
        <f t="shared" si="1"/>
        <v>0</v>
      </c>
      <c r="AD48" s="2">
        <f t="shared" si="2"/>
        <v>0</v>
      </c>
      <c r="AE48">
        <f t="shared" si="3"/>
        <v>52135.100000000006</v>
      </c>
    </row>
    <row r="49" spans="1:31" x14ac:dyDescent="0.2">
      <c r="A49" s="6" t="s">
        <v>32</v>
      </c>
      <c r="B49" s="2">
        <v>0</v>
      </c>
      <c r="C49" s="2"/>
      <c r="D49" s="2">
        <v>23286.9</v>
      </c>
      <c r="E49" s="2">
        <v>23286.9</v>
      </c>
      <c r="F49" s="2">
        <v>0.44</v>
      </c>
      <c r="G49" s="2">
        <v>11</v>
      </c>
      <c r="H49" s="2"/>
      <c r="I49" s="2">
        <v>4.3999999999999997E-2</v>
      </c>
      <c r="J49" s="2">
        <v>13.1</v>
      </c>
      <c r="K49" s="2"/>
      <c r="L49" s="2">
        <v>46598.384000000005</v>
      </c>
      <c r="N49" s="11" t="s">
        <v>139</v>
      </c>
      <c r="O49" s="6" t="s">
        <v>32</v>
      </c>
      <c r="P49" s="2">
        <v>0</v>
      </c>
      <c r="Q49" s="2"/>
      <c r="R49" s="2">
        <v>50258.5</v>
      </c>
      <c r="S49" s="2">
        <v>50258.5</v>
      </c>
      <c r="T49" s="2">
        <v>23.7</v>
      </c>
      <c r="U49" s="2"/>
      <c r="V49" s="2">
        <f>U49*$O$1</f>
        <v>0</v>
      </c>
      <c r="W49" s="2">
        <v>28.2</v>
      </c>
      <c r="X49" s="2"/>
      <c r="Y49" s="2">
        <f>X49*$O$2</f>
        <v>0</v>
      </c>
      <c r="Z49" s="2"/>
      <c r="AA49" s="2">
        <f t="shared" si="0"/>
        <v>50310.399999999994</v>
      </c>
      <c r="AB49" s="2"/>
      <c r="AC49" s="2">
        <f t="shared" si="1"/>
        <v>0</v>
      </c>
      <c r="AD49" s="2">
        <f t="shared" si="2"/>
        <v>0</v>
      </c>
      <c r="AE49">
        <f t="shared" si="3"/>
        <v>50310.399999999994</v>
      </c>
    </row>
    <row r="50" spans="1:31" x14ac:dyDescent="0.2">
      <c r="A50" s="5" t="s">
        <v>35</v>
      </c>
      <c r="B50" s="2">
        <v>0</v>
      </c>
      <c r="C50" s="2"/>
      <c r="D50" s="2">
        <v>111236.5</v>
      </c>
      <c r="E50" s="2">
        <v>111236.5</v>
      </c>
      <c r="F50" s="2">
        <v>2.1</v>
      </c>
      <c r="G50" s="2">
        <v>52.4</v>
      </c>
      <c r="H50" s="2"/>
      <c r="I50" s="2">
        <v>0.21000000000000002</v>
      </c>
      <c r="J50" s="2">
        <v>62.400000000000006</v>
      </c>
      <c r="K50" s="2"/>
      <c r="L50" s="2">
        <v>222590.11</v>
      </c>
    </row>
    <row r="51" spans="1:31" x14ac:dyDescent="0.2">
      <c r="A51" s="6" t="s">
        <v>32</v>
      </c>
      <c r="B51" s="2">
        <v>0</v>
      </c>
      <c r="C51" s="2"/>
      <c r="D51" s="2">
        <v>111236.5</v>
      </c>
      <c r="E51" s="2">
        <v>111236.5</v>
      </c>
      <c r="F51" s="2">
        <v>2.1</v>
      </c>
      <c r="G51" s="2">
        <v>52.4</v>
      </c>
      <c r="H51" s="2"/>
      <c r="I51" s="2">
        <v>0.21000000000000002</v>
      </c>
      <c r="J51" s="2">
        <v>62.400000000000006</v>
      </c>
      <c r="K51" s="2"/>
      <c r="L51" s="2">
        <v>222590.11</v>
      </c>
    </row>
    <row r="52" spans="1:31" x14ac:dyDescent="0.2">
      <c r="A52" s="5" t="s">
        <v>100</v>
      </c>
      <c r="B52" s="2">
        <v>0</v>
      </c>
      <c r="C52" s="2"/>
      <c r="D52" s="2">
        <v>15569.7</v>
      </c>
      <c r="E52" s="2">
        <v>15569.7</v>
      </c>
      <c r="F52" s="2">
        <v>0.28999999999999998</v>
      </c>
      <c r="G52" s="2">
        <v>7.3</v>
      </c>
      <c r="H52" s="2"/>
      <c r="I52" s="2">
        <v>2.9000000000000001E-2</v>
      </c>
      <c r="J52" s="2">
        <v>8.6999999999999993</v>
      </c>
      <c r="K52" s="2"/>
      <c r="L52" s="2">
        <v>31155.719000000001</v>
      </c>
    </row>
    <row r="53" spans="1:31" x14ac:dyDescent="0.2">
      <c r="A53" s="6" t="s">
        <v>32</v>
      </c>
      <c r="B53" s="2">
        <v>0</v>
      </c>
      <c r="C53" s="2"/>
      <c r="D53" s="2">
        <v>15569.7</v>
      </c>
      <c r="E53" s="2">
        <v>15569.7</v>
      </c>
      <c r="F53" s="2">
        <v>0.28999999999999998</v>
      </c>
      <c r="G53" s="2">
        <v>7.3</v>
      </c>
      <c r="H53" s="2"/>
      <c r="I53" s="2">
        <v>2.9000000000000001E-2</v>
      </c>
      <c r="J53" s="2">
        <v>8.6999999999999993</v>
      </c>
      <c r="K53" s="2"/>
      <c r="L53" s="2">
        <v>31155.719000000001</v>
      </c>
    </row>
    <row r="54" spans="1:31" x14ac:dyDescent="0.2">
      <c r="A54" s="5" t="s">
        <v>134</v>
      </c>
      <c r="B54" s="2">
        <v>192792.5</v>
      </c>
      <c r="C54" s="2">
        <v>25776.1</v>
      </c>
      <c r="D54" s="2">
        <v>168900.40000000002</v>
      </c>
      <c r="E54" s="2">
        <v>356939.80000000005</v>
      </c>
      <c r="F54" s="2">
        <v>24.41</v>
      </c>
      <c r="G54" s="2">
        <v>607.9</v>
      </c>
      <c r="H54" s="2">
        <v>1.18</v>
      </c>
      <c r="I54" s="2">
        <v>8.5660000000000007</v>
      </c>
      <c r="J54" s="2">
        <v>2550.1999999999998</v>
      </c>
      <c r="K54" s="2">
        <v>0.26200000000000001</v>
      </c>
      <c r="L54" s="2">
        <v>747601.31800000009</v>
      </c>
    </row>
    <row r="55" spans="1:31" x14ac:dyDescent="0.2">
      <c r="A55" s="6" t="s">
        <v>32</v>
      </c>
      <c r="B55" s="2">
        <v>0</v>
      </c>
      <c r="C55" s="2"/>
      <c r="D55" s="2">
        <v>143720.70000000001</v>
      </c>
      <c r="E55" s="2">
        <v>143720.70000000001</v>
      </c>
      <c r="F55" s="2">
        <v>2.71</v>
      </c>
      <c r="G55" s="2">
        <v>67.7</v>
      </c>
      <c r="H55" s="2"/>
      <c r="I55" s="2">
        <v>0.27100000000000002</v>
      </c>
      <c r="J55" s="2">
        <v>80.800000000000011</v>
      </c>
      <c r="K55" s="2"/>
      <c r="L55" s="2">
        <v>287592.88100000005</v>
      </c>
    </row>
    <row r="56" spans="1:31" x14ac:dyDescent="0.2">
      <c r="A56" s="6" t="s">
        <v>82</v>
      </c>
      <c r="B56" s="2">
        <v>290.7</v>
      </c>
      <c r="C56" s="2"/>
      <c r="D56" s="2">
        <v>0</v>
      </c>
      <c r="E56" s="2">
        <v>290.7</v>
      </c>
      <c r="F56" s="2">
        <v>0.02</v>
      </c>
      <c r="G56" s="2">
        <v>0.4</v>
      </c>
      <c r="H56" s="2"/>
      <c r="I56" s="2">
        <v>4.0000000000000001E-3</v>
      </c>
      <c r="J56" s="2">
        <v>1</v>
      </c>
      <c r="K56" s="2"/>
      <c r="L56" s="2">
        <v>582.82399999999996</v>
      </c>
    </row>
    <row r="57" spans="1:31" x14ac:dyDescent="0.2">
      <c r="A57" s="6" t="s">
        <v>65</v>
      </c>
      <c r="B57" s="2">
        <v>0</v>
      </c>
      <c r="C57" s="2"/>
      <c r="D57" s="2">
        <v>147.5</v>
      </c>
      <c r="E57" s="2">
        <v>147.5</v>
      </c>
      <c r="F57" s="2">
        <v>0.01</v>
      </c>
      <c r="G57" s="2">
        <v>0.2</v>
      </c>
      <c r="H57" s="2"/>
      <c r="I57" s="2">
        <v>1E-3</v>
      </c>
      <c r="J57" s="2">
        <v>0.4</v>
      </c>
      <c r="K57" s="2"/>
      <c r="L57" s="2">
        <v>295.61099999999993</v>
      </c>
    </row>
    <row r="58" spans="1:31" x14ac:dyDescent="0.2">
      <c r="A58" s="6" t="s">
        <v>85</v>
      </c>
      <c r="B58" s="2">
        <v>0</v>
      </c>
      <c r="C58" s="2"/>
      <c r="D58" s="2">
        <v>20279.099999999999</v>
      </c>
      <c r="E58" s="2">
        <v>20279.099999999999</v>
      </c>
      <c r="F58" s="2">
        <v>6.81</v>
      </c>
      <c r="G58" s="2">
        <v>170.2</v>
      </c>
      <c r="H58" s="2"/>
      <c r="I58" s="2">
        <v>0.89300000000000002</v>
      </c>
      <c r="J58" s="2">
        <v>266.3</v>
      </c>
      <c r="K58" s="2"/>
      <c r="L58" s="2">
        <v>41002.402999999991</v>
      </c>
    </row>
    <row r="59" spans="1:31" x14ac:dyDescent="0.2">
      <c r="A59" s="6" t="s">
        <v>79</v>
      </c>
      <c r="B59" s="2">
        <v>192501.8</v>
      </c>
      <c r="C59" s="2"/>
      <c r="D59" s="2">
        <v>0</v>
      </c>
      <c r="E59" s="2">
        <v>192501.8</v>
      </c>
      <c r="F59" s="2">
        <v>14.77</v>
      </c>
      <c r="G59" s="2">
        <v>369.4</v>
      </c>
      <c r="H59" s="2"/>
      <c r="I59" s="2">
        <v>7.3879999999999999</v>
      </c>
      <c r="J59" s="2">
        <v>2201.6999999999998</v>
      </c>
      <c r="K59" s="2"/>
      <c r="L59" s="2">
        <v>387596.85800000001</v>
      </c>
    </row>
    <row r="60" spans="1:31" x14ac:dyDescent="0.2">
      <c r="A60" s="6" t="s">
        <v>154</v>
      </c>
      <c r="B60" s="2"/>
      <c r="C60" s="2">
        <v>25776.1</v>
      </c>
      <c r="D60" s="2">
        <v>4753.1000000000004</v>
      </c>
      <c r="E60" s="2"/>
      <c r="F60" s="2">
        <v>0.09</v>
      </c>
      <c r="G60" s="2"/>
      <c r="H60" s="2">
        <v>1.18</v>
      </c>
      <c r="I60" s="2">
        <v>8.9999999999999993E-3</v>
      </c>
      <c r="J60" s="2"/>
      <c r="K60" s="2">
        <v>0.26200000000000001</v>
      </c>
      <c r="L60" s="2">
        <v>30530.740999999995</v>
      </c>
    </row>
    <row r="61" spans="1:31" x14ac:dyDescent="0.2">
      <c r="A61" s="5" t="s">
        <v>102</v>
      </c>
      <c r="B61" s="2">
        <v>0</v>
      </c>
      <c r="C61" s="2"/>
      <c r="D61" s="2">
        <v>105694.8</v>
      </c>
      <c r="E61" s="2">
        <v>105694.8</v>
      </c>
      <c r="F61" s="2">
        <v>1.99</v>
      </c>
      <c r="G61" s="2">
        <v>49.8</v>
      </c>
      <c r="H61" s="2"/>
      <c r="I61" s="2">
        <v>0.19900000000000001</v>
      </c>
      <c r="J61" s="2">
        <v>59.4</v>
      </c>
      <c r="K61" s="2"/>
      <c r="L61" s="2">
        <v>211500.98899999997</v>
      </c>
    </row>
    <row r="62" spans="1:31" x14ac:dyDescent="0.2">
      <c r="A62" s="6" t="s">
        <v>32</v>
      </c>
      <c r="B62" s="2">
        <v>0</v>
      </c>
      <c r="C62" s="2"/>
      <c r="D62" s="2">
        <v>105694.8</v>
      </c>
      <c r="E62" s="2">
        <v>105694.8</v>
      </c>
      <c r="F62" s="2">
        <v>1.99</v>
      </c>
      <c r="G62" s="2">
        <v>49.8</v>
      </c>
      <c r="H62" s="2"/>
      <c r="I62" s="2">
        <v>0.19900000000000001</v>
      </c>
      <c r="J62" s="2">
        <v>59.4</v>
      </c>
      <c r="K62" s="2"/>
      <c r="L62" s="2">
        <v>211500.98899999997</v>
      </c>
    </row>
    <row r="63" spans="1:31" x14ac:dyDescent="0.2">
      <c r="A63" s="5" t="s">
        <v>145</v>
      </c>
      <c r="B63" s="2">
        <v>0</v>
      </c>
      <c r="C63" s="2"/>
      <c r="D63" s="2">
        <v>206644.9</v>
      </c>
      <c r="E63" s="2">
        <v>206644.9</v>
      </c>
      <c r="F63" s="2">
        <v>3.89</v>
      </c>
      <c r="G63" s="2">
        <v>97.4</v>
      </c>
      <c r="H63" s="2"/>
      <c r="I63" s="2">
        <v>0.38900000000000001</v>
      </c>
      <c r="J63" s="2">
        <v>116.1</v>
      </c>
      <c r="K63" s="2"/>
      <c r="L63" s="2">
        <v>413507.57900000003</v>
      </c>
    </row>
    <row r="64" spans="1:31" x14ac:dyDescent="0.2">
      <c r="A64" s="6" t="s">
        <v>32</v>
      </c>
      <c r="B64" s="2">
        <v>0</v>
      </c>
      <c r="C64" s="2"/>
      <c r="D64" s="2">
        <v>206644.9</v>
      </c>
      <c r="E64" s="2">
        <v>206644.9</v>
      </c>
      <c r="F64" s="2">
        <v>3.89</v>
      </c>
      <c r="G64" s="2">
        <v>97.4</v>
      </c>
      <c r="H64" s="2"/>
      <c r="I64" s="2">
        <v>0.38900000000000001</v>
      </c>
      <c r="J64" s="2">
        <v>116.1</v>
      </c>
      <c r="K64" s="2"/>
      <c r="L64" s="2">
        <v>413507.57900000003</v>
      </c>
    </row>
    <row r="65" spans="1:12" x14ac:dyDescent="0.2">
      <c r="A65" s="5" t="s">
        <v>104</v>
      </c>
      <c r="B65" s="2">
        <v>0</v>
      </c>
      <c r="C65" s="2"/>
      <c r="D65" s="2">
        <v>52081.3</v>
      </c>
      <c r="E65" s="2">
        <v>52081.3</v>
      </c>
      <c r="F65" s="2">
        <v>0.98</v>
      </c>
      <c r="G65" s="2">
        <v>24.5</v>
      </c>
      <c r="H65" s="2"/>
      <c r="I65" s="2">
        <v>9.8000000000000004E-2</v>
      </c>
      <c r="J65" s="2">
        <v>29.3</v>
      </c>
      <c r="K65" s="2"/>
      <c r="L65" s="2">
        <v>104217.478</v>
      </c>
    </row>
    <row r="66" spans="1:12" x14ac:dyDescent="0.2">
      <c r="A66" s="6" t="s">
        <v>32</v>
      </c>
      <c r="B66" s="2">
        <v>0</v>
      </c>
      <c r="C66" s="2"/>
      <c r="D66" s="2">
        <v>52081.3</v>
      </c>
      <c r="E66" s="2">
        <v>52081.3</v>
      </c>
      <c r="F66" s="2">
        <v>0.98</v>
      </c>
      <c r="G66" s="2">
        <v>24.5</v>
      </c>
      <c r="H66" s="2"/>
      <c r="I66" s="2">
        <v>9.8000000000000004E-2</v>
      </c>
      <c r="J66" s="2">
        <v>29.3</v>
      </c>
      <c r="K66" s="2"/>
      <c r="L66" s="2">
        <v>104217.478</v>
      </c>
    </row>
    <row r="67" spans="1:12" x14ac:dyDescent="0.2">
      <c r="A67" s="6" t="s">
        <v>107</v>
      </c>
      <c r="B67" s="2">
        <v>0</v>
      </c>
      <c r="C67" s="2"/>
      <c r="D67" s="2">
        <v>0</v>
      </c>
      <c r="E67" s="2">
        <v>0</v>
      </c>
      <c r="F67" s="2">
        <v>0</v>
      </c>
      <c r="G67" s="2">
        <v>0</v>
      </c>
      <c r="H67" s="2"/>
      <c r="I67" s="2">
        <v>0</v>
      </c>
      <c r="J67" s="2">
        <v>0</v>
      </c>
      <c r="K67" s="2"/>
      <c r="L67" s="2">
        <v>0</v>
      </c>
    </row>
    <row r="68" spans="1:12" x14ac:dyDescent="0.2">
      <c r="A68" s="5" t="s">
        <v>161</v>
      </c>
      <c r="B68" s="2">
        <v>0</v>
      </c>
      <c r="C68" s="2"/>
      <c r="D68" s="2">
        <v>50258.5</v>
      </c>
      <c r="E68" s="2">
        <v>50258.5</v>
      </c>
      <c r="F68" s="2">
        <v>0.95</v>
      </c>
      <c r="G68" s="2">
        <v>23.7</v>
      </c>
      <c r="H68" s="2"/>
      <c r="I68" s="2">
        <v>9.5000000000000001E-2</v>
      </c>
      <c r="J68" s="2">
        <v>28.2</v>
      </c>
      <c r="K68" s="2"/>
      <c r="L68" s="2">
        <v>100569.94499999999</v>
      </c>
    </row>
    <row r="69" spans="1:12" x14ac:dyDescent="0.2">
      <c r="A69" s="6" t="s">
        <v>32</v>
      </c>
      <c r="B69" s="2">
        <v>0</v>
      </c>
      <c r="C69" s="2"/>
      <c r="D69" s="2">
        <v>50258.5</v>
      </c>
      <c r="E69" s="2">
        <v>50258.5</v>
      </c>
      <c r="F69" s="2">
        <v>0.95</v>
      </c>
      <c r="G69" s="2">
        <v>23.7</v>
      </c>
      <c r="H69" s="2"/>
      <c r="I69" s="2">
        <v>9.5000000000000001E-2</v>
      </c>
      <c r="J69" s="2">
        <v>28.2</v>
      </c>
      <c r="K69" s="2"/>
      <c r="L69" s="2">
        <v>100569.94499999999</v>
      </c>
    </row>
    <row r="70" spans="1:12" x14ac:dyDescent="0.2">
      <c r="A70" s="5" t="s">
        <v>149</v>
      </c>
      <c r="B70" s="2">
        <v>678486.4</v>
      </c>
      <c r="C70" s="2">
        <v>1765322.2</v>
      </c>
      <c r="D70" s="2">
        <v>2167178.4999999995</v>
      </c>
      <c r="E70" s="2">
        <v>2774153.2999999993</v>
      </c>
      <c r="F70" s="2">
        <v>151.64999999999995</v>
      </c>
      <c r="G70" s="2">
        <v>3705.6999999999994</v>
      </c>
      <c r="H70" s="2">
        <v>36.29</v>
      </c>
      <c r="I70" s="2">
        <v>48.212000000000003</v>
      </c>
      <c r="J70" s="2">
        <v>14325.900000000001</v>
      </c>
      <c r="K70" s="2">
        <v>8.0220000000000002</v>
      </c>
      <c r="L70" s="2">
        <v>7403416.1739999996</v>
      </c>
    </row>
    <row r="72" spans="1:12" x14ac:dyDescent="0.2">
      <c r="C72" s="3"/>
      <c r="D72" s="3"/>
    </row>
    <row r="73" spans="1:12" x14ac:dyDescent="0.2">
      <c r="C73" s="13"/>
      <c r="D73" s="13"/>
    </row>
    <row r="74" spans="1:12" x14ac:dyDescent="0.2">
      <c r="C74" s="14"/>
      <c r="D74" s="14"/>
    </row>
    <row r="75" spans="1:12" x14ac:dyDescent="0.2">
      <c r="C75" s="14"/>
      <c r="D75" s="14"/>
    </row>
    <row r="76" spans="1:12" x14ac:dyDescent="0.2">
      <c r="C76" s="14"/>
      <c r="D76" s="14"/>
    </row>
    <row r="77" spans="1:12" x14ac:dyDescent="0.2">
      <c r="C77" s="14"/>
      <c r="D77" s="14"/>
    </row>
    <row r="78" spans="1:12" x14ac:dyDescent="0.2">
      <c r="C78" s="14"/>
      <c r="D78" s="14"/>
    </row>
    <row r="79" spans="1:12" x14ac:dyDescent="0.2">
      <c r="C79" s="14"/>
      <c r="D79" s="14"/>
    </row>
    <row r="80" spans="1:12" x14ac:dyDescent="0.2">
      <c r="C80" s="14"/>
      <c r="D80" s="14"/>
    </row>
    <row r="81" spans="3:4" x14ac:dyDescent="0.2">
      <c r="C81" s="14"/>
      <c r="D81" s="14"/>
    </row>
    <row r="82" spans="3:4" x14ac:dyDescent="0.2">
      <c r="C82" s="14"/>
      <c r="D82" s="14"/>
    </row>
    <row r="83" spans="3:4" x14ac:dyDescent="0.2">
      <c r="C83" s="14"/>
      <c r="D83" s="14"/>
    </row>
    <row r="84" spans="3:4" x14ac:dyDescent="0.2">
      <c r="C84" s="14"/>
      <c r="D84" s="14"/>
    </row>
  </sheetData>
  <autoFilter ref="N4:Y49" xr:uid="{819D362F-AE75-C447-A362-CF1DF06C191D}">
    <sortState xmlns:xlrd2="http://schemas.microsoft.com/office/spreadsheetml/2017/richdata2" ref="N5:Y49">
      <sortCondition ref="N4:N49"/>
    </sortState>
  </autoFilter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3F17-CE1B-B947-BA34-F91F0CF3529F}">
  <dimension ref="A1:N58"/>
  <sheetViews>
    <sheetView zoomScale="150" workbookViewId="0">
      <selection activeCell="D2" sqref="D2:D46"/>
    </sheetView>
  </sheetViews>
  <sheetFormatPr baseColWidth="10" defaultRowHeight="15" x14ac:dyDescent="0.2"/>
  <cols>
    <col min="1" max="1" width="41.6640625" bestFit="1" customWidth="1"/>
    <col min="6" max="6" width="12.1640625" bestFit="1" customWidth="1"/>
    <col min="7" max="7" width="23.33203125" bestFit="1" customWidth="1"/>
    <col min="8" max="9" width="12.6640625" bestFit="1" customWidth="1"/>
    <col min="10" max="10" width="12.6640625" customWidth="1"/>
  </cols>
  <sheetData>
    <row r="1" spans="1:12" ht="48" x14ac:dyDescent="0.2">
      <c r="A1" s="15" t="s">
        <v>158</v>
      </c>
      <c r="B1" s="15" t="s">
        <v>159</v>
      </c>
      <c r="C1" s="15" t="s">
        <v>163</v>
      </c>
      <c r="D1" s="15" t="s">
        <v>171</v>
      </c>
      <c r="K1" s="18" t="s">
        <v>174</v>
      </c>
      <c r="L1" s="18"/>
    </row>
    <row r="2" spans="1:12" x14ac:dyDescent="0.2">
      <c r="A2" s="17" t="s">
        <v>84</v>
      </c>
      <c r="B2" s="6" t="s">
        <v>65</v>
      </c>
      <c r="C2" s="2">
        <v>18.200000000000003</v>
      </c>
      <c r="D2">
        <v>322120</v>
      </c>
      <c r="K2" s="3" t="s">
        <v>148</v>
      </c>
      <c r="L2" s="3" t="s">
        <v>173</v>
      </c>
    </row>
    <row r="3" spans="1:12" x14ac:dyDescent="0.2">
      <c r="A3" s="17" t="s">
        <v>84</v>
      </c>
      <c r="B3" s="6" t="s">
        <v>85</v>
      </c>
      <c r="C3" s="2">
        <v>0</v>
      </c>
      <c r="D3">
        <v>322120</v>
      </c>
      <c r="K3" s="19">
        <v>111419</v>
      </c>
      <c r="L3">
        <v>26031.552</v>
      </c>
    </row>
    <row r="4" spans="1:12" x14ac:dyDescent="0.2">
      <c r="A4" s="17" t="s">
        <v>84</v>
      </c>
      <c r="B4" s="6" t="s">
        <v>55</v>
      </c>
      <c r="C4" s="2">
        <v>857.69999999999993</v>
      </c>
      <c r="D4">
        <v>322120</v>
      </c>
      <c r="K4" s="19">
        <v>211120</v>
      </c>
      <c r="L4">
        <v>149635.954</v>
      </c>
    </row>
    <row r="5" spans="1:12" x14ac:dyDescent="0.2">
      <c r="A5" s="17" t="s">
        <v>84</v>
      </c>
      <c r="B5" s="6" t="s">
        <v>32</v>
      </c>
      <c r="C5" s="2">
        <v>309045.10000000003</v>
      </c>
      <c r="D5">
        <v>322120</v>
      </c>
      <c r="K5" s="19">
        <v>211130</v>
      </c>
      <c r="L5">
        <v>858016.26599999995</v>
      </c>
    </row>
    <row r="6" spans="1:12" x14ac:dyDescent="0.2">
      <c r="A6" s="17" t="s">
        <v>84</v>
      </c>
      <c r="B6" s="6" t="s">
        <v>79</v>
      </c>
      <c r="C6" s="2">
        <v>491980.9</v>
      </c>
      <c r="D6">
        <v>322120</v>
      </c>
      <c r="F6" s="4" t="s">
        <v>148</v>
      </c>
      <c r="G6" t="s">
        <v>172</v>
      </c>
      <c r="I6" t="s">
        <v>175</v>
      </c>
      <c r="K6" s="19">
        <v>212210</v>
      </c>
      <c r="L6">
        <v>1065738.084</v>
      </c>
    </row>
    <row r="7" spans="1:12" x14ac:dyDescent="0.2">
      <c r="A7" s="17" t="s">
        <v>84</v>
      </c>
      <c r="B7" s="6" t="s">
        <v>154</v>
      </c>
      <c r="C7" s="2">
        <v>1136304.7611411703</v>
      </c>
      <c r="D7">
        <v>322120</v>
      </c>
      <c r="F7" s="5">
        <v>311313</v>
      </c>
      <c r="G7" s="14">
        <v>349312.60000000003</v>
      </c>
      <c r="H7" s="14">
        <v>349312.60000000003</v>
      </c>
      <c r="I7" s="14">
        <f>VLOOKUP(F7,$K$3:$L$58,2,FALSE)</f>
        <v>471695.26799999998</v>
      </c>
      <c r="J7" s="12">
        <f>(I7-H7)/H7</f>
        <v>0.35035285872882893</v>
      </c>
      <c r="K7" s="19">
        <v>221112</v>
      </c>
      <c r="L7">
        <v>45994219.72800003</v>
      </c>
    </row>
    <row r="8" spans="1:12" x14ac:dyDescent="0.2">
      <c r="A8" s="17" t="s">
        <v>63</v>
      </c>
      <c r="B8" s="6" t="s">
        <v>65</v>
      </c>
      <c r="C8" s="2">
        <v>27.200000000000003</v>
      </c>
      <c r="D8">
        <v>322120</v>
      </c>
      <c r="F8" s="5">
        <v>311942</v>
      </c>
      <c r="G8" s="14">
        <v>232930.5</v>
      </c>
      <c r="H8" s="14">
        <v>232930.5</v>
      </c>
      <c r="I8" s="14">
        <f t="shared" ref="I8:I11" si="0">VLOOKUP(F8,$K$3:$L$58,2,FALSE)</f>
        <v>232931.29599999997</v>
      </c>
      <c r="J8" s="12">
        <f>(I8-H8)/H8</f>
        <v>3.4173283446048999E-6</v>
      </c>
      <c r="K8" s="19">
        <v>221117</v>
      </c>
      <c r="L8">
        <v>354783.33999999997</v>
      </c>
    </row>
    <row r="9" spans="1:12" x14ac:dyDescent="0.2">
      <c r="A9" s="17" t="s">
        <v>63</v>
      </c>
      <c r="B9" s="6" t="s">
        <v>55</v>
      </c>
      <c r="C9" s="2">
        <v>2.7</v>
      </c>
      <c r="D9">
        <v>322120</v>
      </c>
      <c r="F9" s="5">
        <v>322120</v>
      </c>
      <c r="G9" s="14">
        <v>2870668.7247048626</v>
      </c>
      <c r="H9" s="14">
        <v>2870668.7247048626</v>
      </c>
      <c r="I9" s="14">
        <f t="shared" si="0"/>
        <v>2788533.0799999996</v>
      </c>
      <c r="J9" s="12">
        <f t="shared" ref="J8:J11" si="1">(I9-H9)/H9</f>
        <v>-2.8612024786422351E-2</v>
      </c>
      <c r="K9" s="19">
        <v>221118</v>
      </c>
      <c r="L9">
        <v>3561755.4080000003</v>
      </c>
    </row>
    <row r="10" spans="1:12" x14ac:dyDescent="0.2">
      <c r="A10" s="17" t="s">
        <v>63</v>
      </c>
      <c r="B10" s="6" t="s">
        <v>32</v>
      </c>
      <c r="C10" s="2">
        <v>22784.3</v>
      </c>
      <c r="D10">
        <v>322120</v>
      </c>
      <c r="F10" s="5">
        <v>322130</v>
      </c>
      <c r="G10" s="14">
        <v>701978.70571682823</v>
      </c>
      <c r="H10" s="14">
        <v>701978.70571682823</v>
      </c>
      <c r="I10" s="14">
        <f t="shared" si="0"/>
        <v>703966.82200000004</v>
      </c>
      <c r="J10" s="12">
        <f t="shared" si="1"/>
        <v>2.8321603874602403E-3</v>
      </c>
      <c r="K10" s="19">
        <v>221121</v>
      </c>
      <c r="L10">
        <v>20592.686399999999</v>
      </c>
    </row>
    <row r="11" spans="1:12" x14ac:dyDescent="0.2">
      <c r="A11" s="17" t="s">
        <v>63</v>
      </c>
      <c r="B11" s="6" t="s">
        <v>79</v>
      </c>
      <c r="C11" s="2">
        <v>4778.7</v>
      </c>
      <c r="D11">
        <v>322120</v>
      </c>
      <c r="F11" s="5">
        <v>325193</v>
      </c>
      <c r="G11" s="14">
        <v>477383.9</v>
      </c>
      <c r="H11" s="14">
        <v>477383.9</v>
      </c>
      <c r="I11" s="14">
        <f t="shared" si="0"/>
        <v>477415.49800000008</v>
      </c>
      <c r="J11" s="12">
        <f t="shared" si="1"/>
        <v>6.6189915495801902E-5</v>
      </c>
      <c r="K11" s="19">
        <v>221210</v>
      </c>
      <c r="L11">
        <v>797703.54200000002</v>
      </c>
    </row>
    <row r="12" spans="1:12" x14ac:dyDescent="0.2">
      <c r="A12" s="17" t="s">
        <v>63</v>
      </c>
      <c r="B12" s="6" t="s">
        <v>154</v>
      </c>
      <c r="C12" s="2">
        <v>673149.36356369231</v>
      </c>
      <c r="D12">
        <v>322120</v>
      </c>
      <c r="F12" s="5" t="s">
        <v>149</v>
      </c>
      <c r="G12" s="2">
        <v>4632274.4304216914</v>
      </c>
      <c r="K12" s="19">
        <v>221320</v>
      </c>
      <c r="L12">
        <v>83312.284</v>
      </c>
    </row>
    <row r="13" spans="1:12" x14ac:dyDescent="0.2">
      <c r="A13" s="17" t="s">
        <v>81</v>
      </c>
      <c r="B13" s="6" t="s">
        <v>82</v>
      </c>
      <c r="C13" s="2">
        <v>198.4</v>
      </c>
      <c r="D13">
        <v>325193</v>
      </c>
      <c r="K13" s="19">
        <v>221330</v>
      </c>
      <c r="L13">
        <v>178832.68</v>
      </c>
    </row>
    <row r="14" spans="1:12" x14ac:dyDescent="0.2">
      <c r="A14" s="17" t="s">
        <v>81</v>
      </c>
      <c r="B14" s="6" t="s">
        <v>32</v>
      </c>
      <c r="C14" s="2">
        <v>80585.099999999991</v>
      </c>
      <c r="D14">
        <v>325193</v>
      </c>
      <c r="G14" s="14"/>
      <c r="H14" s="14"/>
      <c r="I14" s="14"/>
      <c r="J14" s="14"/>
      <c r="K14" s="19">
        <v>311224</v>
      </c>
      <c r="L14">
        <v>47030.671999999999</v>
      </c>
    </row>
    <row r="15" spans="1:12" x14ac:dyDescent="0.2">
      <c r="A15" s="17" t="s">
        <v>147</v>
      </c>
      <c r="B15" s="6" t="s">
        <v>32</v>
      </c>
      <c r="C15" s="2">
        <v>40150.400000000001</v>
      </c>
      <c r="D15">
        <v>311942</v>
      </c>
      <c r="G15" s="14"/>
      <c r="H15" s="14"/>
      <c r="I15" s="14"/>
      <c r="J15" s="14"/>
      <c r="K15" s="19">
        <v>311230</v>
      </c>
      <c r="L15">
        <v>39663.4</v>
      </c>
    </row>
    <row r="16" spans="1:12" x14ac:dyDescent="0.2">
      <c r="A16" s="17" t="s">
        <v>123</v>
      </c>
      <c r="B16" s="6" t="s">
        <v>32</v>
      </c>
      <c r="C16" s="2">
        <v>98012.1</v>
      </c>
      <c r="D16">
        <v>311942</v>
      </c>
      <c r="G16" s="14"/>
      <c r="H16" s="14"/>
      <c r="I16" s="14"/>
      <c r="J16" s="14"/>
      <c r="K16" s="19">
        <v>311313</v>
      </c>
      <c r="L16">
        <v>471695.26799999998</v>
      </c>
    </row>
    <row r="17" spans="1:14" x14ac:dyDescent="0.2">
      <c r="A17" s="17" t="s">
        <v>47</v>
      </c>
      <c r="B17" s="6" t="s">
        <v>32</v>
      </c>
      <c r="C17" s="2">
        <v>245349.30000000002</v>
      </c>
      <c r="D17">
        <v>322130</v>
      </c>
      <c r="G17" s="14"/>
      <c r="H17" s="14"/>
      <c r="I17" s="14"/>
      <c r="J17" s="14"/>
      <c r="K17" s="19">
        <v>311513</v>
      </c>
      <c r="L17">
        <v>55000.673999999999</v>
      </c>
    </row>
    <row r="18" spans="1:14" x14ac:dyDescent="0.2">
      <c r="A18" s="17" t="s">
        <v>58</v>
      </c>
      <c r="B18" s="6" t="s">
        <v>32</v>
      </c>
      <c r="C18" s="2">
        <v>83938</v>
      </c>
      <c r="D18">
        <v>325193</v>
      </c>
      <c r="G18" s="14"/>
      <c r="H18" s="14"/>
      <c r="I18" s="14"/>
      <c r="J18" s="14"/>
      <c r="K18" s="19">
        <v>311514</v>
      </c>
      <c r="L18">
        <v>101787.26800000001</v>
      </c>
      <c r="M18" s="7"/>
      <c r="N18" s="8"/>
    </row>
    <row r="19" spans="1:14" x14ac:dyDescent="0.2">
      <c r="A19" s="17" t="s">
        <v>125</v>
      </c>
      <c r="B19" s="6" t="s">
        <v>115</v>
      </c>
      <c r="C19" s="2">
        <v>2270.1999999999998</v>
      </c>
      <c r="D19">
        <v>311313</v>
      </c>
      <c r="E19">
        <f>SUM(C19:C28)</f>
        <v>349312.60000000003</v>
      </c>
      <c r="K19" s="19">
        <v>311612</v>
      </c>
      <c r="L19">
        <v>35779.262000000002</v>
      </c>
    </row>
    <row r="20" spans="1:14" x14ac:dyDescent="0.2">
      <c r="A20" s="17" t="s">
        <v>125</v>
      </c>
      <c r="B20" s="6" t="s">
        <v>114</v>
      </c>
      <c r="C20" s="2">
        <v>3081.7</v>
      </c>
      <c r="D20">
        <v>311313</v>
      </c>
      <c r="K20" s="19">
        <v>311942</v>
      </c>
      <c r="L20">
        <v>232931.29599999997</v>
      </c>
    </row>
    <row r="21" spans="1:14" x14ac:dyDescent="0.2">
      <c r="A21" s="17" t="s">
        <v>125</v>
      </c>
      <c r="B21" s="6" t="s">
        <v>32</v>
      </c>
      <c r="C21" s="2">
        <v>48973.7</v>
      </c>
      <c r="D21">
        <v>311313</v>
      </c>
      <c r="K21" s="19">
        <v>321219</v>
      </c>
      <c r="L21">
        <v>202063.14</v>
      </c>
    </row>
    <row r="22" spans="1:14" x14ac:dyDescent="0.2">
      <c r="A22" s="17" t="s">
        <v>95</v>
      </c>
      <c r="B22" s="6" t="s">
        <v>32</v>
      </c>
      <c r="C22" s="2">
        <v>59843.999999999993</v>
      </c>
      <c r="D22">
        <v>311313</v>
      </c>
      <c r="K22" s="19">
        <v>322110</v>
      </c>
      <c r="L22">
        <v>15751.84</v>
      </c>
    </row>
    <row r="23" spans="1:14" x14ac:dyDescent="0.2">
      <c r="A23" s="17" t="s">
        <v>109</v>
      </c>
      <c r="B23" s="6" t="s">
        <v>114</v>
      </c>
      <c r="C23" s="2">
        <v>5657.5</v>
      </c>
      <c r="D23">
        <v>311313</v>
      </c>
      <c r="K23" s="19">
        <v>322120</v>
      </c>
      <c r="L23">
        <v>2788533.0799999996</v>
      </c>
    </row>
    <row r="24" spans="1:14" x14ac:dyDescent="0.2">
      <c r="A24" s="17" t="s">
        <v>109</v>
      </c>
      <c r="B24" s="6" t="s">
        <v>115</v>
      </c>
      <c r="C24" s="2">
        <v>8796.7000000000007</v>
      </c>
      <c r="D24">
        <v>311313</v>
      </c>
      <c r="K24" s="19">
        <v>322130</v>
      </c>
      <c r="L24">
        <v>703966.82200000004</v>
      </c>
    </row>
    <row r="25" spans="1:14" x14ac:dyDescent="0.2">
      <c r="A25" s="17" t="s">
        <v>109</v>
      </c>
      <c r="B25" s="6" t="s">
        <v>32</v>
      </c>
      <c r="C25" s="2">
        <v>116106.40000000001</v>
      </c>
      <c r="D25">
        <v>311313</v>
      </c>
      <c r="K25" s="19">
        <v>324110</v>
      </c>
      <c r="L25">
        <v>928748.28600000008</v>
      </c>
    </row>
    <row r="26" spans="1:14" x14ac:dyDescent="0.2">
      <c r="A26" s="17" t="s">
        <v>127</v>
      </c>
      <c r="B26" s="6" t="s">
        <v>32</v>
      </c>
      <c r="C26" s="2">
        <v>29112.899999999998</v>
      </c>
      <c r="D26">
        <v>311313</v>
      </c>
      <c r="K26" s="19">
        <v>324199</v>
      </c>
      <c r="L26">
        <v>332283.26399999997</v>
      </c>
    </row>
    <row r="27" spans="1:14" x14ac:dyDescent="0.2">
      <c r="A27" s="17" t="s">
        <v>127</v>
      </c>
      <c r="B27" s="6" t="s">
        <v>114</v>
      </c>
      <c r="C27" s="2">
        <v>6048</v>
      </c>
      <c r="D27">
        <v>311313</v>
      </c>
      <c r="K27" s="19">
        <v>325120</v>
      </c>
      <c r="L27">
        <v>414137.80000000005</v>
      </c>
    </row>
    <row r="28" spans="1:14" x14ac:dyDescent="0.2">
      <c r="A28" s="17" t="s">
        <v>127</v>
      </c>
      <c r="B28" s="6" t="s">
        <v>55</v>
      </c>
      <c r="C28" s="2">
        <v>69421.5</v>
      </c>
      <c r="D28">
        <v>311313</v>
      </c>
      <c r="K28" s="19">
        <v>325180</v>
      </c>
      <c r="L28">
        <v>45408.68</v>
      </c>
    </row>
    <row r="29" spans="1:14" x14ac:dyDescent="0.2">
      <c r="A29" s="17" t="s">
        <v>51</v>
      </c>
      <c r="B29" s="6" t="s">
        <v>32</v>
      </c>
      <c r="C29" s="2">
        <v>1437.2</v>
      </c>
      <c r="D29">
        <v>311942</v>
      </c>
      <c r="K29" s="19">
        <v>325193</v>
      </c>
      <c r="L29">
        <v>477415.49800000008</v>
      </c>
    </row>
    <row r="30" spans="1:14" x14ac:dyDescent="0.2">
      <c r="A30" s="17" t="s">
        <v>51</v>
      </c>
      <c r="B30" s="6" t="s">
        <v>55</v>
      </c>
      <c r="C30" s="2">
        <v>93330.799999999988</v>
      </c>
      <c r="D30">
        <v>311942</v>
      </c>
      <c r="K30" s="19">
        <v>325199</v>
      </c>
      <c r="L30">
        <v>34963.867999999995</v>
      </c>
    </row>
    <row r="31" spans="1:14" x14ac:dyDescent="0.2">
      <c r="A31" s="17" t="s">
        <v>117</v>
      </c>
      <c r="B31" s="6" t="s">
        <v>119</v>
      </c>
      <c r="C31" s="2">
        <v>0</v>
      </c>
      <c r="D31">
        <v>322120</v>
      </c>
      <c r="K31" s="19">
        <v>325211</v>
      </c>
      <c r="L31">
        <v>29886.348000000002</v>
      </c>
    </row>
    <row r="32" spans="1:14" x14ac:dyDescent="0.2">
      <c r="A32" s="17" t="s">
        <v>117</v>
      </c>
      <c r="B32" s="6" t="s">
        <v>32</v>
      </c>
      <c r="C32" s="2">
        <v>23311</v>
      </c>
      <c r="D32">
        <v>322120</v>
      </c>
      <c r="K32" s="19">
        <v>325320</v>
      </c>
      <c r="L32">
        <v>56532.988000000005</v>
      </c>
    </row>
    <row r="33" spans="1:12" x14ac:dyDescent="0.2">
      <c r="A33" s="17" t="s">
        <v>117</v>
      </c>
      <c r="B33" s="6" t="s">
        <v>55</v>
      </c>
      <c r="C33" s="2">
        <v>44922.400000000001</v>
      </c>
      <c r="D33">
        <v>322120</v>
      </c>
      <c r="K33" s="19">
        <v>325412</v>
      </c>
      <c r="L33">
        <v>89979.212</v>
      </c>
    </row>
    <row r="34" spans="1:12" x14ac:dyDescent="0.2">
      <c r="A34" s="17" t="s">
        <v>35</v>
      </c>
      <c r="B34" s="6" t="s">
        <v>32</v>
      </c>
      <c r="C34" s="2">
        <v>111351.29999999999</v>
      </c>
      <c r="D34">
        <v>322120</v>
      </c>
      <c r="K34" s="19">
        <v>325998</v>
      </c>
      <c r="L34">
        <v>34493.367999999995</v>
      </c>
    </row>
    <row r="35" spans="1:12" x14ac:dyDescent="0.2">
      <c r="A35" s="17" t="s">
        <v>100</v>
      </c>
      <c r="B35" s="6" t="s">
        <v>32</v>
      </c>
      <c r="C35" s="2">
        <v>15585.7</v>
      </c>
      <c r="D35">
        <v>322130</v>
      </c>
      <c r="K35" s="19">
        <v>327211</v>
      </c>
      <c r="L35">
        <v>144570.57199999999</v>
      </c>
    </row>
    <row r="36" spans="1:12" x14ac:dyDescent="0.2">
      <c r="A36" s="17" t="s">
        <v>134</v>
      </c>
      <c r="B36" s="6" t="s">
        <v>65</v>
      </c>
      <c r="C36" s="2">
        <v>148.1</v>
      </c>
      <c r="D36">
        <v>322130</v>
      </c>
      <c r="K36" s="19">
        <v>327310</v>
      </c>
      <c r="L36">
        <v>3198424.5959999999</v>
      </c>
    </row>
    <row r="37" spans="1:12" x14ac:dyDescent="0.2">
      <c r="A37" s="17" t="s">
        <v>134</v>
      </c>
      <c r="B37" s="6" t="s">
        <v>82</v>
      </c>
      <c r="C37" s="2">
        <v>292.09999999999997</v>
      </c>
      <c r="D37">
        <v>322130</v>
      </c>
      <c r="K37" s="19">
        <v>327410</v>
      </c>
      <c r="L37">
        <v>580992.44999999995</v>
      </c>
    </row>
    <row r="38" spans="1:12" x14ac:dyDescent="0.2">
      <c r="A38" s="17" t="s">
        <v>134</v>
      </c>
      <c r="B38" s="6" t="s">
        <v>32</v>
      </c>
      <c r="C38" s="2">
        <v>143869.20000000001</v>
      </c>
      <c r="D38">
        <v>322130</v>
      </c>
      <c r="K38" s="19">
        <v>327992</v>
      </c>
      <c r="L38">
        <v>105599.152</v>
      </c>
    </row>
    <row r="39" spans="1:12" x14ac:dyDescent="0.2">
      <c r="A39" s="17" t="s">
        <v>134</v>
      </c>
      <c r="B39" s="6" t="s">
        <v>85</v>
      </c>
      <c r="C39" s="2">
        <v>20715.599999999999</v>
      </c>
      <c r="D39">
        <v>322130</v>
      </c>
      <c r="K39" s="19">
        <v>327993</v>
      </c>
      <c r="L39">
        <v>51642.86</v>
      </c>
    </row>
    <row r="40" spans="1:12" x14ac:dyDescent="0.2">
      <c r="A40" s="17" t="s">
        <v>134</v>
      </c>
      <c r="B40" s="6" t="s">
        <v>79</v>
      </c>
      <c r="C40" s="2">
        <v>195072.9</v>
      </c>
      <c r="D40">
        <v>322130</v>
      </c>
      <c r="K40" s="19">
        <v>331110</v>
      </c>
      <c r="L40">
        <v>1208723.922</v>
      </c>
    </row>
    <row r="41" spans="1:12" x14ac:dyDescent="0.2">
      <c r="A41" s="17" t="s">
        <v>134</v>
      </c>
      <c r="B41" s="6" t="s">
        <v>154</v>
      </c>
      <c r="C41" s="2">
        <v>30635.405716828143</v>
      </c>
      <c r="D41">
        <v>322130</v>
      </c>
      <c r="K41" s="19">
        <v>331314</v>
      </c>
      <c r="L41">
        <v>49407.663999999997</v>
      </c>
    </row>
    <row r="42" spans="1:12" x14ac:dyDescent="0.2">
      <c r="A42" s="17" t="s">
        <v>102</v>
      </c>
      <c r="B42" s="6" t="s">
        <v>32</v>
      </c>
      <c r="C42" s="2">
        <v>105804</v>
      </c>
      <c r="D42">
        <v>325193</v>
      </c>
      <c r="K42" s="19">
        <v>331511</v>
      </c>
      <c r="L42">
        <v>118642.99399999999</v>
      </c>
    </row>
    <row r="43" spans="1:12" x14ac:dyDescent="0.2">
      <c r="A43" s="17" t="s">
        <v>145</v>
      </c>
      <c r="B43" s="6" t="s">
        <v>32</v>
      </c>
      <c r="C43" s="2">
        <v>206858.4</v>
      </c>
      <c r="D43">
        <v>325193</v>
      </c>
      <c r="K43" s="19">
        <v>331524</v>
      </c>
      <c r="L43">
        <v>28167.063999999998</v>
      </c>
    </row>
    <row r="44" spans="1:12" x14ac:dyDescent="0.2">
      <c r="A44" s="17" t="s">
        <v>104</v>
      </c>
      <c r="B44" s="6" t="s">
        <v>107</v>
      </c>
      <c r="C44" s="2">
        <v>0</v>
      </c>
      <c r="D44">
        <v>322120</v>
      </c>
      <c r="K44" s="19">
        <v>332812</v>
      </c>
      <c r="L44">
        <v>21172.42</v>
      </c>
    </row>
    <row r="45" spans="1:12" x14ac:dyDescent="0.2">
      <c r="A45" s="17" t="s">
        <v>104</v>
      </c>
      <c r="B45" s="6" t="s">
        <v>32</v>
      </c>
      <c r="C45" s="2">
        <v>52135.100000000006</v>
      </c>
      <c r="D45">
        <v>322120</v>
      </c>
      <c r="K45" s="19">
        <v>333618</v>
      </c>
      <c r="L45">
        <v>23631.106</v>
      </c>
    </row>
    <row r="46" spans="1:12" x14ac:dyDescent="0.2">
      <c r="A46" s="17" t="s">
        <v>139</v>
      </c>
      <c r="B46" s="6" t="s">
        <v>32</v>
      </c>
      <c r="C46" s="2">
        <v>50310.399999999994</v>
      </c>
      <c r="D46">
        <v>322130</v>
      </c>
      <c r="K46" s="19">
        <v>336110</v>
      </c>
      <c r="L46">
        <v>621762.01199999987</v>
      </c>
    </row>
    <row r="47" spans="1:12" x14ac:dyDescent="0.2">
      <c r="K47" s="19">
        <v>336330</v>
      </c>
      <c r="L47">
        <v>72130.271999999997</v>
      </c>
    </row>
    <row r="48" spans="1:12" x14ac:dyDescent="0.2">
      <c r="K48" s="19">
        <v>336350</v>
      </c>
      <c r="L48">
        <v>27742.295999999998</v>
      </c>
    </row>
    <row r="49" spans="11:12" x14ac:dyDescent="0.2">
      <c r="K49" s="19">
        <v>336370</v>
      </c>
      <c r="L49">
        <v>9121.7159999999985</v>
      </c>
    </row>
    <row r="50" spans="11:12" x14ac:dyDescent="0.2">
      <c r="K50" s="19">
        <v>423120</v>
      </c>
      <c r="L50">
        <v>5313.28</v>
      </c>
    </row>
    <row r="51" spans="11:12" x14ac:dyDescent="0.2">
      <c r="K51" s="19">
        <v>486210</v>
      </c>
      <c r="L51">
        <v>966615.33199999982</v>
      </c>
    </row>
    <row r="52" spans="11:12" x14ac:dyDescent="0.2">
      <c r="K52" s="19">
        <v>493110</v>
      </c>
      <c r="L52">
        <v>364.24799999999999</v>
      </c>
    </row>
    <row r="53" spans="11:12" x14ac:dyDescent="0.2">
      <c r="K53" s="19">
        <v>541380</v>
      </c>
      <c r="L53">
        <v>64554.956000000006</v>
      </c>
    </row>
    <row r="54" spans="11:12" x14ac:dyDescent="0.2">
      <c r="K54" s="19">
        <v>541715</v>
      </c>
      <c r="L54">
        <v>21610.768</v>
      </c>
    </row>
    <row r="55" spans="11:12" x14ac:dyDescent="0.2">
      <c r="K55" s="19">
        <v>562212</v>
      </c>
      <c r="L55">
        <v>3555376.5359999994</v>
      </c>
    </row>
    <row r="56" spans="11:12" x14ac:dyDescent="0.2">
      <c r="K56" s="19">
        <v>562213</v>
      </c>
      <c r="L56">
        <v>167711.52399999998</v>
      </c>
    </row>
    <row r="57" spans="11:12" x14ac:dyDescent="0.2">
      <c r="K57" s="19">
        <v>611310</v>
      </c>
      <c r="L57">
        <v>753043.49199999997</v>
      </c>
    </row>
    <row r="58" spans="11:12" x14ac:dyDescent="0.2">
      <c r="K58" s="19">
        <v>622110</v>
      </c>
      <c r="L58">
        <v>32222.678</v>
      </c>
    </row>
  </sheetData>
  <mergeCells count="1">
    <mergeCell ref="K1:L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F95-9461-A04B-98AA-BA836B253343}">
  <dimension ref="A1:AB25"/>
  <sheetViews>
    <sheetView topLeftCell="N1" zoomScale="200" workbookViewId="0">
      <selection activeCell="O34" sqref="O34"/>
    </sheetView>
  </sheetViews>
  <sheetFormatPr baseColWidth="10" defaultRowHeight="15" x14ac:dyDescent="0.2"/>
  <cols>
    <col min="1" max="1" width="45.5" hidden="1" customWidth="1"/>
    <col min="2" max="2" width="20.5" hidden="1" customWidth="1"/>
    <col min="3" max="3" width="32.5" hidden="1" customWidth="1"/>
    <col min="4" max="4" width="24.5" hidden="1" customWidth="1"/>
    <col min="5" max="5" width="17.6640625" hidden="1" customWidth="1"/>
    <col min="6" max="6" width="8.33203125" hidden="1" customWidth="1"/>
    <col min="7" max="7" width="15.1640625" hidden="1" customWidth="1"/>
    <col min="8" max="8" width="19" hidden="1" customWidth="1"/>
    <col min="9" max="9" width="11.83203125" hidden="1" customWidth="1"/>
    <col min="10" max="10" width="19" hidden="1" customWidth="1"/>
    <col min="11" max="11" width="22.83203125" hidden="1" customWidth="1"/>
    <col min="12" max="12" width="12.1640625" hidden="1" customWidth="1"/>
    <col min="13" max="13" width="0" hidden="1" customWidth="1"/>
    <col min="17" max="17" width="15.6640625" customWidth="1"/>
    <col min="18" max="18" width="18.33203125" customWidth="1"/>
    <col min="19" max="19" width="14.83203125" customWidth="1"/>
  </cols>
  <sheetData>
    <row r="1" spans="1:28" x14ac:dyDescent="0.2">
      <c r="P1" t="s">
        <v>160</v>
      </c>
      <c r="Q1">
        <f>GETPIVOTDATA("ghg_quantity",$A$3,"ghg_name","Methane (Co2 eq)","facility_name","Billerud Escanaba LLC")/GETPIVOTDATA("ghg_quantity",$A$3,"ghg_name","Methane","facility_name","Billerud Escanaba LLC")</f>
        <v>24.252976859132776</v>
      </c>
    </row>
    <row r="2" spans="1:28" x14ac:dyDescent="0.2">
      <c r="N2" t="s">
        <v>165</v>
      </c>
      <c r="P2" t="s">
        <v>156</v>
      </c>
      <c r="Q2">
        <f>GETPIVOTDATA("ghg_quantity",$A$3,"ghg_name","Nitrous Oxide (Co2 eq)","facility_name","Billerud Escanaba LLC")/GETPIVOTDATA("ghg_quantity",$A$3,"ghg_name","Nitrous Oxide","facility_name","Billerud Escanaba LLC")</f>
        <v>296.13436692506463</v>
      </c>
    </row>
    <row r="3" spans="1:28" x14ac:dyDescent="0.2">
      <c r="A3" s="4" t="s">
        <v>150</v>
      </c>
      <c r="B3" s="4" t="s">
        <v>155</v>
      </c>
    </row>
    <row r="4" spans="1:28" ht="64" x14ac:dyDescent="0.2">
      <c r="A4" s="4" t="s">
        <v>148</v>
      </c>
      <c r="B4" t="s">
        <v>33</v>
      </c>
      <c r="C4" t="s">
        <v>68</v>
      </c>
      <c r="D4" t="s">
        <v>37</v>
      </c>
      <c r="E4" t="s">
        <v>38</v>
      </c>
      <c r="F4" t="s">
        <v>39</v>
      </c>
      <c r="G4" t="s">
        <v>40</v>
      </c>
      <c r="H4" t="s">
        <v>70</v>
      </c>
      <c r="I4" t="s">
        <v>41</v>
      </c>
      <c r="J4" t="s">
        <v>42</v>
      </c>
      <c r="K4" t="s">
        <v>71</v>
      </c>
      <c r="L4" t="s">
        <v>149</v>
      </c>
      <c r="N4" t="s">
        <v>158</v>
      </c>
      <c r="O4" t="s">
        <v>166</v>
      </c>
      <c r="P4" t="s">
        <v>159</v>
      </c>
      <c r="Q4" s="15" t="s">
        <v>33</v>
      </c>
      <c r="R4" s="15" t="s">
        <v>68</v>
      </c>
      <c r="S4" s="15" t="s">
        <v>37</v>
      </c>
      <c r="T4" s="15" t="s">
        <v>38</v>
      </c>
      <c r="U4" s="15" t="s">
        <v>40</v>
      </c>
      <c r="V4" s="15" t="s">
        <v>70</v>
      </c>
      <c r="W4" s="15" t="s">
        <v>157</v>
      </c>
      <c r="X4" s="15" t="s">
        <v>41</v>
      </c>
      <c r="Y4" s="15" t="s">
        <v>42</v>
      </c>
      <c r="Z4" s="15" t="s">
        <v>71</v>
      </c>
      <c r="AA4" s="15" t="s">
        <v>167</v>
      </c>
      <c r="AB4" s="3"/>
    </row>
    <row r="5" spans="1:28" x14ac:dyDescent="0.2">
      <c r="A5" s="5" t="s">
        <v>84</v>
      </c>
      <c r="B5" s="2">
        <v>485496.5</v>
      </c>
      <c r="C5" s="2">
        <v>1108645.3999999999</v>
      </c>
      <c r="D5" s="2">
        <v>335253.19999999995</v>
      </c>
      <c r="E5" s="2">
        <v>795092.2</v>
      </c>
      <c r="F5" s="2">
        <v>44.510000000000005</v>
      </c>
      <c r="G5" s="2">
        <v>1079.5</v>
      </c>
      <c r="H5" s="2">
        <v>22.32</v>
      </c>
      <c r="I5" s="2">
        <v>19.350000000000001</v>
      </c>
      <c r="J5" s="2">
        <v>5730.2000000000007</v>
      </c>
      <c r="K5" s="2">
        <v>4.9320000000000004</v>
      </c>
      <c r="L5" s="2">
        <v>2731388.1119999997</v>
      </c>
      <c r="N5" s="11" t="s">
        <v>63</v>
      </c>
      <c r="O5" s="16" t="s">
        <v>67</v>
      </c>
      <c r="P5" s="9" t="s">
        <v>154</v>
      </c>
      <c r="Q5" s="2"/>
      <c r="R5" s="2">
        <v>0</v>
      </c>
      <c r="S5" s="2">
        <v>36948.699999999997</v>
      </c>
      <c r="T5" s="2"/>
      <c r="U5" s="2"/>
      <c r="V5" s="2">
        <v>0</v>
      </c>
      <c r="W5" s="2"/>
      <c r="X5" s="2">
        <v>0</v>
      </c>
      <c r="Y5" s="2"/>
      <c r="Z5" s="2">
        <v>0</v>
      </c>
      <c r="AA5" s="2">
        <f>SUM(Q5,R5,S5,U5,W5,Y5)</f>
        <v>36948.699999999997</v>
      </c>
      <c r="AB5" s="2"/>
    </row>
    <row r="6" spans="1:28" x14ac:dyDescent="0.2">
      <c r="A6" s="5" t="s">
        <v>63</v>
      </c>
      <c r="B6" s="2">
        <v>0</v>
      </c>
      <c r="C6" s="2">
        <v>630900.69999999995</v>
      </c>
      <c r="D6" s="2">
        <v>63882.7</v>
      </c>
      <c r="E6" s="2">
        <v>22781.7</v>
      </c>
      <c r="F6" s="2">
        <v>30</v>
      </c>
      <c r="G6" s="2">
        <v>701.1</v>
      </c>
      <c r="H6" s="2">
        <v>12.79</v>
      </c>
      <c r="I6" s="2">
        <v>13.799999999999999</v>
      </c>
      <c r="J6" s="2">
        <v>4110.1000000000004</v>
      </c>
      <c r="K6" s="2">
        <v>2.8279999999999998</v>
      </c>
      <c r="L6" s="2">
        <v>722435.71799999988</v>
      </c>
      <c r="N6" s="11" t="s">
        <v>125</v>
      </c>
      <c r="O6" s="16" t="s">
        <v>94</v>
      </c>
      <c r="P6" s="9" t="s">
        <v>114</v>
      </c>
      <c r="Q6" s="2">
        <v>0</v>
      </c>
      <c r="R6" s="2"/>
      <c r="S6" s="2">
        <v>3059.5</v>
      </c>
      <c r="T6" s="2">
        <v>3059.5</v>
      </c>
      <c r="U6" s="2">
        <v>8.1</v>
      </c>
      <c r="V6" s="2"/>
      <c r="W6" s="2"/>
      <c r="X6" s="2">
        <v>4.7E-2</v>
      </c>
      <c r="Y6" s="2">
        <v>14.1</v>
      </c>
      <c r="Z6" s="2"/>
      <c r="AA6" s="2">
        <f t="shared" ref="AA6:AA11" si="0">SUM(Q6,R6,S6,U6,W6,Y6)</f>
        <v>3081.7</v>
      </c>
      <c r="AB6" s="2"/>
    </row>
    <row r="7" spans="1:28" x14ac:dyDescent="0.2">
      <c r="A7" s="5" t="s">
        <v>81</v>
      </c>
      <c r="B7" s="2">
        <v>197.4</v>
      </c>
      <c r="C7" s="2"/>
      <c r="D7" s="2">
        <v>80502</v>
      </c>
      <c r="E7" s="2">
        <v>80699.399999999994</v>
      </c>
      <c r="F7" s="2">
        <v>1.53</v>
      </c>
      <c r="G7" s="2">
        <v>38.199999999999996</v>
      </c>
      <c r="H7" s="2"/>
      <c r="I7" s="2">
        <v>0.154</v>
      </c>
      <c r="J7" s="2">
        <v>45.900000000000006</v>
      </c>
      <c r="K7" s="2"/>
      <c r="L7" s="2">
        <v>161484.584</v>
      </c>
      <c r="N7" s="11" t="s">
        <v>125</v>
      </c>
      <c r="O7" s="16" t="s">
        <v>94</v>
      </c>
      <c r="P7" s="9" t="s">
        <v>115</v>
      </c>
      <c r="Q7" s="2">
        <v>0</v>
      </c>
      <c r="R7" s="2"/>
      <c r="S7" s="2">
        <v>2255.1999999999998</v>
      </c>
      <c r="T7" s="2">
        <v>2255.1999999999998</v>
      </c>
      <c r="U7" s="2">
        <v>5.5</v>
      </c>
      <c r="V7" s="2"/>
      <c r="W7" s="2"/>
      <c r="X7" s="2">
        <v>3.2000000000000001E-2</v>
      </c>
      <c r="Y7" s="2">
        <v>9.5</v>
      </c>
      <c r="Z7" s="2"/>
      <c r="AA7" s="2">
        <f t="shared" si="0"/>
        <v>2270.1999999999998</v>
      </c>
      <c r="AB7" s="2"/>
    </row>
    <row r="8" spans="1:28" x14ac:dyDescent="0.2">
      <c r="A8" s="5" t="s">
        <v>147</v>
      </c>
      <c r="B8" s="2">
        <v>0</v>
      </c>
      <c r="C8" s="2"/>
      <c r="D8" s="2">
        <v>40109</v>
      </c>
      <c r="E8" s="2">
        <v>40109</v>
      </c>
      <c r="F8" s="2">
        <v>0.76</v>
      </c>
      <c r="G8" s="2">
        <v>18.899999999999999</v>
      </c>
      <c r="H8" s="2"/>
      <c r="I8" s="2">
        <v>7.5999999999999998E-2</v>
      </c>
      <c r="J8" s="2">
        <v>22.5</v>
      </c>
      <c r="K8" s="2"/>
      <c r="L8" s="2">
        <v>80260.23599999999</v>
      </c>
      <c r="N8" s="11" t="s">
        <v>95</v>
      </c>
      <c r="O8" s="16" t="s">
        <v>94</v>
      </c>
      <c r="P8" s="9" t="s">
        <v>32</v>
      </c>
      <c r="Q8" s="2">
        <v>0</v>
      </c>
      <c r="R8" s="2"/>
      <c r="S8" s="2">
        <v>2368.6</v>
      </c>
      <c r="T8" s="2">
        <v>2368.6</v>
      </c>
      <c r="U8" s="2">
        <v>1.1000000000000001</v>
      </c>
      <c r="V8" s="2"/>
      <c r="W8" s="2"/>
      <c r="X8" s="2">
        <v>4.0000000000000001E-3</v>
      </c>
      <c r="Y8" s="2">
        <v>1.3</v>
      </c>
      <c r="Z8" s="2"/>
      <c r="AA8" s="2">
        <f t="shared" si="0"/>
        <v>2371</v>
      </c>
      <c r="AB8" s="2"/>
    </row>
    <row r="9" spans="1:28" x14ac:dyDescent="0.2">
      <c r="A9" s="5" t="s">
        <v>123</v>
      </c>
      <c r="B9" s="2">
        <v>0</v>
      </c>
      <c r="C9" s="2"/>
      <c r="D9" s="2">
        <v>97911</v>
      </c>
      <c r="E9" s="2">
        <v>97911</v>
      </c>
      <c r="F9" s="2">
        <v>1.85</v>
      </c>
      <c r="G9" s="2">
        <v>46.1</v>
      </c>
      <c r="H9" s="2"/>
      <c r="I9" s="2">
        <v>0.185</v>
      </c>
      <c r="J9" s="2">
        <v>55</v>
      </c>
      <c r="K9" s="2"/>
      <c r="L9" s="2">
        <v>195925.13500000001</v>
      </c>
      <c r="N9" s="11" t="s">
        <v>109</v>
      </c>
      <c r="O9" s="16" t="s">
        <v>67</v>
      </c>
      <c r="P9" s="9" t="s">
        <v>114</v>
      </c>
      <c r="Q9" s="2">
        <v>0</v>
      </c>
      <c r="R9" s="2"/>
      <c r="S9" s="2">
        <v>5616.8</v>
      </c>
      <c r="T9" s="2">
        <v>5616.8</v>
      </c>
      <c r="U9" s="2">
        <v>14.9</v>
      </c>
      <c r="V9" s="2"/>
      <c r="W9" s="2"/>
      <c r="X9" s="2">
        <v>8.6999999999999994E-2</v>
      </c>
      <c r="Y9" s="2">
        <v>25.8</v>
      </c>
      <c r="Z9" s="2"/>
      <c r="AA9" s="2">
        <f t="shared" si="0"/>
        <v>5657.5</v>
      </c>
      <c r="AB9" s="2"/>
    </row>
    <row r="10" spans="1:28" x14ac:dyDescent="0.2">
      <c r="A10" s="5" t="s">
        <v>47</v>
      </c>
      <c r="B10" s="2">
        <v>0</v>
      </c>
      <c r="C10" s="2"/>
      <c r="D10" s="2">
        <v>245096.2</v>
      </c>
      <c r="E10" s="2">
        <v>245096.2</v>
      </c>
      <c r="F10" s="2">
        <v>4.62</v>
      </c>
      <c r="G10" s="2">
        <v>115.5</v>
      </c>
      <c r="H10" s="2"/>
      <c r="I10" s="2">
        <v>0.46199999999999997</v>
      </c>
      <c r="J10" s="2">
        <v>137.6</v>
      </c>
      <c r="K10" s="2"/>
      <c r="L10" s="2">
        <v>490450.58199999999</v>
      </c>
      <c r="N10" s="11" t="s">
        <v>109</v>
      </c>
      <c r="O10" s="16" t="s">
        <v>67</v>
      </c>
      <c r="P10" s="9" t="s">
        <v>115</v>
      </c>
      <c r="Q10" s="2">
        <v>0</v>
      </c>
      <c r="R10" s="2"/>
      <c r="S10" s="2">
        <v>8738.9</v>
      </c>
      <c r="T10" s="2">
        <v>8738.9</v>
      </c>
      <c r="U10" s="2">
        <v>21.1</v>
      </c>
      <c r="V10" s="2"/>
      <c r="W10" s="2"/>
      <c r="X10" s="2">
        <v>0.123</v>
      </c>
      <c r="Y10" s="2">
        <v>36.700000000000003</v>
      </c>
      <c r="Z10" s="2"/>
      <c r="AA10" s="2">
        <f t="shared" si="0"/>
        <v>8796.7000000000007</v>
      </c>
      <c r="AB10" s="2"/>
    </row>
    <row r="11" spans="1:28" x14ac:dyDescent="0.2">
      <c r="A11" s="5" t="s">
        <v>58</v>
      </c>
      <c r="B11" s="2">
        <v>0</v>
      </c>
      <c r="C11" s="2"/>
      <c r="D11" s="2">
        <v>83851.399999999994</v>
      </c>
      <c r="E11" s="2">
        <v>83851.399999999994</v>
      </c>
      <c r="F11" s="2">
        <v>1.59</v>
      </c>
      <c r="G11" s="2">
        <v>39.5</v>
      </c>
      <c r="H11" s="2"/>
      <c r="I11" s="2">
        <v>0.159</v>
      </c>
      <c r="J11" s="2">
        <v>47.099999999999994</v>
      </c>
      <c r="K11" s="2"/>
      <c r="L11" s="2">
        <v>167791.149</v>
      </c>
      <c r="N11" s="11" t="s">
        <v>127</v>
      </c>
      <c r="O11" s="16" t="s">
        <v>67</v>
      </c>
      <c r="P11" s="9" t="s">
        <v>114</v>
      </c>
      <c r="Q11" s="2">
        <v>0</v>
      </c>
      <c r="R11" s="2"/>
      <c r="S11" s="2">
        <v>6004.5</v>
      </c>
      <c r="T11" s="2">
        <v>6004.5</v>
      </c>
      <c r="U11" s="2">
        <v>15.9</v>
      </c>
      <c r="V11" s="2"/>
      <c r="W11" s="2"/>
      <c r="X11" s="2">
        <v>9.2999999999999999E-2</v>
      </c>
      <c r="Y11" s="2">
        <v>27.6</v>
      </c>
      <c r="Z11" s="2"/>
      <c r="AA11" s="2">
        <f t="shared" si="0"/>
        <v>6048</v>
      </c>
      <c r="AB11" s="2"/>
    </row>
    <row r="12" spans="1:28" x14ac:dyDescent="0.2">
      <c r="A12" s="5" t="s">
        <v>125</v>
      </c>
      <c r="B12" s="2">
        <v>0</v>
      </c>
      <c r="C12" s="2"/>
      <c r="D12" s="2">
        <v>54237.8</v>
      </c>
      <c r="E12" s="2">
        <v>54237.8</v>
      </c>
      <c r="F12" s="2">
        <v>1.45</v>
      </c>
      <c r="G12" s="2">
        <v>36.699999999999996</v>
      </c>
      <c r="H12" s="2"/>
      <c r="I12" s="2">
        <v>0.16999999999999998</v>
      </c>
      <c r="J12" s="2">
        <v>51.1</v>
      </c>
      <c r="K12" s="2"/>
      <c r="L12" s="2">
        <v>108565.02</v>
      </c>
      <c r="AA12" s="2"/>
    </row>
    <row r="13" spans="1:28" x14ac:dyDescent="0.2">
      <c r="A13" s="5" t="s">
        <v>95</v>
      </c>
      <c r="B13" s="2">
        <v>0</v>
      </c>
      <c r="C13" s="2"/>
      <c r="D13" s="2">
        <v>59782.399999999994</v>
      </c>
      <c r="E13" s="2">
        <v>59782.399999999994</v>
      </c>
      <c r="F13" s="2">
        <v>1.1299999999999999</v>
      </c>
      <c r="G13" s="2">
        <v>28.1</v>
      </c>
      <c r="H13" s="2"/>
      <c r="I13" s="2">
        <v>0.113</v>
      </c>
      <c r="J13" s="2">
        <v>33.5</v>
      </c>
      <c r="K13" s="2"/>
      <c r="L13" s="2">
        <v>119627.643</v>
      </c>
    </row>
    <row r="14" spans="1:28" x14ac:dyDescent="0.2">
      <c r="A14" s="5" t="s">
        <v>109</v>
      </c>
      <c r="B14" s="2">
        <v>0</v>
      </c>
      <c r="C14" s="2"/>
      <c r="D14" s="2">
        <v>130342.3</v>
      </c>
      <c r="E14" s="2">
        <v>130342.3</v>
      </c>
      <c r="F14" s="2">
        <v>3.64</v>
      </c>
      <c r="G14" s="2">
        <v>90.6</v>
      </c>
      <c r="H14" s="2"/>
      <c r="I14" s="2">
        <v>0.42900000000000005</v>
      </c>
      <c r="J14" s="2">
        <v>127.7</v>
      </c>
      <c r="K14" s="2"/>
      <c r="L14" s="2">
        <v>260906.96900000004</v>
      </c>
    </row>
    <row r="15" spans="1:28" x14ac:dyDescent="0.2">
      <c r="A15" s="5" t="s">
        <v>127</v>
      </c>
      <c r="B15" s="2">
        <v>0</v>
      </c>
      <c r="C15" s="2"/>
      <c r="D15" s="2">
        <v>103953.90000000001</v>
      </c>
      <c r="E15" s="2">
        <v>103953.90000000001</v>
      </c>
      <c r="F15" s="2">
        <v>9.31</v>
      </c>
      <c r="G15" s="2">
        <v>232.5</v>
      </c>
      <c r="H15" s="2"/>
      <c r="I15" s="2">
        <v>1.329</v>
      </c>
      <c r="J15" s="2">
        <v>396.00000000000006</v>
      </c>
      <c r="K15" s="2"/>
      <c r="L15" s="2">
        <v>208546.93900000001</v>
      </c>
    </row>
    <row r="16" spans="1:28" x14ac:dyDescent="0.2">
      <c r="A16" s="5" t="s">
        <v>51</v>
      </c>
      <c r="B16" s="2">
        <v>0</v>
      </c>
      <c r="C16" s="2"/>
      <c r="D16" s="2">
        <v>94020.4</v>
      </c>
      <c r="E16" s="2">
        <v>94020.4</v>
      </c>
      <c r="F16" s="2">
        <v>10.95</v>
      </c>
      <c r="G16" s="2">
        <v>273.59999999999997</v>
      </c>
      <c r="H16" s="2"/>
      <c r="I16" s="2">
        <v>1.591</v>
      </c>
      <c r="J16" s="2">
        <v>474</v>
      </c>
      <c r="K16" s="2"/>
      <c r="L16" s="2">
        <v>188800.94099999999</v>
      </c>
    </row>
    <row r="17" spans="1:12" x14ac:dyDescent="0.2">
      <c r="A17" s="5" t="s">
        <v>117</v>
      </c>
      <c r="B17" s="2">
        <v>0</v>
      </c>
      <c r="C17" s="2"/>
      <c r="D17" s="2">
        <v>67850.099999999991</v>
      </c>
      <c r="E17" s="2">
        <v>67850.099999999991</v>
      </c>
      <c r="F17" s="2">
        <v>5.6999999999999993</v>
      </c>
      <c r="G17" s="2">
        <v>142.4</v>
      </c>
      <c r="H17" s="2"/>
      <c r="I17" s="2">
        <v>0.80800000000000005</v>
      </c>
      <c r="J17" s="2">
        <v>240.90000000000003</v>
      </c>
      <c r="K17" s="2"/>
      <c r="L17" s="2">
        <v>136090.00799999997</v>
      </c>
    </row>
    <row r="18" spans="1:12" x14ac:dyDescent="0.2">
      <c r="A18" s="5" t="s">
        <v>35</v>
      </c>
      <c r="B18" s="2">
        <v>0</v>
      </c>
      <c r="C18" s="2"/>
      <c r="D18" s="2">
        <v>111236.5</v>
      </c>
      <c r="E18" s="2">
        <v>111236.5</v>
      </c>
      <c r="F18" s="2">
        <v>2.1</v>
      </c>
      <c r="G18" s="2">
        <v>52.4</v>
      </c>
      <c r="H18" s="2"/>
      <c r="I18" s="2">
        <v>0.21000000000000002</v>
      </c>
      <c r="J18" s="2">
        <v>62.400000000000006</v>
      </c>
      <c r="K18" s="2"/>
      <c r="L18" s="2">
        <v>222590.11</v>
      </c>
    </row>
    <row r="19" spans="1:12" x14ac:dyDescent="0.2">
      <c r="A19" s="5" t="s">
        <v>100</v>
      </c>
      <c r="B19" s="2">
        <v>0</v>
      </c>
      <c r="C19" s="2"/>
      <c r="D19" s="2">
        <v>15569.7</v>
      </c>
      <c r="E19" s="2">
        <v>15569.7</v>
      </c>
      <c r="F19" s="2">
        <v>0.28999999999999998</v>
      </c>
      <c r="G19" s="2">
        <v>7.3</v>
      </c>
      <c r="H19" s="2"/>
      <c r="I19" s="2">
        <v>2.9000000000000001E-2</v>
      </c>
      <c r="J19" s="2">
        <v>8.6999999999999993</v>
      </c>
      <c r="K19" s="2"/>
      <c r="L19" s="2">
        <v>31155.719000000001</v>
      </c>
    </row>
    <row r="20" spans="1:12" x14ac:dyDescent="0.2">
      <c r="A20" s="5" t="s">
        <v>134</v>
      </c>
      <c r="B20" s="2">
        <v>192792.5</v>
      </c>
      <c r="C20" s="2">
        <v>25776.1</v>
      </c>
      <c r="D20" s="2">
        <v>168900.4</v>
      </c>
      <c r="E20" s="2">
        <v>356939.8</v>
      </c>
      <c r="F20" s="2">
        <v>24.41</v>
      </c>
      <c r="G20" s="2">
        <v>607.9</v>
      </c>
      <c r="H20" s="2">
        <v>1.18</v>
      </c>
      <c r="I20" s="2">
        <v>8.5659999999999989</v>
      </c>
      <c r="J20" s="2">
        <v>2550.1999999999998</v>
      </c>
      <c r="K20" s="2">
        <v>0.26200000000000001</v>
      </c>
      <c r="L20" s="2">
        <v>747601.31800000009</v>
      </c>
    </row>
    <row r="21" spans="1:12" x14ac:dyDescent="0.2">
      <c r="A21" s="5" t="s">
        <v>102</v>
      </c>
      <c r="B21" s="2">
        <v>0</v>
      </c>
      <c r="C21" s="2"/>
      <c r="D21" s="2">
        <v>105694.8</v>
      </c>
      <c r="E21" s="2">
        <v>105694.8</v>
      </c>
      <c r="F21" s="2">
        <v>1.99</v>
      </c>
      <c r="G21" s="2">
        <v>49.8</v>
      </c>
      <c r="H21" s="2"/>
      <c r="I21" s="2">
        <v>0.19900000000000001</v>
      </c>
      <c r="J21" s="2">
        <v>59.4</v>
      </c>
      <c r="K21" s="2"/>
      <c r="L21" s="2">
        <v>211500.98899999997</v>
      </c>
    </row>
    <row r="22" spans="1:12" x14ac:dyDescent="0.2">
      <c r="A22" s="5" t="s">
        <v>145</v>
      </c>
      <c r="B22" s="2">
        <v>0</v>
      </c>
      <c r="C22" s="2"/>
      <c r="D22" s="2">
        <v>206644.9</v>
      </c>
      <c r="E22" s="2">
        <v>206644.9</v>
      </c>
      <c r="F22" s="2">
        <v>3.89</v>
      </c>
      <c r="G22" s="2">
        <v>97.4</v>
      </c>
      <c r="H22" s="2"/>
      <c r="I22" s="2">
        <v>0.38900000000000001</v>
      </c>
      <c r="J22" s="2">
        <v>116.1</v>
      </c>
      <c r="K22" s="2"/>
      <c r="L22" s="2">
        <v>413507.57900000003</v>
      </c>
    </row>
    <row r="23" spans="1:12" x14ac:dyDescent="0.2">
      <c r="A23" s="5" t="s">
        <v>104</v>
      </c>
      <c r="B23" s="2">
        <v>0</v>
      </c>
      <c r="C23" s="2"/>
      <c r="D23" s="2">
        <v>52081.3</v>
      </c>
      <c r="E23" s="2">
        <v>52081.3</v>
      </c>
      <c r="F23" s="2">
        <v>0.98</v>
      </c>
      <c r="G23" s="2">
        <v>24.5</v>
      </c>
      <c r="H23" s="2"/>
      <c r="I23" s="2">
        <v>9.8000000000000004E-2</v>
      </c>
      <c r="J23" s="2">
        <v>29.3</v>
      </c>
      <c r="K23" s="2"/>
      <c r="L23" s="2">
        <v>104217.478</v>
      </c>
    </row>
    <row r="24" spans="1:12" x14ac:dyDescent="0.2">
      <c r="A24" s="5" t="s">
        <v>139</v>
      </c>
      <c r="B24" s="2">
        <v>0</v>
      </c>
      <c r="C24" s="2"/>
      <c r="D24" s="2">
        <v>50258.5</v>
      </c>
      <c r="E24" s="2">
        <v>50258.5</v>
      </c>
      <c r="F24" s="2">
        <v>0.95</v>
      </c>
      <c r="G24" s="2">
        <v>23.7</v>
      </c>
      <c r="H24" s="2"/>
      <c r="I24" s="2">
        <v>9.5000000000000001E-2</v>
      </c>
      <c r="J24" s="2">
        <v>28.2</v>
      </c>
      <c r="K24" s="2"/>
      <c r="L24" s="2">
        <v>100569.94499999999</v>
      </c>
    </row>
    <row r="25" spans="1:12" x14ac:dyDescent="0.2">
      <c r="A25" s="5" t="s">
        <v>149</v>
      </c>
      <c r="B25" s="2">
        <v>678486.4</v>
      </c>
      <c r="C25" s="2">
        <v>1765322.2</v>
      </c>
      <c r="D25" s="2">
        <v>2167178.4999999995</v>
      </c>
      <c r="E25" s="2">
        <v>2774153.2999999993</v>
      </c>
      <c r="F25" s="2">
        <v>151.65</v>
      </c>
      <c r="G25" s="2">
        <v>3705.7000000000003</v>
      </c>
      <c r="H25" s="2">
        <v>36.29</v>
      </c>
      <c r="I25" s="2">
        <v>48.21200000000001</v>
      </c>
      <c r="J25" s="2">
        <v>14325.900000000001</v>
      </c>
      <c r="K25" s="2">
        <v>8.0220000000000002</v>
      </c>
      <c r="L25" s="2">
        <v>7403416.1740000006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14"/>
  <sheetViews>
    <sheetView tabSelected="1" topLeftCell="AE11" zoomScale="226" workbookViewId="0">
      <selection activeCell="AF8" sqref="AF8"/>
    </sheetView>
  </sheetViews>
  <sheetFormatPr baseColWidth="10" defaultColWidth="8.83203125" defaultRowHeight="15" x14ac:dyDescent="0.2"/>
  <cols>
    <col min="4" max="4" width="26.1640625" bestFit="1" customWidth="1"/>
    <col min="5" max="5" width="29.6640625" bestFit="1" customWidth="1"/>
    <col min="6" max="6" width="31.1640625" bestFit="1" customWidth="1"/>
    <col min="10" max="28" width="0" hidden="1" customWidth="1"/>
    <col min="34" max="34" width="19.83203125" bestFit="1" customWidth="1"/>
    <col min="35" max="35" width="9.1640625" bestFit="1" customWidth="1"/>
    <col min="40" max="40" width="21" bestFit="1" customWidth="1"/>
  </cols>
  <sheetData>
    <row r="1" spans="1:4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42" x14ac:dyDescent="0.2">
      <c r="A2">
        <v>1000248</v>
      </c>
      <c r="B2">
        <v>2023</v>
      </c>
      <c r="D2" t="s">
        <v>31</v>
      </c>
      <c r="E2" t="s">
        <v>32</v>
      </c>
      <c r="F2" t="s">
        <v>33</v>
      </c>
      <c r="G2">
        <v>0</v>
      </c>
      <c r="H2">
        <v>0</v>
      </c>
      <c r="I2" t="s">
        <v>34</v>
      </c>
      <c r="AC2" t="s">
        <v>35</v>
      </c>
      <c r="AD2" t="s">
        <v>36</v>
      </c>
      <c r="AE2">
        <v>322120</v>
      </c>
      <c r="AH2" s="7"/>
    </row>
    <row r="3" spans="1:42" x14ac:dyDescent="0.2">
      <c r="A3">
        <v>1000248</v>
      </c>
      <c r="B3">
        <v>2023</v>
      </c>
      <c r="D3" t="s">
        <v>31</v>
      </c>
      <c r="E3" t="s">
        <v>32</v>
      </c>
      <c r="F3" t="s">
        <v>37</v>
      </c>
      <c r="G3">
        <v>1970.1</v>
      </c>
      <c r="H3">
        <v>0</v>
      </c>
      <c r="I3" t="s">
        <v>34</v>
      </c>
      <c r="AC3" t="s">
        <v>35</v>
      </c>
      <c r="AD3" t="s">
        <v>36</v>
      </c>
      <c r="AE3">
        <v>322120</v>
      </c>
      <c r="AH3" s="7"/>
    </row>
    <row r="4" spans="1:42" x14ac:dyDescent="0.2">
      <c r="A4">
        <v>1000248</v>
      </c>
      <c r="B4">
        <v>2023</v>
      </c>
      <c r="D4" t="s">
        <v>31</v>
      </c>
      <c r="E4" t="s">
        <v>32</v>
      </c>
      <c r="F4" t="s">
        <v>38</v>
      </c>
      <c r="G4">
        <v>1970.1</v>
      </c>
      <c r="H4">
        <v>0</v>
      </c>
      <c r="I4" t="s">
        <v>34</v>
      </c>
      <c r="AC4" t="s">
        <v>35</v>
      </c>
      <c r="AD4" t="s">
        <v>36</v>
      </c>
      <c r="AE4">
        <v>322120</v>
      </c>
      <c r="AH4" s="7"/>
    </row>
    <row r="5" spans="1:42" x14ac:dyDescent="0.2">
      <c r="A5">
        <v>1000248</v>
      </c>
      <c r="B5">
        <v>2023</v>
      </c>
      <c r="D5" t="s">
        <v>31</v>
      </c>
      <c r="E5" t="s">
        <v>32</v>
      </c>
      <c r="F5" t="s">
        <v>39</v>
      </c>
      <c r="G5">
        <v>0.04</v>
      </c>
      <c r="H5">
        <v>0</v>
      </c>
      <c r="I5" t="s">
        <v>34</v>
      </c>
      <c r="AC5" t="s">
        <v>35</v>
      </c>
      <c r="AD5" t="s">
        <v>36</v>
      </c>
      <c r="AE5">
        <v>322120</v>
      </c>
      <c r="AH5" s="7"/>
    </row>
    <row r="6" spans="1:42" x14ac:dyDescent="0.2">
      <c r="A6">
        <v>1000248</v>
      </c>
      <c r="B6">
        <v>2023</v>
      </c>
      <c r="D6" t="s">
        <v>31</v>
      </c>
      <c r="E6" t="s">
        <v>32</v>
      </c>
      <c r="F6" t="s">
        <v>40</v>
      </c>
      <c r="G6">
        <v>0.9</v>
      </c>
      <c r="H6">
        <v>0</v>
      </c>
      <c r="I6" t="s">
        <v>34</v>
      </c>
      <c r="AC6" t="s">
        <v>35</v>
      </c>
      <c r="AD6" t="s">
        <v>36</v>
      </c>
      <c r="AE6">
        <v>322120</v>
      </c>
      <c r="AH6" s="7"/>
    </row>
    <row r="7" spans="1:42" x14ac:dyDescent="0.2">
      <c r="A7">
        <v>1000248</v>
      </c>
      <c r="B7">
        <v>2023</v>
      </c>
      <c r="D7" t="s">
        <v>31</v>
      </c>
      <c r="E7" t="s">
        <v>32</v>
      </c>
      <c r="F7" t="s">
        <v>41</v>
      </c>
      <c r="G7">
        <v>4.0000000000000001E-3</v>
      </c>
      <c r="H7">
        <v>0</v>
      </c>
      <c r="I7" t="s">
        <v>34</v>
      </c>
      <c r="AC7" t="s">
        <v>35</v>
      </c>
      <c r="AD7" t="s">
        <v>36</v>
      </c>
      <c r="AE7">
        <v>322120</v>
      </c>
      <c r="AI7" s="7"/>
      <c r="AJ7" s="7"/>
      <c r="AK7" s="7"/>
      <c r="AL7" s="7"/>
      <c r="AM7" s="7"/>
    </row>
    <row r="8" spans="1:42" x14ac:dyDescent="0.2">
      <c r="A8">
        <v>1000248</v>
      </c>
      <c r="B8">
        <v>2023</v>
      </c>
      <c r="D8" t="s">
        <v>31</v>
      </c>
      <c r="E8" t="s">
        <v>32</v>
      </c>
      <c r="F8" t="s">
        <v>42</v>
      </c>
      <c r="G8">
        <v>1.1000000000000001</v>
      </c>
      <c r="H8">
        <v>0</v>
      </c>
      <c r="I8" t="s">
        <v>34</v>
      </c>
      <c r="AC8" t="s">
        <v>35</v>
      </c>
      <c r="AD8" t="s">
        <v>36</v>
      </c>
      <c r="AE8">
        <v>322120</v>
      </c>
    </row>
    <row r="9" spans="1:42" x14ac:dyDescent="0.2">
      <c r="A9">
        <v>1000248</v>
      </c>
      <c r="B9">
        <v>2023</v>
      </c>
      <c r="C9" t="s">
        <v>43</v>
      </c>
      <c r="D9" t="s">
        <v>44</v>
      </c>
      <c r="E9" t="s">
        <v>32</v>
      </c>
      <c r="F9" t="s">
        <v>33</v>
      </c>
      <c r="G9">
        <v>0</v>
      </c>
      <c r="H9">
        <v>0</v>
      </c>
      <c r="I9" t="s">
        <v>34</v>
      </c>
      <c r="AC9" t="s">
        <v>35</v>
      </c>
      <c r="AD9" t="s">
        <v>36</v>
      </c>
      <c r="AE9">
        <v>322120</v>
      </c>
    </row>
    <row r="10" spans="1:42" x14ac:dyDescent="0.2">
      <c r="A10">
        <v>1000248</v>
      </c>
      <c r="B10">
        <v>2023</v>
      </c>
      <c r="C10" t="s">
        <v>43</v>
      </c>
      <c r="D10" t="s">
        <v>44</v>
      </c>
      <c r="E10" t="s">
        <v>32</v>
      </c>
      <c r="F10" t="s">
        <v>37</v>
      </c>
      <c r="G10">
        <v>50090.5</v>
      </c>
      <c r="H10">
        <v>0</v>
      </c>
      <c r="I10" t="s">
        <v>34</v>
      </c>
      <c r="AC10" t="s">
        <v>35</v>
      </c>
      <c r="AD10" t="s">
        <v>36</v>
      </c>
      <c r="AE10">
        <v>322120</v>
      </c>
    </row>
    <row r="11" spans="1:42" x14ac:dyDescent="0.2">
      <c r="A11">
        <v>1000248</v>
      </c>
      <c r="B11">
        <v>2023</v>
      </c>
      <c r="C11" t="s">
        <v>43</v>
      </c>
      <c r="D11" t="s">
        <v>44</v>
      </c>
      <c r="E11" t="s">
        <v>32</v>
      </c>
      <c r="F11" t="s">
        <v>38</v>
      </c>
      <c r="G11">
        <v>50090.5</v>
      </c>
      <c r="H11">
        <v>0</v>
      </c>
      <c r="I11" t="s">
        <v>34</v>
      </c>
      <c r="AC11" t="s">
        <v>35</v>
      </c>
      <c r="AD11" t="s">
        <v>36</v>
      </c>
      <c r="AE11">
        <v>322120</v>
      </c>
    </row>
    <row r="12" spans="1:42" x14ac:dyDescent="0.2">
      <c r="A12">
        <v>1000248</v>
      </c>
      <c r="B12">
        <v>2023</v>
      </c>
      <c r="C12" t="s">
        <v>43</v>
      </c>
      <c r="D12" t="s">
        <v>44</v>
      </c>
      <c r="E12" t="s">
        <v>32</v>
      </c>
      <c r="F12" t="s">
        <v>39</v>
      </c>
      <c r="G12">
        <v>0.94</v>
      </c>
      <c r="H12">
        <v>0</v>
      </c>
      <c r="I12" t="s">
        <v>34</v>
      </c>
      <c r="AC12" t="s">
        <v>35</v>
      </c>
      <c r="AD12" t="s">
        <v>36</v>
      </c>
      <c r="AE12">
        <v>322120</v>
      </c>
    </row>
    <row r="13" spans="1:42" x14ac:dyDescent="0.2">
      <c r="A13">
        <v>1000248</v>
      </c>
      <c r="B13">
        <v>2023</v>
      </c>
      <c r="C13" t="s">
        <v>43</v>
      </c>
      <c r="D13" t="s">
        <v>44</v>
      </c>
      <c r="E13" t="s">
        <v>32</v>
      </c>
      <c r="F13" t="s">
        <v>40</v>
      </c>
      <c r="G13">
        <v>23.6</v>
      </c>
      <c r="H13">
        <v>0</v>
      </c>
      <c r="I13" t="s">
        <v>34</v>
      </c>
      <c r="AC13" t="s">
        <v>35</v>
      </c>
      <c r="AD13" t="s">
        <v>36</v>
      </c>
      <c r="AE13">
        <v>322120</v>
      </c>
      <c r="AI13" t="s">
        <v>38</v>
      </c>
      <c r="AJ13" t="s">
        <v>40</v>
      </c>
      <c r="AK13" t="s">
        <v>42</v>
      </c>
      <c r="AL13" t="s">
        <v>33</v>
      </c>
      <c r="AN13" t="s">
        <v>151</v>
      </c>
      <c r="AO13" t="s">
        <v>152</v>
      </c>
      <c r="AP13" t="s">
        <v>153</v>
      </c>
    </row>
    <row r="14" spans="1:42" x14ac:dyDescent="0.2">
      <c r="A14">
        <v>1000248</v>
      </c>
      <c r="B14">
        <v>2023</v>
      </c>
      <c r="C14" t="s">
        <v>43</v>
      </c>
      <c r="D14" t="s">
        <v>44</v>
      </c>
      <c r="E14" t="s">
        <v>32</v>
      </c>
      <c r="F14" t="s">
        <v>41</v>
      </c>
      <c r="G14">
        <v>9.4E-2</v>
      </c>
      <c r="H14">
        <v>0</v>
      </c>
      <c r="I14" t="s">
        <v>34</v>
      </c>
      <c r="AC14" t="s">
        <v>35</v>
      </c>
      <c r="AD14" t="s">
        <v>36</v>
      </c>
      <c r="AE14">
        <v>322120</v>
      </c>
      <c r="AH14" s="7">
        <v>325193</v>
      </c>
      <c r="AI14">
        <f>SUMIFS($G$2:$G$514,$F$2:$F$514,AI$13,$AE$2:$AE$514,$AH14)</f>
        <v>476890.5</v>
      </c>
      <c r="AJ14">
        <f>SUMIFS($G$2:$G$514,$F$2:$F$514,AJ$13,$AE$2:$AE$514,$AH14)</f>
        <v>224.9</v>
      </c>
      <c r="AK14">
        <f>SUMIFS($G$2:$G$514,$F$2:$F$514,AK$13,$AE$2:$AE$514,$AH14)</f>
        <v>268.5</v>
      </c>
      <c r="AL14">
        <f>SUMIFS($G$2:$G$514,$F$2:$F$514,AL$13,$AE$2:$AE$514,$AH14)</f>
        <v>197.4</v>
      </c>
      <c r="AN14">
        <f>SUM(AI14:AK14)</f>
        <v>477383.9</v>
      </c>
      <c r="AO14">
        <f>AL14</f>
        <v>197.4</v>
      </c>
      <c r="AP14">
        <f>AN14+AO14</f>
        <v>477581.30000000005</v>
      </c>
    </row>
    <row r="15" spans="1:42" x14ac:dyDescent="0.2">
      <c r="A15">
        <v>1000248</v>
      </c>
      <c r="B15">
        <v>2023</v>
      </c>
      <c r="C15" t="s">
        <v>43</v>
      </c>
      <c r="D15" t="s">
        <v>44</v>
      </c>
      <c r="E15" t="s">
        <v>32</v>
      </c>
      <c r="F15" t="s">
        <v>42</v>
      </c>
      <c r="G15">
        <v>28.1</v>
      </c>
      <c r="H15">
        <v>0</v>
      </c>
      <c r="I15" t="s">
        <v>34</v>
      </c>
      <c r="AC15" t="s">
        <v>35</v>
      </c>
      <c r="AD15" t="s">
        <v>36</v>
      </c>
      <c r="AE15">
        <v>322120</v>
      </c>
      <c r="AH15" s="7">
        <v>322130</v>
      </c>
      <c r="AI15">
        <f>SUMIFS($G$2:$G$514,$F$2:$F$514,AI$13,$AE$2:$AE$514,$AH15)</f>
        <v>667864.19999999995</v>
      </c>
      <c r="AJ15">
        <f>SUMIFS($G$2:$G$514,$F$2:$F$514,AJ$13,$AE$2:$AE$514,$AH15)</f>
        <v>754.4</v>
      </c>
      <c r="AK15">
        <f>SUMIFS($G$2:$G$514,$F$2:$F$514,AK$13,$AE$2:$AE$514,$AH15)</f>
        <v>2724.7</v>
      </c>
      <c r="AL15">
        <f>SUMIFS($G$2:$G$514,$F$2:$F$514,AL$13,$AE$2:$AE$514,$AH15)</f>
        <v>192792.5</v>
      </c>
      <c r="AN15">
        <f t="shared" ref="AN15:AN40" si="0">SUM(AI15:AK15)</f>
        <v>671343.29999999993</v>
      </c>
      <c r="AO15">
        <f t="shared" ref="AO15:AO40" si="1">AL15</f>
        <v>192792.5</v>
      </c>
      <c r="AP15">
        <f t="shared" ref="AP15:AP40" si="2">AN15+AO15</f>
        <v>864135.79999999993</v>
      </c>
    </row>
    <row r="16" spans="1:42" x14ac:dyDescent="0.2">
      <c r="A16">
        <v>1000248</v>
      </c>
      <c r="B16">
        <v>2023</v>
      </c>
      <c r="C16" t="s">
        <v>43</v>
      </c>
      <c r="D16" t="s">
        <v>45</v>
      </c>
      <c r="E16" t="s">
        <v>32</v>
      </c>
      <c r="F16" t="s">
        <v>33</v>
      </c>
      <c r="G16">
        <v>0</v>
      </c>
      <c r="H16">
        <v>0</v>
      </c>
      <c r="I16" t="s">
        <v>34</v>
      </c>
      <c r="AC16" t="s">
        <v>35</v>
      </c>
      <c r="AD16" t="s">
        <v>36</v>
      </c>
      <c r="AE16">
        <v>322120</v>
      </c>
      <c r="AH16" s="7">
        <v>322120</v>
      </c>
      <c r="AI16">
        <f>SUMIFS($G$2:$G$514,$F$2:$F$514,AI$13,$AE$2:$AE$514,$AH16)</f>
        <v>1049041.7999999998</v>
      </c>
      <c r="AJ16">
        <f>SUMIFS($G$2:$G$514,$F$2:$F$514,AJ$13,$AE$2:$AE$514,$AH16)</f>
        <v>1999.9</v>
      </c>
      <c r="AK16">
        <f>SUMIFS($G$2:$G$514,$F$2:$F$514,AK$13,$AE$2:$AE$514,$AH16)</f>
        <v>10172.899999999996</v>
      </c>
      <c r="AL16">
        <f>SUMIFS($G$2:$G$514,$F$2:$F$514,AL$13,$AE$2:$AE$514,$AH16)</f>
        <v>485496.5</v>
      </c>
      <c r="AN16">
        <f t="shared" si="0"/>
        <v>1061214.5999999996</v>
      </c>
      <c r="AO16">
        <f t="shared" si="1"/>
        <v>485496.5</v>
      </c>
      <c r="AP16">
        <f t="shared" si="2"/>
        <v>1546711.0999999996</v>
      </c>
    </row>
    <row r="17" spans="1:42" x14ac:dyDescent="0.2">
      <c r="A17">
        <v>1000248</v>
      </c>
      <c r="B17">
        <v>2023</v>
      </c>
      <c r="C17" t="s">
        <v>43</v>
      </c>
      <c r="D17" t="s">
        <v>45</v>
      </c>
      <c r="E17" t="s">
        <v>32</v>
      </c>
      <c r="F17" t="s">
        <v>37</v>
      </c>
      <c r="G17">
        <v>59175.9</v>
      </c>
      <c r="H17">
        <v>0</v>
      </c>
      <c r="I17" t="s">
        <v>34</v>
      </c>
      <c r="AC17" t="s">
        <v>35</v>
      </c>
      <c r="AD17" t="s">
        <v>36</v>
      </c>
      <c r="AE17">
        <v>322120</v>
      </c>
      <c r="AH17" s="7">
        <v>311942</v>
      </c>
      <c r="AI17">
        <f>SUMIFS($G$2:$G$514,$F$2:$F$514,AI$13,$AE$2:$AE$514,$AH17)</f>
        <v>232040.4</v>
      </c>
      <c r="AJ17">
        <f>SUMIFS($G$2:$G$514,$F$2:$F$514,AJ$13,$AE$2:$AE$514,$AH17)</f>
        <v>338.59999999999997</v>
      </c>
      <c r="AK17">
        <f>SUMIFS($G$2:$G$514,$F$2:$F$514,AK$13,$AE$2:$AE$514,$AH17)</f>
        <v>551.5</v>
      </c>
      <c r="AL17">
        <f>SUMIFS($G$2:$G$514,$F$2:$F$514,AL$13,$AE$2:$AE$514,$AH17)</f>
        <v>0</v>
      </c>
      <c r="AN17">
        <f t="shared" si="0"/>
        <v>232930.5</v>
      </c>
      <c r="AO17">
        <f t="shared" si="1"/>
        <v>0</v>
      </c>
      <c r="AP17">
        <f t="shared" si="2"/>
        <v>232930.5</v>
      </c>
    </row>
    <row r="18" spans="1:42" x14ac:dyDescent="0.2">
      <c r="A18">
        <v>1000248</v>
      </c>
      <c r="B18">
        <v>2023</v>
      </c>
      <c r="C18" t="s">
        <v>43</v>
      </c>
      <c r="D18" t="s">
        <v>45</v>
      </c>
      <c r="E18" t="s">
        <v>32</v>
      </c>
      <c r="F18" t="s">
        <v>38</v>
      </c>
      <c r="G18">
        <v>59175.9</v>
      </c>
      <c r="H18">
        <v>0</v>
      </c>
      <c r="I18" t="s">
        <v>34</v>
      </c>
      <c r="AC18" t="s">
        <v>35</v>
      </c>
      <c r="AD18" t="s">
        <v>36</v>
      </c>
      <c r="AE18">
        <v>322120</v>
      </c>
      <c r="AH18" s="7">
        <v>311313</v>
      </c>
      <c r="AI18">
        <f>SUMIFS($G$2:$G$514,$F$2:$F$514,AI$13,$AE$2:$AE$514,$AH18)</f>
        <v>348316.39999999997</v>
      </c>
      <c r="AJ18">
        <f>SUMIFS($G$2:$G$514,$F$2:$F$514,AJ$13,$AE$2:$AE$514,$AH18)</f>
        <v>387.9</v>
      </c>
      <c r="AK18">
        <f>SUMIFS($G$2:$G$514,$F$2:$F$514,AK$13,$AE$2:$AE$514,$AH18)</f>
        <v>608.29999999999995</v>
      </c>
      <c r="AL18">
        <f>SUMIFS($G$2:$G$514,$F$2:$F$514,AL$13,$AE$2:$AE$514,$AH18)</f>
        <v>0</v>
      </c>
      <c r="AN18">
        <f t="shared" si="0"/>
        <v>349312.6</v>
      </c>
      <c r="AO18">
        <f t="shared" si="1"/>
        <v>0</v>
      </c>
      <c r="AP18">
        <f t="shared" si="2"/>
        <v>349312.6</v>
      </c>
    </row>
    <row r="19" spans="1:42" x14ac:dyDescent="0.2">
      <c r="A19">
        <v>1000248</v>
      </c>
      <c r="B19">
        <v>2023</v>
      </c>
      <c r="C19" t="s">
        <v>43</v>
      </c>
      <c r="D19" t="s">
        <v>45</v>
      </c>
      <c r="E19" t="s">
        <v>32</v>
      </c>
      <c r="F19" t="s">
        <v>39</v>
      </c>
      <c r="G19">
        <v>1.1200000000000001</v>
      </c>
      <c r="H19">
        <v>0</v>
      </c>
      <c r="I19" t="s">
        <v>34</v>
      </c>
      <c r="AC19" t="s">
        <v>35</v>
      </c>
      <c r="AD19" t="s">
        <v>36</v>
      </c>
      <c r="AE19">
        <v>322120</v>
      </c>
    </row>
    <row r="20" spans="1:42" x14ac:dyDescent="0.2">
      <c r="A20">
        <v>1000248</v>
      </c>
      <c r="B20">
        <v>2023</v>
      </c>
      <c r="C20" t="s">
        <v>43</v>
      </c>
      <c r="D20" t="s">
        <v>45</v>
      </c>
      <c r="E20" t="s">
        <v>32</v>
      </c>
      <c r="F20" t="s">
        <v>40</v>
      </c>
      <c r="G20">
        <v>27.9</v>
      </c>
      <c r="H20">
        <v>0</v>
      </c>
      <c r="I20" t="s">
        <v>34</v>
      </c>
      <c r="AC20" t="s">
        <v>35</v>
      </c>
      <c r="AD20" t="s">
        <v>36</v>
      </c>
      <c r="AE20">
        <v>322120</v>
      </c>
      <c r="AH20" s="8" t="s">
        <v>84</v>
      </c>
      <c r="AI20">
        <f>SUMIFS($G$2:$G$514,$F$2:$F$514,AI$13,$AC$2:$AC$514,$AH20)</f>
        <v>795092.2</v>
      </c>
      <c r="AJ20">
        <f t="shared" ref="AJ20:AL20" si="3">SUMIFS($G$2:$G$514,$F$2:$F$514,AJ$13,$AC$2:$AC$514,$AH20)</f>
        <v>1079.5</v>
      </c>
      <c r="AK20">
        <f t="shared" si="3"/>
        <v>5730.2000000000007</v>
      </c>
      <c r="AL20">
        <f t="shared" si="3"/>
        <v>485496.5</v>
      </c>
      <c r="AN20">
        <f t="shared" si="0"/>
        <v>801901.89999999991</v>
      </c>
      <c r="AO20">
        <f t="shared" si="1"/>
        <v>485496.5</v>
      </c>
      <c r="AP20">
        <f t="shared" si="2"/>
        <v>1287398.3999999999</v>
      </c>
    </row>
    <row r="21" spans="1:42" x14ac:dyDescent="0.2">
      <c r="A21">
        <v>1000248</v>
      </c>
      <c r="B21">
        <v>2023</v>
      </c>
      <c r="C21" t="s">
        <v>43</v>
      </c>
      <c r="D21" t="s">
        <v>45</v>
      </c>
      <c r="E21" t="s">
        <v>32</v>
      </c>
      <c r="F21" t="s">
        <v>41</v>
      </c>
      <c r="G21">
        <v>0.112</v>
      </c>
      <c r="H21">
        <v>0</v>
      </c>
      <c r="I21" t="s">
        <v>34</v>
      </c>
      <c r="AC21" t="s">
        <v>35</v>
      </c>
      <c r="AD21" t="s">
        <v>36</v>
      </c>
      <c r="AE21">
        <v>322120</v>
      </c>
      <c r="AH21" s="8" t="s">
        <v>63</v>
      </c>
      <c r="AI21">
        <f t="shared" ref="AI21:AL40" si="4">SUMIFS($G$2:$G$514,$F$2:$F$514,AI$13,$AC$2:$AC$514,$AH21)</f>
        <v>22781.7</v>
      </c>
      <c r="AJ21">
        <f t="shared" si="4"/>
        <v>701.1</v>
      </c>
      <c r="AK21">
        <f t="shared" si="4"/>
        <v>4110.1000000000004</v>
      </c>
      <c r="AL21">
        <f t="shared" si="4"/>
        <v>0</v>
      </c>
      <c r="AN21">
        <f t="shared" si="0"/>
        <v>27592.9</v>
      </c>
      <c r="AO21">
        <f t="shared" si="1"/>
        <v>0</v>
      </c>
      <c r="AP21">
        <f t="shared" si="2"/>
        <v>27592.9</v>
      </c>
    </row>
    <row r="22" spans="1:42" x14ac:dyDescent="0.2">
      <c r="A22">
        <v>1000248</v>
      </c>
      <c r="B22">
        <v>2023</v>
      </c>
      <c r="C22" t="s">
        <v>43</v>
      </c>
      <c r="D22" t="s">
        <v>45</v>
      </c>
      <c r="E22" t="s">
        <v>32</v>
      </c>
      <c r="F22" t="s">
        <v>42</v>
      </c>
      <c r="G22">
        <v>33.200000000000003</v>
      </c>
      <c r="H22">
        <v>0</v>
      </c>
      <c r="I22" t="s">
        <v>34</v>
      </c>
      <c r="AC22" t="s">
        <v>35</v>
      </c>
      <c r="AD22" t="s">
        <v>36</v>
      </c>
      <c r="AE22">
        <v>322120</v>
      </c>
      <c r="AH22" s="8" t="s">
        <v>81</v>
      </c>
      <c r="AI22">
        <f t="shared" si="4"/>
        <v>80699.399999999994</v>
      </c>
      <c r="AJ22">
        <f t="shared" si="4"/>
        <v>38.199999999999996</v>
      </c>
      <c r="AK22">
        <f t="shared" si="4"/>
        <v>45.900000000000006</v>
      </c>
      <c r="AL22">
        <f t="shared" si="4"/>
        <v>197.4</v>
      </c>
      <c r="AN22">
        <f t="shared" si="0"/>
        <v>80783.499999999985</v>
      </c>
      <c r="AO22">
        <f t="shared" si="1"/>
        <v>197.4</v>
      </c>
      <c r="AP22">
        <f t="shared" si="2"/>
        <v>80980.89999999998</v>
      </c>
    </row>
    <row r="23" spans="1:42" x14ac:dyDescent="0.2">
      <c r="A23">
        <v>1000409</v>
      </c>
      <c r="B23">
        <v>2023</v>
      </c>
      <c r="D23" t="s">
        <v>46</v>
      </c>
      <c r="E23" t="s">
        <v>32</v>
      </c>
      <c r="F23" t="s">
        <v>33</v>
      </c>
      <c r="G23">
        <v>0</v>
      </c>
      <c r="H23">
        <v>3364530000</v>
      </c>
      <c r="I23" t="s">
        <v>34</v>
      </c>
      <c r="AC23" t="s">
        <v>47</v>
      </c>
      <c r="AD23" t="s">
        <v>36</v>
      </c>
      <c r="AE23">
        <v>322130</v>
      </c>
      <c r="AH23" s="8" t="s">
        <v>147</v>
      </c>
      <c r="AI23">
        <f t="shared" si="4"/>
        <v>40109</v>
      </c>
      <c r="AJ23">
        <f t="shared" si="4"/>
        <v>18.899999999999999</v>
      </c>
      <c r="AK23">
        <f t="shared" si="4"/>
        <v>22.5</v>
      </c>
      <c r="AL23">
        <f t="shared" si="4"/>
        <v>0</v>
      </c>
      <c r="AN23">
        <f t="shared" si="0"/>
        <v>40150.400000000001</v>
      </c>
      <c r="AO23">
        <f t="shared" si="1"/>
        <v>0</v>
      </c>
      <c r="AP23">
        <f t="shared" si="2"/>
        <v>40150.400000000001</v>
      </c>
    </row>
    <row r="24" spans="1:42" x14ac:dyDescent="0.2">
      <c r="A24">
        <v>1000409</v>
      </c>
      <c r="B24">
        <v>2023</v>
      </c>
      <c r="D24" t="s">
        <v>46</v>
      </c>
      <c r="E24" t="s">
        <v>32</v>
      </c>
      <c r="F24" t="s">
        <v>37</v>
      </c>
      <c r="G24">
        <v>187357.7</v>
      </c>
      <c r="H24">
        <v>3364530000</v>
      </c>
      <c r="I24" t="s">
        <v>34</v>
      </c>
      <c r="AC24" t="s">
        <v>47</v>
      </c>
      <c r="AD24" t="s">
        <v>36</v>
      </c>
      <c r="AE24">
        <v>322130</v>
      </c>
      <c r="AH24" s="8" t="s">
        <v>123</v>
      </c>
      <c r="AI24">
        <f t="shared" si="4"/>
        <v>97911</v>
      </c>
      <c r="AJ24">
        <f t="shared" si="4"/>
        <v>46.1</v>
      </c>
      <c r="AK24">
        <f t="shared" si="4"/>
        <v>55</v>
      </c>
      <c r="AL24">
        <f t="shared" si="4"/>
        <v>0</v>
      </c>
      <c r="AN24">
        <f t="shared" si="0"/>
        <v>98012.1</v>
      </c>
      <c r="AO24">
        <f t="shared" si="1"/>
        <v>0</v>
      </c>
      <c r="AP24">
        <f t="shared" si="2"/>
        <v>98012.1</v>
      </c>
    </row>
    <row r="25" spans="1:42" x14ac:dyDescent="0.2">
      <c r="A25">
        <v>1000409</v>
      </c>
      <c r="B25">
        <v>2023</v>
      </c>
      <c r="D25" t="s">
        <v>46</v>
      </c>
      <c r="E25" t="s">
        <v>32</v>
      </c>
      <c r="F25" t="s">
        <v>38</v>
      </c>
      <c r="G25">
        <v>187357.7</v>
      </c>
      <c r="H25">
        <v>3364530000</v>
      </c>
      <c r="I25" t="s">
        <v>34</v>
      </c>
      <c r="AC25" t="s">
        <v>47</v>
      </c>
      <c r="AD25" t="s">
        <v>36</v>
      </c>
      <c r="AE25">
        <v>322130</v>
      </c>
      <c r="AH25" s="8" t="s">
        <v>47</v>
      </c>
      <c r="AI25">
        <f t="shared" si="4"/>
        <v>245096.2</v>
      </c>
      <c r="AJ25">
        <f t="shared" si="4"/>
        <v>115.5</v>
      </c>
      <c r="AK25">
        <f t="shared" si="4"/>
        <v>137.6</v>
      </c>
      <c r="AL25">
        <f t="shared" si="4"/>
        <v>0</v>
      </c>
      <c r="AN25">
        <f t="shared" si="0"/>
        <v>245349.30000000002</v>
      </c>
      <c r="AO25">
        <f t="shared" si="1"/>
        <v>0</v>
      </c>
      <c r="AP25">
        <f t="shared" si="2"/>
        <v>245349.30000000002</v>
      </c>
    </row>
    <row r="26" spans="1:42" x14ac:dyDescent="0.2">
      <c r="A26">
        <v>1000409</v>
      </c>
      <c r="B26">
        <v>2023</v>
      </c>
      <c r="D26" t="s">
        <v>46</v>
      </c>
      <c r="E26" t="s">
        <v>32</v>
      </c>
      <c r="F26" t="s">
        <v>39</v>
      </c>
      <c r="G26">
        <v>3.53</v>
      </c>
      <c r="H26">
        <v>3364530000</v>
      </c>
      <c r="I26" t="s">
        <v>34</v>
      </c>
      <c r="AC26" t="s">
        <v>47</v>
      </c>
      <c r="AD26" t="s">
        <v>36</v>
      </c>
      <c r="AE26">
        <v>322130</v>
      </c>
      <c r="AH26" s="8" t="s">
        <v>58</v>
      </c>
      <c r="AI26">
        <f t="shared" si="4"/>
        <v>83851.399999999994</v>
      </c>
      <c r="AJ26">
        <f t="shared" si="4"/>
        <v>39.5</v>
      </c>
      <c r="AK26">
        <f t="shared" si="4"/>
        <v>47.099999999999994</v>
      </c>
      <c r="AL26">
        <f t="shared" si="4"/>
        <v>0</v>
      </c>
      <c r="AN26">
        <f t="shared" si="0"/>
        <v>83938</v>
      </c>
      <c r="AO26">
        <f t="shared" si="1"/>
        <v>0</v>
      </c>
      <c r="AP26">
        <f t="shared" si="2"/>
        <v>83938</v>
      </c>
    </row>
    <row r="27" spans="1:42" x14ac:dyDescent="0.2">
      <c r="A27">
        <v>1000409</v>
      </c>
      <c r="B27">
        <v>2023</v>
      </c>
      <c r="D27" t="s">
        <v>46</v>
      </c>
      <c r="E27" t="s">
        <v>32</v>
      </c>
      <c r="F27" t="s">
        <v>40</v>
      </c>
      <c r="G27">
        <v>88.3</v>
      </c>
      <c r="H27">
        <v>3364530000</v>
      </c>
      <c r="I27" t="s">
        <v>34</v>
      </c>
      <c r="AC27" t="s">
        <v>47</v>
      </c>
      <c r="AD27" t="s">
        <v>36</v>
      </c>
      <c r="AE27">
        <v>322130</v>
      </c>
      <c r="AH27" s="8" t="s">
        <v>125</v>
      </c>
      <c r="AI27">
        <f t="shared" si="4"/>
        <v>54237.8</v>
      </c>
      <c r="AJ27">
        <f t="shared" si="4"/>
        <v>36.699999999999996</v>
      </c>
      <c r="AK27">
        <f t="shared" si="4"/>
        <v>51.1</v>
      </c>
      <c r="AL27">
        <f t="shared" si="4"/>
        <v>0</v>
      </c>
      <c r="AN27">
        <f t="shared" si="0"/>
        <v>54325.599999999999</v>
      </c>
      <c r="AO27">
        <f t="shared" si="1"/>
        <v>0</v>
      </c>
      <c r="AP27">
        <f t="shared" si="2"/>
        <v>54325.599999999999</v>
      </c>
    </row>
    <row r="28" spans="1:42" x14ac:dyDescent="0.2">
      <c r="A28">
        <v>1000409</v>
      </c>
      <c r="B28">
        <v>2023</v>
      </c>
      <c r="D28" t="s">
        <v>46</v>
      </c>
      <c r="E28" t="s">
        <v>32</v>
      </c>
      <c r="F28" t="s">
        <v>41</v>
      </c>
      <c r="G28">
        <v>0.35299999999999998</v>
      </c>
      <c r="H28">
        <v>3364530000</v>
      </c>
      <c r="I28" t="s">
        <v>34</v>
      </c>
      <c r="AC28" t="s">
        <v>47</v>
      </c>
      <c r="AD28" t="s">
        <v>36</v>
      </c>
      <c r="AE28">
        <v>322130</v>
      </c>
      <c r="AH28" s="8" t="s">
        <v>95</v>
      </c>
      <c r="AI28">
        <f t="shared" si="4"/>
        <v>59782.399999999994</v>
      </c>
      <c r="AJ28">
        <f t="shared" si="4"/>
        <v>28.1</v>
      </c>
      <c r="AK28">
        <f t="shared" si="4"/>
        <v>33.5</v>
      </c>
      <c r="AL28">
        <f t="shared" si="4"/>
        <v>0</v>
      </c>
      <c r="AN28">
        <f t="shared" si="0"/>
        <v>59843.999999999993</v>
      </c>
      <c r="AO28">
        <f t="shared" si="1"/>
        <v>0</v>
      </c>
      <c r="AP28">
        <f t="shared" si="2"/>
        <v>59843.999999999993</v>
      </c>
    </row>
    <row r="29" spans="1:42" x14ac:dyDescent="0.2">
      <c r="A29">
        <v>1000409</v>
      </c>
      <c r="B29">
        <v>2023</v>
      </c>
      <c r="D29" t="s">
        <v>46</v>
      </c>
      <c r="E29" t="s">
        <v>32</v>
      </c>
      <c r="F29" t="s">
        <v>42</v>
      </c>
      <c r="G29">
        <v>105.2</v>
      </c>
      <c r="H29">
        <v>3364530000</v>
      </c>
      <c r="I29" t="s">
        <v>34</v>
      </c>
      <c r="AC29" t="s">
        <v>47</v>
      </c>
      <c r="AD29" t="s">
        <v>36</v>
      </c>
      <c r="AE29">
        <v>322130</v>
      </c>
      <c r="AH29" s="8" t="s">
        <v>109</v>
      </c>
      <c r="AI29">
        <f t="shared" si="4"/>
        <v>130342.3</v>
      </c>
      <c r="AJ29">
        <f t="shared" si="4"/>
        <v>90.6</v>
      </c>
      <c r="AK29">
        <f t="shared" si="4"/>
        <v>127.7</v>
      </c>
      <c r="AL29">
        <f t="shared" si="4"/>
        <v>0</v>
      </c>
      <c r="AN29">
        <f t="shared" si="0"/>
        <v>130560.6</v>
      </c>
      <c r="AO29">
        <f t="shared" si="1"/>
        <v>0</v>
      </c>
      <c r="AP29">
        <f t="shared" si="2"/>
        <v>130560.6</v>
      </c>
    </row>
    <row r="30" spans="1:42" x14ac:dyDescent="0.2">
      <c r="A30">
        <v>1000409</v>
      </c>
      <c r="B30">
        <v>2023</v>
      </c>
      <c r="D30" t="s">
        <v>48</v>
      </c>
      <c r="E30" t="s">
        <v>32</v>
      </c>
      <c r="F30" t="s">
        <v>33</v>
      </c>
      <c r="G30">
        <v>0</v>
      </c>
      <c r="H30">
        <v>1037569200</v>
      </c>
      <c r="I30" t="s">
        <v>34</v>
      </c>
      <c r="AC30" t="s">
        <v>47</v>
      </c>
      <c r="AD30" t="s">
        <v>36</v>
      </c>
      <c r="AE30">
        <v>322130</v>
      </c>
      <c r="AH30" s="8" t="s">
        <v>127</v>
      </c>
      <c r="AI30">
        <f t="shared" si="4"/>
        <v>103953.90000000001</v>
      </c>
      <c r="AJ30">
        <f t="shared" si="4"/>
        <v>232.5</v>
      </c>
      <c r="AK30">
        <f t="shared" si="4"/>
        <v>396.00000000000006</v>
      </c>
      <c r="AL30">
        <f t="shared" si="4"/>
        <v>0</v>
      </c>
      <c r="AN30">
        <f t="shared" si="0"/>
        <v>104582.40000000001</v>
      </c>
      <c r="AO30">
        <f t="shared" si="1"/>
        <v>0</v>
      </c>
      <c r="AP30">
        <f t="shared" si="2"/>
        <v>104582.40000000001</v>
      </c>
    </row>
    <row r="31" spans="1:42" x14ac:dyDescent="0.2">
      <c r="A31">
        <v>1000409</v>
      </c>
      <c r="B31">
        <v>2023</v>
      </c>
      <c r="D31" t="s">
        <v>48</v>
      </c>
      <c r="E31" t="s">
        <v>32</v>
      </c>
      <c r="F31" t="s">
        <v>37</v>
      </c>
      <c r="G31">
        <v>57738.5</v>
      </c>
      <c r="H31">
        <v>1037569200</v>
      </c>
      <c r="I31" t="s">
        <v>34</v>
      </c>
      <c r="AC31" t="s">
        <v>47</v>
      </c>
      <c r="AD31" t="s">
        <v>36</v>
      </c>
      <c r="AE31">
        <v>322130</v>
      </c>
      <c r="AH31" s="8" t="s">
        <v>51</v>
      </c>
      <c r="AI31">
        <f t="shared" si="4"/>
        <v>94020.4</v>
      </c>
      <c r="AJ31">
        <f t="shared" si="4"/>
        <v>273.59999999999997</v>
      </c>
      <c r="AK31">
        <f t="shared" si="4"/>
        <v>474</v>
      </c>
      <c r="AL31">
        <f t="shared" si="4"/>
        <v>0</v>
      </c>
      <c r="AN31">
        <f t="shared" si="0"/>
        <v>94768</v>
      </c>
      <c r="AO31">
        <f t="shared" si="1"/>
        <v>0</v>
      </c>
      <c r="AP31">
        <f t="shared" si="2"/>
        <v>94768</v>
      </c>
    </row>
    <row r="32" spans="1:42" x14ac:dyDescent="0.2">
      <c r="A32">
        <v>1000409</v>
      </c>
      <c r="B32">
        <v>2023</v>
      </c>
      <c r="D32" t="s">
        <v>48</v>
      </c>
      <c r="E32" t="s">
        <v>32</v>
      </c>
      <c r="F32" t="s">
        <v>38</v>
      </c>
      <c r="G32">
        <v>57738.5</v>
      </c>
      <c r="H32">
        <v>1037569200</v>
      </c>
      <c r="I32" t="s">
        <v>34</v>
      </c>
      <c r="AC32" t="s">
        <v>47</v>
      </c>
      <c r="AD32" t="s">
        <v>36</v>
      </c>
      <c r="AE32">
        <v>322130</v>
      </c>
      <c r="AH32" s="8" t="s">
        <v>117</v>
      </c>
      <c r="AI32">
        <f t="shared" si="4"/>
        <v>67850.099999999991</v>
      </c>
      <c r="AJ32">
        <f t="shared" si="4"/>
        <v>142.4</v>
      </c>
      <c r="AK32">
        <f t="shared" si="4"/>
        <v>240.90000000000003</v>
      </c>
      <c r="AL32">
        <f t="shared" si="4"/>
        <v>0</v>
      </c>
      <c r="AN32">
        <f t="shared" si="0"/>
        <v>68233.39999999998</v>
      </c>
      <c r="AO32">
        <f t="shared" si="1"/>
        <v>0</v>
      </c>
      <c r="AP32">
        <f t="shared" si="2"/>
        <v>68233.39999999998</v>
      </c>
    </row>
    <row r="33" spans="1:42" x14ac:dyDescent="0.2">
      <c r="A33">
        <v>1000409</v>
      </c>
      <c r="B33">
        <v>2023</v>
      </c>
      <c r="D33" t="s">
        <v>48</v>
      </c>
      <c r="E33" t="s">
        <v>32</v>
      </c>
      <c r="F33" t="s">
        <v>39</v>
      </c>
      <c r="G33">
        <v>1.0900000000000001</v>
      </c>
      <c r="H33">
        <v>1037569200</v>
      </c>
      <c r="I33" t="s">
        <v>34</v>
      </c>
      <c r="AC33" t="s">
        <v>47</v>
      </c>
      <c r="AD33" t="s">
        <v>36</v>
      </c>
      <c r="AE33">
        <v>322130</v>
      </c>
      <c r="AH33" s="8" t="s">
        <v>35</v>
      </c>
      <c r="AI33">
        <f t="shared" si="4"/>
        <v>111236.5</v>
      </c>
      <c r="AJ33">
        <f t="shared" si="4"/>
        <v>52.4</v>
      </c>
      <c r="AK33">
        <f t="shared" si="4"/>
        <v>62.400000000000006</v>
      </c>
      <c r="AL33">
        <f t="shared" si="4"/>
        <v>0</v>
      </c>
      <c r="AN33">
        <f t="shared" si="0"/>
        <v>111351.29999999999</v>
      </c>
      <c r="AO33">
        <f t="shared" si="1"/>
        <v>0</v>
      </c>
      <c r="AP33">
        <f t="shared" si="2"/>
        <v>111351.29999999999</v>
      </c>
    </row>
    <row r="34" spans="1:42" x14ac:dyDescent="0.2">
      <c r="A34">
        <v>1000409</v>
      </c>
      <c r="B34">
        <v>2023</v>
      </c>
      <c r="D34" t="s">
        <v>48</v>
      </c>
      <c r="E34" t="s">
        <v>32</v>
      </c>
      <c r="F34" t="s">
        <v>40</v>
      </c>
      <c r="G34">
        <v>27.2</v>
      </c>
      <c r="H34">
        <v>1037569200</v>
      </c>
      <c r="I34" t="s">
        <v>34</v>
      </c>
      <c r="AC34" t="s">
        <v>47</v>
      </c>
      <c r="AD34" t="s">
        <v>36</v>
      </c>
      <c r="AE34">
        <v>322130</v>
      </c>
      <c r="AH34" s="8" t="s">
        <v>100</v>
      </c>
      <c r="AI34">
        <f t="shared" si="4"/>
        <v>15569.7</v>
      </c>
      <c r="AJ34">
        <f t="shared" si="4"/>
        <v>7.3</v>
      </c>
      <c r="AK34">
        <f t="shared" si="4"/>
        <v>8.6999999999999993</v>
      </c>
      <c r="AL34">
        <f t="shared" si="4"/>
        <v>0</v>
      </c>
      <c r="AN34">
        <f t="shared" si="0"/>
        <v>15585.7</v>
      </c>
      <c r="AO34">
        <f t="shared" si="1"/>
        <v>0</v>
      </c>
      <c r="AP34">
        <f t="shared" si="2"/>
        <v>15585.7</v>
      </c>
    </row>
    <row r="35" spans="1:42" x14ac:dyDescent="0.2">
      <c r="A35">
        <v>1000409</v>
      </c>
      <c r="B35">
        <v>2023</v>
      </c>
      <c r="D35" t="s">
        <v>48</v>
      </c>
      <c r="E35" t="s">
        <v>32</v>
      </c>
      <c r="F35" t="s">
        <v>41</v>
      </c>
      <c r="G35">
        <v>0.109</v>
      </c>
      <c r="H35">
        <v>1037569200</v>
      </c>
      <c r="I35" t="s">
        <v>34</v>
      </c>
      <c r="AC35" t="s">
        <v>47</v>
      </c>
      <c r="AD35" t="s">
        <v>36</v>
      </c>
      <c r="AE35">
        <v>322130</v>
      </c>
      <c r="AH35" s="8" t="s">
        <v>134</v>
      </c>
      <c r="AI35">
        <f t="shared" si="4"/>
        <v>356939.8</v>
      </c>
      <c r="AJ35">
        <f t="shared" si="4"/>
        <v>607.9</v>
      </c>
      <c r="AK35">
        <f t="shared" si="4"/>
        <v>2550.1999999999998</v>
      </c>
      <c r="AL35">
        <f t="shared" si="4"/>
        <v>192792.5</v>
      </c>
      <c r="AN35">
        <f t="shared" si="0"/>
        <v>360097.9</v>
      </c>
      <c r="AO35">
        <f t="shared" si="1"/>
        <v>192792.5</v>
      </c>
      <c r="AP35">
        <f t="shared" si="2"/>
        <v>552890.4</v>
      </c>
    </row>
    <row r="36" spans="1:42" x14ac:dyDescent="0.2">
      <c r="A36">
        <v>1000409</v>
      </c>
      <c r="B36">
        <v>2023</v>
      </c>
      <c r="D36" t="s">
        <v>48</v>
      </c>
      <c r="E36" t="s">
        <v>32</v>
      </c>
      <c r="F36" t="s">
        <v>42</v>
      </c>
      <c r="G36">
        <v>32.4</v>
      </c>
      <c r="H36">
        <v>1037569200</v>
      </c>
      <c r="I36" t="s">
        <v>34</v>
      </c>
      <c r="AC36" t="s">
        <v>47</v>
      </c>
      <c r="AD36" t="s">
        <v>36</v>
      </c>
      <c r="AE36">
        <v>322130</v>
      </c>
      <c r="AH36" s="8" t="s">
        <v>102</v>
      </c>
      <c r="AI36">
        <f t="shared" si="4"/>
        <v>105694.8</v>
      </c>
      <c r="AJ36">
        <f t="shared" si="4"/>
        <v>49.8</v>
      </c>
      <c r="AK36">
        <f t="shared" si="4"/>
        <v>59.4</v>
      </c>
      <c r="AL36">
        <f t="shared" si="4"/>
        <v>0</v>
      </c>
      <c r="AN36">
        <f t="shared" si="0"/>
        <v>105804</v>
      </c>
      <c r="AO36">
        <f t="shared" si="1"/>
        <v>0</v>
      </c>
      <c r="AP36">
        <f t="shared" si="2"/>
        <v>105804</v>
      </c>
    </row>
    <row r="37" spans="1:42" x14ac:dyDescent="0.2">
      <c r="A37">
        <v>1001663</v>
      </c>
      <c r="B37">
        <v>2023</v>
      </c>
      <c r="C37" t="s">
        <v>49</v>
      </c>
      <c r="D37" t="s">
        <v>50</v>
      </c>
      <c r="E37" t="s">
        <v>32</v>
      </c>
      <c r="F37" t="s">
        <v>33</v>
      </c>
      <c r="G37">
        <v>0</v>
      </c>
      <c r="H37">
        <v>0</v>
      </c>
      <c r="I37" t="s">
        <v>34</v>
      </c>
      <c r="AC37" t="s">
        <v>51</v>
      </c>
      <c r="AD37" t="s">
        <v>36</v>
      </c>
      <c r="AE37">
        <v>311942</v>
      </c>
      <c r="AH37" s="8" t="s">
        <v>145</v>
      </c>
      <c r="AI37">
        <f t="shared" si="4"/>
        <v>206644.9</v>
      </c>
      <c r="AJ37">
        <f t="shared" si="4"/>
        <v>97.4</v>
      </c>
      <c r="AK37">
        <f t="shared" si="4"/>
        <v>116.1</v>
      </c>
      <c r="AL37">
        <f t="shared" si="4"/>
        <v>0</v>
      </c>
      <c r="AN37">
        <f t="shared" si="0"/>
        <v>206858.4</v>
      </c>
      <c r="AO37">
        <f t="shared" si="1"/>
        <v>0</v>
      </c>
      <c r="AP37">
        <f t="shared" si="2"/>
        <v>206858.4</v>
      </c>
    </row>
    <row r="38" spans="1:42" x14ac:dyDescent="0.2">
      <c r="A38">
        <v>1001663</v>
      </c>
      <c r="B38">
        <v>2023</v>
      </c>
      <c r="C38" t="s">
        <v>49</v>
      </c>
      <c r="D38" t="s">
        <v>50</v>
      </c>
      <c r="E38" t="s">
        <v>32</v>
      </c>
      <c r="F38" t="s">
        <v>37</v>
      </c>
      <c r="G38">
        <v>0</v>
      </c>
      <c r="H38">
        <v>0</v>
      </c>
      <c r="I38" t="s">
        <v>34</v>
      </c>
      <c r="AC38" t="s">
        <v>51</v>
      </c>
      <c r="AD38" t="s">
        <v>36</v>
      </c>
      <c r="AE38">
        <v>311942</v>
      </c>
      <c r="AH38" s="8" t="s">
        <v>104</v>
      </c>
      <c r="AI38">
        <f t="shared" si="4"/>
        <v>52081.3</v>
      </c>
      <c r="AJ38">
        <f t="shared" si="4"/>
        <v>24.5</v>
      </c>
      <c r="AK38">
        <f t="shared" si="4"/>
        <v>29.3</v>
      </c>
      <c r="AL38">
        <f t="shared" si="4"/>
        <v>0</v>
      </c>
      <c r="AN38">
        <f t="shared" si="0"/>
        <v>52135.100000000006</v>
      </c>
      <c r="AO38">
        <f t="shared" si="1"/>
        <v>0</v>
      </c>
      <c r="AP38">
        <f t="shared" si="2"/>
        <v>52135.100000000006</v>
      </c>
    </row>
    <row r="39" spans="1:42" x14ac:dyDescent="0.2">
      <c r="A39">
        <v>1001663</v>
      </c>
      <c r="B39">
        <v>2023</v>
      </c>
      <c r="C39" t="s">
        <v>49</v>
      </c>
      <c r="D39" t="s">
        <v>50</v>
      </c>
      <c r="E39" t="s">
        <v>32</v>
      </c>
      <c r="F39" t="s">
        <v>38</v>
      </c>
      <c r="G39">
        <v>0</v>
      </c>
      <c r="H39">
        <v>0</v>
      </c>
      <c r="I39" t="s">
        <v>34</v>
      </c>
      <c r="AC39" t="s">
        <v>51</v>
      </c>
      <c r="AD39" t="s">
        <v>36</v>
      </c>
      <c r="AE39">
        <v>311942</v>
      </c>
      <c r="AH39" s="8" t="s">
        <v>139</v>
      </c>
      <c r="AI39">
        <f t="shared" si="4"/>
        <v>50258.5</v>
      </c>
      <c r="AJ39">
        <f t="shared" si="4"/>
        <v>23.7</v>
      </c>
      <c r="AK39">
        <f t="shared" si="4"/>
        <v>28.2</v>
      </c>
      <c r="AL39">
        <f t="shared" si="4"/>
        <v>0</v>
      </c>
      <c r="AN39">
        <f t="shared" si="0"/>
        <v>50310.399999999994</v>
      </c>
      <c r="AO39">
        <f t="shared" si="1"/>
        <v>0</v>
      </c>
      <c r="AP39">
        <f t="shared" si="2"/>
        <v>50310.399999999994</v>
      </c>
    </row>
    <row r="40" spans="1:42" x14ac:dyDescent="0.2">
      <c r="A40">
        <v>1001663</v>
      </c>
      <c r="B40">
        <v>2023</v>
      </c>
      <c r="C40" t="s">
        <v>49</v>
      </c>
      <c r="D40" t="s">
        <v>50</v>
      </c>
      <c r="E40" t="s">
        <v>32</v>
      </c>
      <c r="F40" t="s">
        <v>39</v>
      </c>
      <c r="G40">
        <v>0</v>
      </c>
      <c r="H40">
        <v>0</v>
      </c>
      <c r="I40" t="s">
        <v>34</v>
      </c>
      <c r="AC40" t="s">
        <v>51</v>
      </c>
      <c r="AD40" t="s">
        <v>36</v>
      </c>
      <c r="AE40">
        <v>311942</v>
      </c>
      <c r="AH40" s="8" t="s">
        <v>147</v>
      </c>
      <c r="AI40">
        <f t="shared" si="4"/>
        <v>40109</v>
      </c>
      <c r="AJ40">
        <f t="shared" si="4"/>
        <v>18.899999999999999</v>
      </c>
      <c r="AK40">
        <f t="shared" si="4"/>
        <v>22.5</v>
      </c>
      <c r="AL40">
        <f t="shared" si="4"/>
        <v>0</v>
      </c>
      <c r="AN40">
        <f t="shared" si="0"/>
        <v>40150.400000000001</v>
      </c>
      <c r="AO40">
        <f t="shared" si="1"/>
        <v>0</v>
      </c>
      <c r="AP40">
        <f t="shared" si="2"/>
        <v>40150.400000000001</v>
      </c>
    </row>
    <row r="41" spans="1:42" x14ac:dyDescent="0.2">
      <c r="A41">
        <v>1001663</v>
      </c>
      <c r="B41">
        <v>2023</v>
      </c>
      <c r="C41" t="s">
        <v>49</v>
      </c>
      <c r="D41" t="s">
        <v>50</v>
      </c>
      <c r="E41" t="s">
        <v>32</v>
      </c>
      <c r="F41" t="s">
        <v>40</v>
      </c>
      <c r="G41">
        <v>0</v>
      </c>
      <c r="H41">
        <v>0</v>
      </c>
      <c r="I41" t="s">
        <v>34</v>
      </c>
      <c r="AC41" t="s">
        <v>51</v>
      </c>
      <c r="AD41" t="s">
        <v>36</v>
      </c>
      <c r="AE41">
        <v>311942</v>
      </c>
    </row>
    <row r="42" spans="1:42" x14ac:dyDescent="0.2">
      <c r="A42">
        <v>1001663</v>
      </c>
      <c r="B42">
        <v>2023</v>
      </c>
      <c r="C42" t="s">
        <v>49</v>
      </c>
      <c r="D42" t="s">
        <v>50</v>
      </c>
      <c r="E42" t="s">
        <v>32</v>
      </c>
      <c r="F42" t="s">
        <v>41</v>
      </c>
      <c r="G42">
        <v>0</v>
      </c>
      <c r="H42">
        <v>0</v>
      </c>
      <c r="I42" t="s">
        <v>34</v>
      </c>
      <c r="AC42" t="s">
        <v>51</v>
      </c>
      <c r="AD42" t="s">
        <v>36</v>
      </c>
      <c r="AE42">
        <v>311942</v>
      </c>
    </row>
    <row r="43" spans="1:42" x14ac:dyDescent="0.2">
      <c r="A43">
        <v>1001663</v>
      </c>
      <c r="B43">
        <v>2023</v>
      </c>
      <c r="C43" t="s">
        <v>49</v>
      </c>
      <c r="D43" t="s">
        <v>50</v>
      </c>
      <c r="E43" t="s">
        <v>32</v>
      </c>
      <c r="F43" t="s">
        <v>42</v>
      </c>
      <c r="G43">
        <v>0</v>
      </c>
      <c r="H43">
        <v>0</v>
      </c>
      <c r="I43" t="s">
        <v>34</v>
      </c>
      <c r="AC43" t="s">
        <v>51</v>
      </c>
      <c r="AD43" t="s">
        <v>36</v>
      </c>
      <c r="AE43">
        <v>311942</v>
      </c>
    </row>
    <row r="44" spans="1:42" x14ac:dyDescent="0.2">
      <c r="A44">
        <v>1001663</v>
      </c>
      <c r="B44">
        <v>2023</v>
      </c>
      <c r="D44" t="s">
        <v>52</v>
      </c>
      <c r="E44" t="s">
        <v>32</v>
      </c>
      <c r="F44" t="s">
        <v>33</v>
      </c>
      <c r="G44">
        <v>0</v>
      </c>
      <c r="H44">
        <v>0</v>
      </c>
      <c r="I44" t="s">
        <v>34</v>
      </c>
      <c r="AC44" t="s">
        <v>51</v>
      </c>
      <c r="AD44" t="s">
        <v>36</v>
      </c>
      <c r="AE44">
        <v>311942</v>
      </c>
    </row>
    <row r="45" spans="1:42" x14ac:dyDescent="0.2">
      <c r="A45">
        <v>1001663</v>
      </c>
      <c r="B45">
        <v>2023</v>
      </c>
      <c r="D45" t="s">
        <v>52</v>
      </c>
      <c r="E45" t="s">
        <v>32</v>
      </c>
      <c r="F45" t="s">
        <v>37</v>
      </c>
      <c r="G45">
        <v>1416.9</v>
      </c>
      <c r="H45">
        <v>0</v>
      </c>
      <c r="I45" t="s">
        <v>34</v>
      </c>
      <c r="AC45" t="s">
        <v>51</v>
      </c>
      <c r="AD45" t="s">
        <v>36</v>
      </c>
      <c r="AE45">
        <v>311942</v>
      </c>
    </row>
    <row r="46" spans="1:42" x14ac:dyDescent="0.2">
      <c r="A46">
        <v>1001663</v>
      </c>
      <c r="B46">
        <v>2023</v>
      </c>
      <c r="D46" t="s">
        <v>52</v>
      </c>
      <c r="E46" t="s">
        <v>32</v>
      </c>
      <c r="F46" t="s">
        <v>38</v>
      </c>
      <c r="G46">
        <v>1416.9</v>
      </c>
      <c r="H46">
        <v>0</v>
      </c>
      <c r="I46" t="s">
        <v>34</v>
      </c>
      <c r="AC46" t="s">
        <v>51</v>
      </c>
      <c r="AD46" t="s">
        <v>36</v>
      </c>
      <c r="AE46">
        <v>311942</v>
      </c>
    </row>
    <row r="47" spans="1:42" x14ac:dyDescent="0.2">
      <c r="A47">
        <v>1001663</v>
      </c>
      <c r="B47">
        <v>2023</v>
      </c>
      <c r="D47" t="s">
        <v>52</v>
      </c>
      <c r="E47" t="s">
        <v>32</v>
      </c>
      <c r="F47" t="s">
        <v>39</v>
      </c>
      <c r="G47">
        <v>0.03</v>
      </c>
      <c r="H47">
        <v>0</v>
      </c>
      <c r="I47" t="s">
        <v>34</v>
      </c>
      <c r="AC47" t="s">
        <v>51</v>
      </c>
      <c r="AD47" t="s">
        <v>36</v>
      </c>
      <c r="AE47">
        <v>311942</v>
      </c>
    </row>
    <row r="48" spans="1:42" x14ac:dyDescent="0.2">
      <c r="A48">
        <v>1001663</v>
      </c>
      <c r="B48">
        <v>2023</v>
      </c>
      <c r="D48" t="s">
        <v>52</v>
      </c>
      <c r="E48" t="s">
        <v>32</v>
      </c>
      <c r="F48" t="s">
        <v>40</v>
      </c>
      <c r="G48">
        <v>0.7</v>
      </c>
      <c r="H48">
        <v>0</v>
      </c>
      <c r="I48" t="s">
        <v>34</v>
      </c>
      <c r="AC48" t="s">
        <v>51</v>
      </c>
      <c r="AD48" t="s">
        <v>36</v>
      </c>
      <c r="AE48">
        <v>311942</v>
      </c>
    </row>
    <row r="49" spans="1:31" x14ac:dyDescent="0.2">
      <c r="A49">
        <v>1001663</v>
      </c>
      <c r="B49">
        <v>2023</v>
      </c>
      <c r="D49" t="s">
        <v>52</v>
      </c>
      <c r="E49" t="s">
        <v>32</v>
      </c>
      <c r="F49" t="s">
        <v>41</v>
      </c>
      <c r="G49">
        <v>3.0000000000000001E-3</v>
      </c>
      <c r="H49">
        <v>0</v>
      </c>
      <c r="I49" t="s">
        <v>34</v>
      </c>
      <c r="AC49" t="s">
        <v>51</v>
      </c>
      <c r="AD49" t="s">
        <v>36</v>
      </c>
      <c r="AE49">
        <v>311942</v>
      </c>
    </row>
    <row r="50" spans="1:31" x14ac:dyDescent="0.2">
      <c r="A50">
        <v>1001663</v>
      </c>
      <c r="B50">
        <v>2023</v>
      </c>
      <c r="D50" t="s">
        <v>52</v>
      </c>
      <c r="E50" t="s">
        <v>32</v>
      </c>
      <c r="F50" t="s">
        <v>42</v>
      </c>
      <c r="G50">
        <v>0.8</v>
      </c>
      <c r="H50">
        <v>0</v>
      </c>
      <c r="I50" t="s">
        <v>34</v>
      </c>
      <c r="AC50" t="s">
        <v>51</v>
      </c>
      <c r="AD50" t="s">
        <v>36</v>
      </c>
      <c r="AE50">
        <v>311942</v>
      </c>
    </row>
    <row r="51" spans="1:31" x14ac:dyDescent="0.2">
      <c r="A51">
        <v>1001663</v>
      </c>
      <c r="B51">
        <v>2023</v>
      </c>
      <c r="C51" t="s">
        <v>53</v>
      </c>
      <c r="D51" t="s">
        <v>54</v>
      </c>
      <c r="E51" t="s">
        <v>55</v>
      </c>
      <c r="F51" t="s">
        <v>33</v>
      </c>
      <c r="G51">
        <v>0</v>
      </c>
      <c r="H51">
        <v>44871</v>
      </c>
      <c r="I51" t="s">
        <v>34</v>
      </c>
      <c r="AC51" t="s">
        <v>51</v>
      </c>
      <c r="AD51" t="s">
        <v>36</v>
      </c>
      <c r="AE51">
        <v>311942</v>
      </c>
    </row>
    <row r="52" spans="1:31" x14ac:dyDescent="0.2">
      <c r="A52">
        <v>1001663</v>
      </c>
      <c r="B52">
        <v>2023</v>
      </c>
      <c r="C52" t="s">
        <v>53</v>
      </c>
      <c r="D52" t="s">
        <v>54</v>
      </c>
      <c r="E52" t="s">
        <v>55</v>
      </c>
      <c r="F52" t="s">
        <v>37</v>
      </c>
      <c r="G52">
        <v>92584.7</v>
      </c>
      <c r="H52">
        <v>44871</v>
      </c>
      <c r="I52" t="s">
        <v>34</v>
      </c>
      <c r="AC52" t="s">
        <v>51</v>
      </c>
      <c r="AD52" t="s">
        <v>36</v>
      </c>
      <c r="AE52">
        <v>311942</v>
      </c>
    </row>
    <row r="53" spans="1:31" x14ac:dyDescent="0.2">
      <c r="A53">
        <v>1001663</v>
      </c>
      <c r="B53">
        <v>2023</v>
      </c>
      <c r="C53" t="s">
        <v>53</v>
      </c>
      <c r="D53" t="s">
        <v>54</v>
      </c>
      <c r="E53" t="s">
        <v>55</v>
      </c>
      <c r="F53" t="s">
        <v>38</v>
      </c>
      <c r="G53">
        <v>92584.7</v>
      </c>
      <c r="H53">
        <v>44871</v>
      </c>
      <c r="I53" t="s">
        <v>34</v>
      </c>
      <c r="AC53" t="s">
        <v>51</v>
      </c>
      <c r="AD53" t="s">
        <v>36</v>
      </c>
      <c r="AE53">
        <v>311942</v>
      </c>
    </row>
    <row r="54" spans="1:31" x14ac:dyDescent="0.2">
      <c r="A54">
        <v>1001663</v>
      </c>
      <c r="B54">
        <v>2023</v>
      </c>
      <c r="C54" t="s">
        <v>53</v>
      </c>
      <c r="D54" t="s">
        <v>54</v>
      </c>
      <c r="E54" t="s">
        <v>55</v>
      </c>
      <c r="F54" t="s">
        <v>39</v>
      </c>
      <c r="G54">
        <v>10.92</v>
      </c>
      <c r="H54">
        <v>44871</v>
      </c>
      <c r="I54" t="s">
        <v>34</v>
      </c>
      <c r="AC54" t="s">
        <v>51</v>
      </c>
      <c r="AD54" t="s">
        <v>36</v>
      </c>
      <c r="AE54">
        <v>311942</v>
      </c>
    </row>
    <row r="55" spans="1:31" x14ac:dyDescent="0.2">
      <c r="A55">
        <v>1001663</v>
      </c>
      <c r="B55">
        <v>2023</v>
      </c>
      <c r="C55" t="s">
        <v>53</v>
      </c>
      <c r="D55" t="s">
        <v>54</v>
      </c>
      <c r="E55" t="s">
        <v>55</v>
      </c>
      <c r="F55" t="s">
        <v>40</v>
      </c>
      <c r="G55">
        <v>272.89999999999998</v>
      </c>
      <c r="H55">
        <v>44871</v>
      </c>
      <c r="I55" t="s">
        <v>34</v>
      </c>
      <c r="AC55" t="s">
        <v>51</v>
      </c>
      <c r="AD55" t="s">
        <v>36</v>
      </c>
      <c r="AE55">
        <v>311942</v>
      </c>
    </row>
    <row r="56" spans="1:31" x14ac:dyDescent="0.2">
      <c r="A56">
        <v>1001663</v>
      </c>
      <c r="B56">
        <v>2023</v>
      </c>
      <c r="C56" t="s">
        <v>53</v>
      </c>
      <c r="D56" t="s">
        <v>54</v>
      </c>
      <c r="E56" t="s">
        <v>55</v>
      </c>
      <c r="F56" t="s">
        <v>41</v>
      </c>
      <c r="G56">
        <v>1.5880000000000001</v>
      </c>
      <c r="H56">
        <v>44871</v>
      </c>
      <c r="I56" t="s">
        <v>34</v>
      </c>
      <c r="AC56" t="s">
        <v>51</v>
      </c>
      <c r="AD56" t="s">
        <v>36</v>
      </c>
      <c r="AE56">
        <v>311942</v>
      </c>
    </row>
    <row r="57" spans="1:31" x14ac:dyDescent="0.2">
      <c r="A57">
        <v>1001663</v>
      </c>
      <c r="B57">
        <v>2023</v>
      </c>
      <c r="C57" t="s">
        <v>53</v>
      </c>
      <c r="D57" t="s">
        <v>54</v>
      </c>
      <c r="E57" t="s">
        <v>55</v>
      </c>
      <c r="F57" t="s">
        <v>42</v>
      </c>
      <c r="G57">
        <v>473.2</v>
      </c>
      <c r="H57">
        <v>44871</v>
      </c>
      <c r="I57" t="s">
        <v>34</v>
      </c>
      <c r="AC57" t="s">
        <v>51</v>
      </c>
      <c r="AD57" t="s">
        <v>36</v>
      </c>
      <c r="AE57">
        <v>311942</v>
      </c>
    </row>
    <row r="58" spans="1:31" x14ac:dyDescent="0.2">
      <c r="A58">
        <v>1001663</v>
      </c>
      <c r="B58">
        <v>2023</v>
      </c>
      <c r="C58" t="s">
        <v>53</v>
      </c>
      <c r="D58" t="s">
        <v>54</v>
      </c>
      <c r="E58" t="s">
        <v>32</v>
      </c>
      <c r="F58" t="s">
        <v>33</v>
      </c>
      <c r="G58">
        <v>0</v>
      </c>
      <c r="H58">
        <v>0</v>
      </c>
      <c r="I58" t="s">
        <v>34</v>
      </c>
      <c r="AC58" t="s">
        <v>51</v>
      </c>
      <c r="AD58" t="s">
        <v>36</v>
      </c>
      <c r="AE58">
        <v>311942</v>
      </c>
    </row>
    <row r="59" spans="1:31" x14ac:dyDescent="0.2">
      <c r="A59">
        <v>1001663</v>
      </c>
      <c r="B59">
        <v>2023</v>
      </c>
      <c r="C59" t="s">
        <v>53</v>
      </c>
      <c r="D59" t="s">
        <v>54</v>
      </c>
      <c r="E59" t="s">
        <v>32</v>
      </c>
      <c r="F59" t="s">
        <v>37</v>
      </c>
      <c r="G59">
        <v>18.8</v>
      </c>
      <c r="H59">
        <v>0</v>
      </c>
      <c r="I59" t="s">
        <v>34</v>
      </c>
      <c r="AC59" t="s">
        <v>51</v>
      </c>
      <c r="AD59" t="s">
        <v>36</v>
      </c>
      <c r="AE59">
        <v>311942</v>
      </c>
    </row>
    <row r="60" spans="1:31" x14ac:dyDescent="0.2">
      <c r="A60">
        <v>1001663</v>
      </c>
      <c r="B60">
        <v>2023</v>
      </c>
      <c r="C60" t="s">
        <v>53</v>
      </c>
      <c r="D60" t="s">
        <v>54</v>
      </c>
      <c r="E60" t="s">
        <v>32</v>
      </c>
      <c r="F60" t="s">
        <v>38</v>
      </c>
      <c r="G60">
        <v>18.8</v>
      </c>
      <c r="H60">
        <v>0</v>
      </c>
      <c r="I60" t="s">
        <v>34</v>
      </c>
      <c r="AC60" t="s">
        <v>51</v>
      </c>
      <c r="AD60" t="s">
        <v>36</v>
      </c>
      <c r="AE60">
        <v>311942</v>
      </c>
    </row>
    <row r="61" spans="1:31" x14ac:dyDescent="0.2">
      <c r="A61">
        <v>1001663</v>
      </c>
      <c r="B61">
        <v>2023</v>
      </c>
      <c r="C61" t="s">
        <v>53</v>
      </c>
      <c r="D61" t="s">
        <v>54</v>
      </c>
      <c r="E61" t="s">
        <v>32</v>
      </c>
      <c r="F61" t="s">
        <v>39</v>
      </c>
      <c r="G61">
        <v>0</v>
      </c>
      <c r="H61">
        <v>0</v>
      </c>
      <c r="I61" t="s">
        <v>34</v>
      </c>
      <c r="AC61" t="s">
        <v>51</v>
      </c>
      <c r="AD61" t="s">
        <v>36</v>
      </c>
      <c r="AE61">
        <v>311942</v>
      </c>
    </row>
    <row r="62" spans="1:31" x14ac:dyDescent="0.2">
      <c r="A62">
        <v>1001663</v>
      </c>
      <c r="B62">
        <v>2023</v>
      </c>
      <c r="C62" t="s">
        <v>53</v>
      </c>
      <c r="D62" t="s">
        <v>54</v>
      </c>
      <c r="E62" t="s">
        <v>32</v>
      </c>
      <c r="F62" t="s">
        <v>40</v>
      </c>
      <c r="G62">
        <v>0</v>
      </c>
      <c r="H62">
        <v>0</v>
      </c>
      <c r="I62" t="s">
        <v>34</v>
      </c>
      <c r="AC62" t="s">
        <v>51</v>
      </c>
      <c r="AD62" t="s">
        <v>36</v>
      </c>
      <c r="AE62">
        <v>311942</v>
      </c>
    </row>
    <row r="63" spans="1:31" x14ac:dyDescent="0.2">
      <c r="A63">
        <v>1001663</v>
      </c>
      <c r="B63">
        <v>2023</v>
      </c>
      <c r="C63" t="s">
        <v>53</v>
      </c>
      <c r="D63" t="s">
        <v>54</v>
      </c>
      <c r="E63" t="s">
        <v>32</v>
      </c>
      <c r="F63" t="s">
        <v>41</v>
      </c>
      <c r="G63">
        <v>0</v>
      </c>
      <c r="H63">
        <v>0</v>
      </c>
      <c r="I63" t="s">
        <v>34</v>
      </c>
      <c r="AC63" t="s">
        <v>51</v>
      </c>
      <c r="AD63" t="s">
        <v>36</v>
      </c>
      <c r="AE63">
        <v>311942</v>
      </c>
    </row>
    <row r="64" spans="1:31" x14ac:dyDescent="0.2">
      <c r="A64">
        <v>1001663</v>
      </c>
      <c r="B64">
        <v>2023</v>
      </c>
      <c r="C64" t="s">
        <v>53</v>
      </c>
      <c r="D64" t="s">
        <v>54</v>
      </c>
      <c r="E64" t="s">
        <v>32</v>
      </c>
      <c r="F64" t="s">
        <v>42</v>
      </c>
      <c r="G64">
        <v>0</v>
      </c>
      <c r="H64">
        <v>0</v>
      </c>
      <c r="I64" t="s">
        <v>34</v>
      </c>
      <c r="AC64" t="s">
        <v>51</v>
      </c>
      <c r="AD64" t="s">
        <v>36</v>
      </c>
      <c r="AE64">
        <v>311942</v>
      </c>
    </row>
    <row r="65" spans="1:31" x14ac:dyDescent="0.2">
      <c r="A65">
        <v>1001809</v>
      </c>
      <c r="B65">
        <v>2023</v>
      </c>
      <c r="C65" t="s">
        <v>56</v>
      </c>
      <c r="D65" t="s">
        <v>57</v>
      </c>
      <c r="E65" t="s">
        <v>32</v>
      </c>
      <c r="F65" t="s">
        <v>33</v>
      </c>
      <c r="G65">
        <v>0</v>
      </c>
      <c r="H65">
        <v>0</v>
      </c>
      <c r="I65" t="s">
        <v>34</v>
      </c>
      <c r="AC65" t="s">
        <v>58</v>
      </c>
      <c r="AD65" t="s">
        <v>36</v>
      </c>
      <c r="AE65">
        <v>325193</v>
      </c>
    </row>
    <row r="66" spans="1:31" x14ac:dyDescent="0.2">
      <c r="A66">
        <v>1001809</v>
      </c>
      <c r="B66">
        <v>2023</v>
      </c>
      <c r="C66" t="s">
        <v>56</v>
      </c>
      <c r="D66" t="s">
        <v>57</v>
      </c>
      <c r="E66" t="s">
        <v>32</v>
      </c>
      <c r="F66" t="s">
        <v>37</v>
      </c>
      <c r="G66">
        <v>17286.900000000001</v>
      </c>
      <c r="H66">
        <v>0</v>
      </c>
      <c r="I66" t="s">
        <v>34</v>
      </c>
      <c r="AC66" t="s">
        <v>58</v>
      </c>
      <c r="AD66" t="s">
        <v>36</v>
      </c>
      <c r="AE66">
        <v>325193</v>
      </c>
    </row>
    <row r="67" spans="1:31" x14ac:dyDescent="0.2">
      <c r="A67">
        <v>1001809</v>
      </c>
      <c r="B67">
        <v>2023</v>
      </c>
      <c r="C67" t="s">
        <v>56</v>
      </c>
      <c r="D67" t="s">
        <v>57</v>
      </c>
      <c r="E67" t="s">
        <v>32</v>
      </c>
      <c r="F67" t="s">
        <v>38</v>
      </c>
      <c r="G67">
        <v>17286.900000000001</v>
      </c>
      <c r="H67">
        <v>0</v>
      </c>
      <c r="I67" t="s">
        <v>34</v>
      </c>
      <c r="AC67" t="s">
        <v>58</v>
      </c>
      <c r="AD67" t="s">
        <v>36</v>
      </c>
      <c r="AE67">
        <v>325193</v>
      </c>
    </row>
    <row r="68" spans="1:31" x14ac:dyDescent="0.2">
      <c r="A68">
        <v>1001809</v>
      </c>
      <c r="B68">
        <v>2023</v>
      </c>
      <c r="C68" t="s">
        <v>56</v>
      </c>
      <c r="D68" t="s">
        <v>57</v>
      </c>
      <c r="E68" t="s">
        <v>32</v>
      </c>
      <c r="F68" t="s">
        <v>39</v>
      </c>
      <c r="G68">
        <v>0.33</v>
      </c>
      <c r="H68">
        <v>0</v>
      </c>
      <c r="I68" t="s">
        <v>34</v>
      </c>
      <c r="AC68" t="s">
        <v>58</v>
      </c>
      <c r="AD68" t="s">
        <v>36</v>
      </c>
      <c r="AE68">
        <v>325193</v>
      </c>
    </row>
    <row r="69" spans="1:31" x14ac:dyDescent="0.2">
      <c r="A69">
        <v>1001809</v>
      </c>
      <c r="B69">
        <v>2023</v>
      </c>
      <c r="C69" t="s">
        <v>56</v>
      </c>
      <c r="D69" t="s">
        <v>57</v>
      </c>
      <c r="E69" t="s">
        <v>32</v>
      </c>
      <c r="F69" t="s">
        <v>40</v>
      </c>
      <c r="G69">
        <v>8.1</v>
      </c>
      <c r="H69">
        <v>0</v>
      </c>
      <c r="I69" t="s">
        <v>34</v>
      </c>
      <c r="AC69" t="s">
        <v>58</v>
      </c>
      <c r="AD69" t="s">
        <v>36</v>
      </c>
      <c r="AE69">
        <v>325193</v>
      </c>
    </row>
    <row r="70" spans="1:31" x14ac:dyDescent="0.2">
      <c r="A70">
        <v>1001809</v>
      </c>
      <c r="B70">
        <v>2023</v>
      </c>
      <c r="C70" t="s">
        <v>56</v>
      </c>
      <c r="D70" t="s">
        <v>57</v>
      </c>
      <c r="E70" t="s">
        <v>32</v>
      </c>
      <c r="F70" t="s">
        <v>41</v>
      </c>
      <c r="G70">
        <v>3.3000000000000002E-2</v>
      </c>
      <c r="H70">
        <v>0</v>
      </c>
      <c r="I70" t="s">
        <v>34</v>
      </c>
      <c r="AC70" t="s">
        <v>58</v>
      </c>
      <c r="AD70" t="s">
        <v>36</v>
      </c>
      <c r="AE70">
        <v>325193</v>
      </c>
    </row>
    <row r="71" spans="1:31" x14ac:dyDescent="0.2">
      <c r="A71">
        <v>1001809</v>
      </c>
      <c r="B71">
        <v>2023</v>
      </c>
      <c r="C71" t="s">
        <v>56</v>
      </c>
      <c r="D71" t="s">
        <v>57</v>
      </c>
      <c r="E71" t="s">
        <v>32</v>
      </c>
      <c r="F71" t="s">
        <v>42</v>
      </c>
      <c r="G71">
        <v>9.6999999999999993</v>
      </c>
      <c r="H71">
        <v>0</v>
      </c>
      <c r="I71" t="s">
        <v>34</v>
      </c>
      <c r="AC71" t="s">
        <v>58</v>
      </c>
      <c r="AD71" t="s">
        <v>36</v>
      </c>
      <c r="AE71">
        <v>325193</v>
      </c>
    </row>
    <row r="72" spans="1:31" x14ac:dyDescent="0.2">
      <c r="A72">
        <v>1001809</v>
      </c>
      <c r="B72">
        <v>2023</v>
      </c>
      <c r="C72" t="s">
        <v>56</v>
      </c>
      <c r="D72" t="s">
        <v>59</v>
      </c>
      <c r="E72" t="s">
        <v>32</v>
      </c>
      <c r="F72" t="s">
        <v>33</v>
      </c>
      <c r="G72">
        <v>0</v>
      </c>
      <c r="H72">
        <v>0</v>
      </c>
      <c r="I72" t="s">
        <v>34</v>
      </c>
      <c r="AC72" t="s">
        <v>58</v>
      </c>
      <c r="AD72" t="s">
        <v>36</v>
      </c>
      <c r="AE72">
        <v>325193</v>
      </c>
    </row>
    <row r="73" spans="1:31" x14ac:dyDescent="0.2">
      <c r="A73">
        <v>1001809</v>
      </c>
      <c r="B73">
        <v>2023</v>
      </c>
      <c r="C73" t="s">
        <v>56</v>
      </c>
      <c r="D73" t="s">
        <v>59</v>
      </c>
      <c r="E73" t="s">
        <v>32</v>
      </c>
      <c r="F73" t="s">
        <v>37</v>
      </c>
      <c r="G73">
        <v>12509.5</v>
      </c>
      <c r="H73">
        <v>0</v>
      </c>
      <c r="I73" t="s">
        <v>34</v>
      </c>
      <c r="AC73" t="s">
        <v>58</v>
      </c>
      <c r="AD73" t="s">
        <v>36</v>
      </c>
      <c r="AE73">
        <v>325193</v>
      </c>
    </row>
    <row r="74" spans="1:31" x14ac:dyDescent="0.2">
      <c r="A74">
        <v>1001809</v>
      </c>
      <c r="B74">
        <v>2023</v>
      </c>
      <c r="C74" t="s">
        <v>56</v>
      </c>
      <c r="D74" t="s">
        <v>59</v>
      </c>
      <c r="E74" t="s">
        <v>32</v>
      </c>
      <c r="F74" t="s">
        <v>38</v>
      </c>
      <c r="G74">
        <v>12509.5</v>
      </c>
      <c r="H74">
        <v>0</v>
      </c>
      <c r="I74" t="s">
        <v>34</v>
      </c>
      <c r="AC74" t="s">
        <v>58</v>
      </c>
      <c r="AD74" t="s">
        <v>36</v>
      </c>
      <c r="AE74">
        <v>325193</v>
      </c>
    </row>
    <row r="75" spans="1:31" x14ac:dyDescent="0.2">
      <c r="A75">
        <v>1001809</v>
      </c>
      <c r="B75">
        <v>2023</v>
      </c>
      <c r="C75" t="s">
        <v>56</v>
      </c>
      <c r="D75" t="s">
        <v>59</v>
      </c>
      <c r="E75" t="s">
        <v>32</v>
      </c>
      <c r="F75" t="s">
        <v>39</v>
      </c>
      <c r="G75">
        <v>0.24</v>
      </c>
      <c r="H75">
        <v>0</v>
      </c>
      <c r="I75" t="s">
        <v>34</v>
      </c>
      <c r="AC75" t="s">
        <v>58</v>
      </c>
      <c r="AD75" t="s">
        <v>36</v>
      </c>
      <c r="AE75">
        <v>325193</v>
      </c>
    </row>
    <row r="76" spans="1:31" x14ac:dyDescent="0.2">
      <c r="A76">
        <v>1001809</v>
      </c>
      <c r="B76">
        <v>2023</v>
      </c>
      <c r="C76" t="s">
        <v>56</v>
      </c>
      <c r="D76" t="s">
        <v>59</v>
      </c>
      <c r="E76" t="s">
        <v>32</v>
      </c>
      <c r="F76" t="s">
        <v>40</v>
      </c>
      <c r="G76">
        <v>5.9</v>
      </c>
      <c r="H76">
        <v>0</v>
      </c>
      <c r="I76" t="s">
        <v>34</v>
      </c>
      <c r="AC76" t="s">
        <v>58</v>
      </c>
      <c r="AD76" t="s">
        <v>36</v>
      </c>
      <c r="AE76">
        <v>325193</v>
      </c>
    </row>
    <row r="77" spans="1:31" x14ac:dyDescent="0.2">
      <c r="A77">
        <v>1001809</v>
      </c>
      <c r="B77">
        <v>2023</v>
      </c>
      <c r="C77" t="s">
        <v>56</v>
      </c>
      <c r="D77" t="s">
        <v>59</v>
      </c>
      <c r="E77" t="s">
        <v>32</v>
      </c>
      <c r="F77" t="s">
        <v>41</v>
      </c>
      <c r="G77">
        <v>2.4E-2</v>
      </c>
      <c r="H77">
        <v>0</v>
      </c>
      <c r="I77" t="s">
        <v>34</v>
      </c>
      <c r="AC77" t="s">
        <v>58</v>
      </c>
      <c r="AD77" t="s">
        <v>36</v>
      </c>
      <c r="AE77">
        <v>325193</v>
      </c>
    </row>
    <row r="78" spans="1:31" x14ac:dyDescent="0.2">
      <c r="A78">
        <v>1001809</v>
      </c>
      <c r="B78">
        <v>2023</v>
      </c>
      <c r="C78" t="s">
        <v>56</v>
      </c>
      <c r="D78" t="s">
        <v>59</v>
      </c>
      <c r="E78" t="s">
        <v>32</v>
      </c>
      <c r="F78" t="s">
        <v>42</v>
      </c>
      <c r="G78">
        <v>7</v>
      </c>
      <c r="H78">
        <v>0</v>
      </c>
      <c r="I78" t="s">
        <v>34</v>
      </c>
      <c r="AC78" t="s">
        <v>58</v>
      </c>
      <c r="AD78" t="s">
        <v>36</v>
      </c>
      <c r="AE78">
        <v>325193</v>
      </c>
    </row>
    <row r="79" spans="1:31" x14ac:dyDescent="0.2">
      <c r="A79">
        <v>1001809</v>
      </c>
      <c r="B79">
        <v>2023</v>
      </c>
      <c r="C79" t="s">
        <v>60</v>
      </c>
      <c r="D79" t="s">
        <v>61</v>
      </c>
      <c r="E79" t="s">
        <v>32</v>
      </c>
      <c r="F79" t="s">
        <v>33</v>
      </c>
      <c r="G79">
        <v>0</v>
      </c>
      <c r="H79">
        <v>0</v>
      </c>
      <c r="I79" t="s">
        <v>34</v>
      </c>
      <c r="AC79" t="s">
        <v>58</v>
      </c>
      <c r="AD79" t="s">
        <v>36</v>
      </c>
      <c r="AE79">
        <v>325193</v>
      </c>
    </row>
    <row r="80" spans="1:31" x14ac:dyDescent="0.2">
      <c r="A80">
        <v>1001809</v>
      </c>
      <c r="B80">
        <v>2023</v>
      </c>
      <c r="C80" t="s">
        <v>60</v>
      </c>
      <c r="D80" t="s">
        <v>61</v>
      </c>
      <c r="E80" t="s">
        <v>32</v>
      </c>
      <c r="F80" t="s">
        <v>37</v>
      </c>
      <c r="G80">
        <v>54055</v>
      </c>
      <c r="H80">
        <v>0</v>
      </c>
      <c r="I80" t="s">
        <v>34</v>
      </c>
      <c r="AC80" t="s">
        <v>58</v>
      </c>
      <c r="AD80" t="s">
        <v>36</v>
      </c>
      <c r="AE80">
        <v>325193</v>
      </c>
    </row>
    <row r="81" spans="1:31" x14ac:dyDescent="0.2">
      <c r="A81">
        <v>1001809</v>
      </c>
      <c r="B81">
        <v>2023</v>
      </c>
      <c r="C81" t="s">
        <v>60</v>
      </c>
      <c r="D81" t="s">
        <v>61</v>
      </c>
      <c r="E81" t="s">
        <v>32</v>
      </c>
      <c r="F81" t="s">
        <v>38</v>
      </c>
      <c r="G81">
        <v>54055</v>
      </c>
      <c r="H81">
        <v>0</v>
      </c>
      <c r="I81" t="s">
        <v>34</v>
      </c>
      <c r="AC81" t="s">
        <v>58</v>
      </c>
      <c r="AD81" t="s">
        <v>36</v>
      </c>
      <c r="AE81">
        <v>325193</v>
      </c>
    </row>
    <row r="82" spans="1:31" x14ac:dyDescent="0.2">
      <c r="A82">
        <v>1001809</v>
      </c>
      <c r="B82">
        <v>2023</v>
      </c>
      <c r="C82" t="s">
        <v>60</v>
      </c>
      <c r="D82" t="s">
        <v>61</v>
      </c>
      <c r="E82" t="s">
        <v>32</v>
      </c>
      <c r="F82" t="s">
        <v>39</v>
      </c>
      <c r="G82">
        <v>1.02</v>
      </c>
      <c r="H82">
        <v>0</v>
      </c>
      <c r="I82" t="s">
        <v>34</v>
      </c>
      <c r="AC82" t="s">
        <v>58</v>
      </c>
      <c r="AD82" t="s">
        <v>36</v>
      </c>
      <c r="AE82">
        <v>325193</v>
      </c>
    </row>
    <row r="83" spans="1:31" x14ac:dyDescent="0.2">
      <c r="A83">
        <v>1001809</v>
      </c>
      <c r="B83">
        <v>2023</v>
      </c>
      <c r="C83" t="s">
        <v>60</v>
      </c>
      <c r="D83" t="s">
        <v>61</v>
      </c>
      <c r="E83" t="s">
        <v>32</v>
      </c>
      <c r="F83" t="s">
        <v>40</v>
      </c>
      <c r="G83">
        <v>25.5</v>
      </c>
      <c r="H83">
        <v>0</v>
      </c>
      <c r="I83" t="s">
        <v>34</v>
      </c>
      <c r="AC83" t="s">
        <v>58</v>
      </c>
      <c r="AD83" t="s">
        <v>36</v>
      </c>
      <c r="AE83">
        <v>325193</v>
      </c>
    </row>
    <row r="84" spans="1:31" x14ac:dyDescent="0.2">
      <c r="A84">
        <v>1001809</v>
      </c>
      <c r="B84">
        <v>2023</v>
      </c>
      <c r="C84" t="s">
        <v>60</v>
      </c>
      <c r="D84" t="s">
        <v>61</v>
      </c>
      <c r="E84" t="s">
        <v>32</v>
      </c>
      <c r="F84" t="s">
        <v>41</v>
      </c>
      <c r="G84">
        <v>0.10199999999999999</v>
      </c>
      <c r="H84">
        <v>0</v>
      </c>
      <c r="I84" t="s">
        <v>34</v>
      </c>
      <c r="AC84" t="s">
        <v>58</v>
      </c>
      <c r="AD84" t="s">
        <v>36</v>
      </c>
      <c r="AE84">
        <v>325193</v>
      </c>
    </row>
    <row r="85" spans="1:31" x14ac:dyDescent="0.2">
      <c r="A85">
        <v>1001809</v>
      </c>
      <c r="B85">
        <v>2023</v>
      </c>
      <c r="C85" t="s">
        <v>60</v>
      </c>
      <c r="D85" t="s">
        <v>61</v>
      </c>
      <c r="E85" t="s">
        <v>32</v>
      </c>
      <c r="F85" t="s">
        <v>42</v>
      </c>
      <c r="G85">
        <v>30.4</v>
      </c>
      <c r="H85">
        <v>0</v>
      </c>
      <c r="I85" t="s">
        <v>34</v>
      </c>
      <c r="AC85" t="s">
        <v>58</v>
      </c>
      <c r="AD85" t="s">
        <v>36</v>
      </c>
      <c r="AE85">
        <v>325193</v>
      </c>
    </row>
    <row r="86" spans="1:31" x14ac:dyDescent="0.2">
      <c r="A86">
        <v>1001892</v>
      </c>
      <c r="B86">
        <v>2023</v>
      </c>
      <c r="D86" t="s">
        <v>62</v>
      </c>
      <c r="E86" t="s">
        <v>32</v>
      </c>
      <c r="F86" t="s">
        <v>33</v>
      </c>
      <c r="G86">
        <v>0</v>
      </c>
      <c r="H86">
        <v>0</v>
      </c>
      <c r="I86" t="s">
        <v>34</v>
      </c>
      <c r="AC86" t="s">
        <v>63</v>
      </c>
      <c r="AD86" t="s">
        <v>36</v>
      </c>
      <c r="AE86">
        <v>322120</v>
      </c>
    </row>
    <row r="87" spans="1:31" x14ac:dyDescent="0.2">
      <c r="A87">
        <v>1001892</v>
      </c>
      <c r="B87">
        <v>2023</v>
      </c>
      <c r="D87" t="s">
        <v>62</v>
      </c>
      <c r="E87" t="s">
        <v>32</v>
      </c>
      <c r="F87" t="s">
        <v>37</v>
      </c>
      <c r="G87">
        <v>6964.3</v>
      </c>
      <c r="H87">
        <v>0</v>
      </c>
      <c r="I87" t="s">
        <v>34</v>
      </c>
      <c r="AC87" t="s">
        <v>63</v>
      </c>
      <c r="AD87" t="s">
        <v>36</v>
      </c>
      <c r="AE87">
        <v>322120</v>
      </c>
    </row>
    <row r="88" spans="1:31" x14ac:dyDescent="0.2">
      <c r="A88">
        <v>1001892</v>
      </c>
      <c r="B88">
        <v>2023</v>
      </c>
      <c r="D88" t="s">
        <v>62</v>
      </c>
      <c r="E88" t="s">
        <v>32</v>
      </c>
      <c r="F88" t="s">
        <v>38</v>
      </c>
      <c r="G88">
        <v>6964.3</v>
      </c>
      <c r="H88">
        <v>0</v>
      </c>
      <c r="I88" t="s">
        <v>34</v>
      </c>
      <c r="AC88" t="s">
        <v>63</v>
      </c>
      <c r="AD88" t="s">
        <v>36</v>
      </c>
      <c r="AE88">
        <v>322120</v>
      </c>
    </row>
    <row r="89" spans="1:31" x14ac:dyDescent="0.2">
      <c r="A89">
        <v>1001892</v>
      </c>
      <c r="B89">
        <v>2023</v>
      </c>
      <c r="D89" t="s">
        <v>62</v>
      </c>
      <c r="E89" t="s">
        <v>32</v>
      </c>
      <c r="F89" t="s">
        <v>39</v>
      </c>
      <c r="G89">
        <v>0.13</v>
      </c>
      <c r="H89">
        <v>0</v>
      </c>
      <c r="I89" t="s">
        <v>34</v>
      </c>
      <c r="AC89" t="s">
        <v>63</v>
      </c>
      <c r="AD89" t="s">
        <v>36</v>
      </c>
      <c r="AE89">
        <v>322120</v>
      </c>
    </row>
    <row r="90" spans="1:31" x14ac:dyDescent="0.2">
      <c r="A90">
        <v>1001892</v>
      </c>
      <c r="B90">
        <v>2023</v>
      </c>
      <c r="D90" t="s">
        <v>62</v>
      </c>
      <c r="E90" t="s">
        <v>32</v>
      </c>
      <c r="F90" t="s">
        <v>40</v>
      </c>
      <c r="G90">
        <v>3.3</v>
      </c>
      <c r="H90">
        <v>0</v>
      </c>
      <c r="I90" t="s">
        <v>34</v>
      </c>
      <c r="AC90" t="s">
        <v>63</v>
      </c>
      <c r="AD90" t="s">
        <v>36</v>
      </c>
      <c r="AE90">
        <v>322120</v>
      </c>
    </row>
    <row r="91" spans="1:31" x14ac:dyDescent="0.2">
      <c r="A91">
        <v>1001892</v>
      </c>
      <c r="B91">
        <v>2023</v>
      </c>
      <c r="D91" t="s">
        <v>62</v>
      </c>
      <c r="E91" t="s">
        <v>32</v>
      </c>
      <c r="F91" t="s">
        <v>41</v>
      </c>
      <c r="G91">
        <v>1.2999999999999999E-2</v>
      </c>
      <c r="H91">
        <v>0</v>
      </c>
      <c r="I91" t="s">
        <v>34</v>
      </c>
      <c r="AC91" t="s">
        <v>63</v>
      </c>
      <c r="AD91" t="s">
        <v>36</v>
      </c>
      <c r="AE91">
        <v>322120</v>
      </c>
    </row>
    <row r="92" spans="1:31" x14ac:dyDescent="0.2">
      <c r="A92">
        <v>1001892</v>
      </c>
      <c r="B92">
        <v>2023</v>
      </c>
      <c r="D92" t="s">
        <v>62</v>
      </c>
      <c r="E92" t="s">
        <v>32</v>
      </c>
      <c r="F92" t="s">
        <v>42</v>
      </c>
      <c r="G92">
        <v>3.9</v>
      </c>
      <c r="H92">
        <v>0</v>
      </c>
      <c r="I92" t="s">
        <v>34</v>
      </c>
      <c r="AC92" t="s">
        <v>63</v>
      </c>
      <c r="AD92" t="s">
        <v>36</v>
      </c>
      <c r="AE92">
        <v>322120</v>
      </c>
    </row>
    <row r="93" spans="1:31" x14ac:dyDescent="0.2">
      <c r="A93">
        <v>1001892</v>
      </c>
      <c r="B93">
        <v>2023</v>
      </c>
      <c r="D93" t="s">
        <v>64</v>
      </c>
      <c r="E93" t="s">
        <v>65</v>
      </c>
      <c r="F93" t="s">
        <v>33</v>
      </c>
      <c r="G93">
        <v>0</v>
      </c>
      <c r="H93">
        <v>0</v>
      </c>
      <c r="I93" t="s">
        <v>34</v>
      </c>
      <c r="AC93" t="s">
        <v>63</v>
      </c>
      <c r="AD93" t="s">
        <v>36</v>
      </c>
      <c r="AE93">
        <v>322120</v>
      </c>
    </row>
    <row r="94" spans="1:31" x14ac:dyDescent="0.2">
      <c r="A94">
        <v>1001892</v>
      </c>
      <c r="B94">
        <v>2023</v>
      </c>
      <c r="D94" t="s">
        <v>64</v>
      </c>
      <c r="E94" t="s">
        <v>65</v>
      </c>
      <c r="F94" t="s">
        <v>37</v>
      </c>
      <c r="G94">
        <v>27.1</v>
      </c>
      <c r="H94">
        <v>0</v>
      </c>
      <c r="I94" t="s">
        <v>34</v>
      </c>
      <c r="AC94" t="s">
        <v>63</v>
      </c>
      <c r="AD94" t="s">
        <v>36</v>
      </c>
      <c r="AE94">
        <v>322120</v>
      </c>
    </row>
    <row r="95" spans="1:31" x14ac:dyDescent="0.2">
      <c r="A95">
        <v>1001892</v>
      </c>
      <c r="B95">
        <v>2023</v>
      </c>
      <c r="D95" t="s">
        <v>64</v>
      </c>
      <c r="E95" t="s">
        <v>65</v>
      </c>
      <c r="F95" t="s">
        <v>38</v>
      </c>
      <c r="G95">
        <v>27.1</v>
      </c>
      <c r="H95">
        <v>0</v>
      </c>
      <c r="I95" t="s">
        <v>34</v>
      </c>
      <c r="AC95" t="s">
        <v>63</v>
      </c>
      <c r="AD95" t="s">
        <v>36</v>
      </c>
      <c r="AE95">
        <v>322120</v>
      </c>
    </row>
    <row r="96" spans="1:31" x14ac:dyDescent="0.2">
      <c r="A96">
        <v>1001892</v>
      </c>
      <c r="B96">
        <v>2023</v>
      </c>
      <c r="D96" t="s">
        <v>64</v>
      </c>
      <c r="E96" t="s">
        <v>65</v>
      </c>
      <c r="F96" t="s">
        <v>39</v>
      </c>
      <c r="G96">
        <v>0</v>
      </c>
      <c r="H96">
        <v>0</v>
      </c>
      <c r="I96" t="s">
        <v>34</v>
      </c>
      <c r="AC96" t="s">
        <v>63</v>
      </c>
      <c r="AD96" t="s">
        <v>36</v>
      </c>
      <c r="AE96">
        <v>322120</v>
      </c>
    </row>
    <row r="97" spans="1:31" x14ac:dyDescent="0.2">
      <c r="A97">
        <v>1001892</v>
      </c>
      <c r="B97">
        <v>2023</v>
      </c>
      <c r="D97" t="s">
        <v>64</v>
      </c>
      <c r="E97" t="s">
        <v>65</v>
      </c>
      <c r="F97" t="s">
        <v>40</v>
      </c>
      <c r="G97">
        <v>0</v>
      </c>
      <c r="H97">
        <v>0</v>
      </c>
      <c r="I97" t="s">
        <v>34</v>
      </c>
      <c r="AC97" t="s">
        <v>63</v>
      </c>
      <c r="AD97" t="s">
        <v>36</v>
      </c>
      <c r="AE97">
        <v>322120</v>
      </c>
    </row>
    <row r="98" spans="1:31" x14ac:dyDescent="0.2">
      <c r="A98">
        <v>1001892</v>
      </c>
      <c r="B98">
        <v>2023</v>
      </c>
      <c r="D98" t="s">
        <v>64</v>
      </c>
      <c r="E98" t="s">
        <v>65</v>
      </c>
      <c r="F98" t="s">
        <v>41</v>
      </c>
      <c r="G98">
        <v>0</v>
      </c>
      <c r="H98">
        <v>0</v>
      </c>
      <c r="I98" t="s">
        <v>34</v>
      </c>
      <c r="AC98" t="s">
        <v>63</v>
      </c>
      <c r="AD98" t="s">
        <v>36</v>
      </c>
      <c r="AE98">
        <v>322120</v>
      </c>
    </row>
    <row r="99" spans="1:31" x14ac:dyDescent="0.2">
      <c r="A99">
        <v>1001892</v>
      </c>
      <c r="B99">
        <v>2023</v>
      </c>
      <c r="D99" t="s">
        <v>64</v>
      </c>
      <c r="E99" t="s">
        <v>65</v>
      </c>
      <c r="F99" t="s">
        <v>42</v>
      </c>
      <c r="G99">
        <v>0.1</v>
      </c>
      <c r="H99">
        <v>0</v>
      </c>
      <c r="I99" t="s">
        <v>34</v>
      </c>
      <c r="AC99" t="s">
        <v>63</v>
      </c>
      <c r="AD99" t="s">
        <v>36</v>
      </c>
      <c r="AE99">
        <v>322120</v>
      </c>
    </row>
    <row r="100" spans="1:31" x14ac:dyDescent="0.2">
      <c r="A100">
        <v>1001892</v>
      </c>
      <c r="B100">
        <v>2023</v>
      </c>
      <c r="C100" t="s">
        <v>66</v>
      </c>
      <c r="D100" t="s">
        <v>67</v>
      </c>
      <c r="F100" t="s">
        <v>68</v>
      </c>
      <c r="G100">
        <v>0</v>
      </c>
      <c r="I100" t="s">
        <v>69</v>
      </c>
      <c r="AC100" t="s">
        <v>63</v>
      </c>
      <c r="AD100" t="s">
        <v>36</v>
      </c>
      <c r="AE100">
        <v>322120</v>
      </c>
    </row>
    <row r="101" spans="1:31" x14ac:dyDescent="0.2">
      <c r="A101">
        <v>1001892</v>
      </c>
      <c r="B101">
        <v>2023</v>
      </c>
      <c r="C101" t="s">
        <v>66</v>
      </c>
      <c r="D101" t="s">
        <v>67</v>
      </c>
      <c r="F101" t="s">
        <v>37</v>
      </c>
      <c r="G101">
        <v>36948.699999999997</v>
      </c>
      <c r="I101" t="s">
        <v>69</v>
      </c>
      <c r="AC101" t="s">
        <v>63</v>
      </c>
      <c r="AD101" t="s">
        <v>36</v>
      </c>
      <c r="AE101">
        <v>322120</v>
      </c>
    </row>
    <row r="102" spans="1:31" x14ac:dyDescent="0.2">
      <c r="A102">
        <v>1001892</v>
      </c>
      <c r="B102">
        <v>2023</v>
      </c>
      <c r="C102" t="s">
        <v>66</v>
      </c>
      <c r="D102" t="s">
        <v>67</v>
      </c>
      <c r="F102" t="s">
        <v>39</v>
      </c>
      <c r="G102">
        <v>1.88</v>
      </c>
      <c r="I102" t="s">
        <v>69</v>
      </c>
      <c r="AC102" t="s">
        <v>63</v>
      </c>
      <c r="AD102" t="s">
        <v>36</v>
      </c>
      <c r="AE102">
        <v>322120</v>
      </c>
    </row>
    <row r="103" spans="1:31" x14ac:dyDescent="0.2">
      <c r="A103">
        <v>1001892</v>
      </c>
      <c r="B103">
        <v>2023</v>
      </c>
      <c r="C103" t="s">
        <v>66</v>
      </c>
      <c r="D103" t="s">
        <v>67</v>
      </c>
      <c r="F103" t="s">
        <v>70</v>
      </c>
      <c r="G103">
        <v>0</v>
      </c>
      <c r="I103" t="s">
        <v>69</v>
      </c>
      <c r="AC103" t="s">
        <v>63</v>
      </c>
      <c r="AD103" t="s">
        <v>36</v>
      </c>
      <c r="AE103">
        <v>322120</v>
      </c>
    </row>
    <row r="104" spans="1:31" x14ac:dyDescent="0.2">
      <c r="A104">
        <v>1001892</v>
      </c>
      <c r="B104">
        <v>2023</v>
      </c>
      <c r="C104" t="s">
        <v>66</v>
      </c>
      <c r="D104" t="s">
        <v>67</v>
      </c>
      <c r="F104" t="s">
        <v>41</v>
      </c>
      <c r="G104">
        <v>0</v>
      </c>
      <c r="I104" t="s">
        <v>69</v>
      </c>
      <c r="AC104" t="s">
        <v>63</v>
      </c>
      <c r="AD104" t="s">
        <v>36</v>
      </c>
      <c r="AE104">
        <v>322120</v>
      </c>
    </row>
    <row r="105" spans="1:31" x14ac:dyDescent="0.2">
      <c r="A105">
        <v>1001892</v>
      </c>
      <c r="B105">
        <v>2023</v>
      </c>
      <c r="C105" t="s">
        <v>66</v>
      </c>
      <c r="D105" t="s">
        <v>67</v>
      </c>
      <c r="F105" t="s">
        <v>71</v>
      </c>
      <c r="G105">
        <v>0</v>
      </c>
      <c r="I105" t="s">
        <v>69</v>
      </c>
      <c r="AC105" t="s">
        <v>63</v>
      </c>
      <c r="AD105" t="s">
        <v>36</v>
      </c>
      <c r="AE105">
        <v>322120</v>
      </c>
    </row>
    <row r="106" spans="1:31" x14ac:dyDescent="0.2">
      <c r="A106">
        <v>1001892</v>
      </c>
      <c r="B106">
        <v>2023</v>
      </c>
      <c r="C106" t="s">
        <v>49</v>
      </c>
      <c r="D106" t="s">
        <v>72</v>
      </c>
      <c r="E106" t="s">
        <v>32</v>
      </c>
      <c r="F106" t="s">
        <v>33</v>
      </c>
      <c r="G106">
        <v>0</v>
      </c>
      <c r="H106">
        <v>0</v>
      </c>
      <c r="I106" t="s">
        <v>34</v>
      </c>
      <c r="AC106" t="s">
        <v>63</v>
      </c>
      <c r="AD106" t="s">
        <v>36</v>
      </c>
      <c r="AE106">
        <v>322120</v>
      </c>
    </row>
    <row r="107" spans="1:31" x14ac:dyDescent="0.2">
      <c r="A107">
        <v>1001892</v>
      </c>
      <c r="B107">
        <v>2023</v>
      </c>
      <c r="C107" t="s">
        <v>49</v>
      </c>
      <c r="D107" t="s">
        <v>72</v>
      </c>
      <c r="E107" t="s">
        <v>32</v>
      </c>
      <c r="F107" t="s">
        <v>37</v>
      </c>
      <c r="G107">
        <v>15790.3</v>
      </c>
      <c r="H107">
        <v>0</v>
      </c>
      <c r="I107" t="s">
        <v>34</v>
      </c>
      <c r="AC107" t="s">
        <v>63</v>
      </c>
      <c r="AD107" t="s">
        <v>36</v>
      </c>
      <c r="AE107">
        <v>322120</v>
      </c>
    </row>
    <row r="108" spans="1:31" x14ac:dyDescent="0.2">
      <c r="A108">
        <v>1001892</v>
      </c>
      <c r="B108">
        <v>2023</v>
      </c>
      <c r="C108" t="s">
        <v>49</v>
      </c>
      <c r="D108" t="s">
        <v>72</v>
      </c>
      <c r="E108" t="s">
        <v>32</v>
      </c>
      <c r="F108" t="s">
        <v>38</v>
      </c>
      <c r="G108">
        <v>15790.3</v>
      </c>
      <c r="H108">
        <v>0</v>
      </c>
      <c r="I108" t="s">
        <v>34</v>
      </c>
      <c r="AC108" t="s">
        <v>63</v>
      </c>
      <c r="AD108" t="s">
        <v>36</v>
      </c>
      <c r="AE108">
        <v>322120</v>
      </c>
    </row>
    <row r="109" spans="1:31" x14ac:dyDescent="0.2">
      <c r="A109">
        <v>1001892</v>
      </c>
      <c r="B109">
        <v>2023</v>
      </c>
      <c r="C109" t="s">
        <v>49</v>
      </c>
      <c r="D109" t="s">
        <v>72</v>
      </c>
      <c r="E109" t="s">
        <v>32</v>
      </c>
      <c r="F109" t="s">
        <v>39</v>
      </c>
      <c r="G109">
        <v>0.3</v>
      </c>
      <c r="H109">
        <v>0</v>
      </c>
      <c r="I109" t="s">
        <v>34</v>
      </c>
      <c r="AC109" t="s">
        <v>63</v>
      </c>
      <c r="AD109" t="s">
        <v>36</v>
      </c>
      <c r="AE109">
        <v>322120</v>
      </c>
    </row>
    <row r="110" spans="1:31" x14ac:dyDescent="0.2">
      <c r="A110">
        <v>1001892</v>
      </c>
      <c r="B110">
        <v>2023</v>
      </c>
      <c r="C110" t="s">
        <v>49</v>
      </c>
      <c r="D110" t="s">
        <v>72</v>
      </c>
      <c r="E110" t="s">
        <v>32</v>
      </c>
      <c r="F110" t="s">
        <v>40</v>
      </c>
      <c r="G110">
        <v>7.4</v>
      </c>
      <c r="H110">
        <v>0</v>
      </c>
      <c r="I110" t="s">
        <v>34</v>
      </c>
      <c r="AC110" t="s">
        <v>63</v>
      </c>
      <c r="AD110" t="s">
        <v>36</v>
      </c>
      <c r="AE110">
        <v>322120</v>
      </c>
    </row>
    <row r="111" spans="1:31" x14ac:dyDescent="0.2">
      <c r="A111">
        <v>1001892</v>
      </c>
      <c r="B111">
        <v>2023</v>
      </c>
      <c r="C111" t="s">
        <v>49</v>
      </c>
      <c r="D111" t="s">
        <v>72</v>
      </c>
      <c r="E111" t="s">
        <v>32</v>
      </c>
      <c r="F111" t="s">
        <v>41</v>
      </c>
      <c r="G111">
        <v>0.03</v>
      </c>
      <c r="H111">
        <v>0</v>
      </c>
      <c r="I111" t="s">
        <v>34</v>
      </c>
      <c r="AC111" t="s">
        <v>63</v>
      </c>
      <c r="AD111" t="s">
        <v>36</v>
      </c>
      <c r="AE111">
        <v>322120</v>
      </c>
    </row>
    <row r="112" spans="1:31" x14ac:dyDescent="0.2">
      <c r="A112">
        <v>1001892</v>
      </c>
      <c r="B112">
        <v>2023</v>
      </c>
      <c r="C112" t="s">
        <v>49</v>
      </c>
      <c r="D112" t="s">
        <v>72</v>
      </c>
      <c r="E112" t="s">
        <v>32</v>
      </c>
      <c r="F112" t="s">
        <v>42</v>
      </c>
      <c r="G112">
        <v>8.9</v>
      </c>
      <c r="H112">
        <v>0</v>
      </c>
      <c r="I112" t="s">
        <v>34</v>
      </c>
      <c r="AC112" t="s">
        <v>63</v>
      </c>
      <c r="AD112" t="s">
        <v>36</v>
      </c>
      <c r="AE112">
        <v>322120</v>
      </c>
    </row>
    <row r="113" spans="1:31" x14ac:dyDescent="0.2">
      <c r="A113">
        <v>1001892</v>
      </c>
      <c r="B113">
        <v>2023</v>
      </c>
      <c r="C113" t="s">
        <v>73</v>
      </c>
      <c r="D113" t="s">
        <v>74</v>
      </c>
      <c r="F113" t="s">
        <v>68</v>
      </c>
      <c r="G113">
        <v>630900.69999999995</v>
      </c>
      <c r="I113" t="s">
        <v>69</v>
      </c>
      <c r="S113">
        <v>36</v>
      </c>
      <c r="T113" t="s">
        <v>75</v>
      </c>
      <c r="U113" t="s">
        <v>76</v>
      </c>
      <c r="V113">
        <v>3.66</v>
      </c>
      <c r="Z113" t="s">
        <v>77</v>
      </c>
      <c r="AA113">
        <v>625</v>
      </c>
      <c r="AC113" t="s">
        <v>63</v>
      </c>
      <c r="AD113" t="s">
        <v>36</v>
      </c>
      <c r="AE113">
        <v>322120</v>
      </c>
    </row>
    <row r="114" spans="1:31" x14ac:dyDescent="0.2">
      <c r="A114">
        <v>1001892</v>
      </c>
      <c r="B114">
        <v>2023</v>
      </c>
      <c r="C114" t="s">
        <v>73</v>
      </c>
      <c r="D114" t="s">
        <v>74</v>
      </c>
      <c r="F114" t="s">
        <v>37</v>
      </c>
      <c r="G114">
        <v>4152.3</v>
      </c>
      <c r="I114" t="s">
        <v>69</v>
      </c>
      <c r="S114">
        <v>36</v>
      </c>
      <c r="T114" t="s">
        <v>75</v>
      </c>
      <c r="U114" t="s">
        <v>76</v>
      </c>
      <c r="V114">
        <v>3.66</v>
      </c>
      <c r="Z114" t="s">
        <v>77</v>
      </c>
      <c r="AA114">
        <v>625</v>
      </c>
      <c r="AC114" t="s">
        <v>63</v>
      </c>
      <c r="AD114" t="s">
        <v>36</v>
      </c>
      <c r="AE114">
        <v>322120</v>
      </c>
    </row>
    <row r="115" spans="1:31" x14ac:dyDescent="0.2">
      <c r="A115">
        <v>1001892</v>
      </c>
      <c r="B115">
        <v>2023</v>
      </c>
      <c r="C115" t="s">
        <v>73</v>
      </c>
      <c r="D115" t="s">
        <v>74</v>
      </c>
      <c r="F115" t="s">
        <v>39</v>
      </c>
      <c r="G115">
        <v>0.08</v>
      </c>
      <c r="I115" t="s">
        <v>69</v>
      </c>
      <c r="S115">
        <v>36</v>
      </c>
      <c r="T115" t="s">
        <v>75</v>
      </c>
      <c r="U115" t="s">
        <v>76</v>
      </c>
      <c r="V115">
        <v>3.66</v>
      </c>
      <c r="Z115" t="s">
        <v>77</v>
      </c>
      <c r="AA115">
        <v>625</v>
      </c>
      <c r="AC115" t="s">
        <v>63</v>
      </c>
      <c r="AD115" t="s">
        <v>36</v>
      </c>
      <c r="AE115">
        <v>322120</v>
      </c>
    </row>
    <row r="116" spans="1:31" x14ac:dyDescent="0.2">
      <c r="A116">
        <v>1001892</v>
      </c>
      <c r="B116">
        <v>2023</v>
      </c>
      <c r="C116" t="s">
        <v>73</v>
      </c>
      <c r="D116" t="s">
        <v>74</v>
      </c>
      <c r="F116" t="s">
        <v>70</v>
      </c>
      <c r="G116">
        <v>12.79</v>
      </c>
      <c r="I116" t="s">
        <v>69</v>
      </c>
      <c r="S116">
        <v>36</v>
      </c>
      <c r="T116" t="s">
        <v>75</v>
      </c>
      <c r="U116" t="s">
        <v>76</v>
      </c>
      <c r="V116">
        <v>3.66</v>
      </c>
      <c r="Z116" t="s">
        <v>77</v>
      </c>
      <c r="AA116">
        <v>625</v>
      </c>
      <c r="AC116" t="s">
        <v>63</v>
      </c>
      <c r="AD116" t="s">
        <v>36</v>
      </c>
      <c r="AE116">
        <v>322120</v>
      </c>
    </row>
    <row r="117" spans="1:31" x14ac:dyDescent="0.2">
      <c r="A117">
        <v>1001892</v>
      </c>
      <c r="B117">
        <v>2023</v>
      </c>
      <c r="C117" t="s">
        <v>73</v>
      </c>
      <c r="D117" t="s">
        <v>74</v>
      </c>
      <c r="F117" t="s">
        <v>41</v>
      </c>
      <c r="G117">
        <v>8.0000000000000002E-3</v>
      </c>
      <c r="I117" t="s">
        <v>69</v>
      </c>
      <c r="S117">
        <v>36</v>
      </c>
      <c r="T117" t="s">
        <v>75</v>
      </c>
      <c r="U117" t="s">
        <v>76</v>
      </c>
      <c r="V117">
        <v>3.66</v>
      </c>
      <c r="Z117" t="s">
        <v>77</v>
      </c>
      <c r="AA117">
        <v>625</v>
      </c>
      <c r="AC117" t="s">
        <v>63</v>
      </c>
      <c r="AD117" t="s">
        <v>36</v>
      </c>
      <c r="AE117">
        <v>322120</v>
      </c>
    </row>
    <row r="118" spans="1:31" x14ac:dyDescent="0.2">
      <c r="A118">
        <v>1001892</v>
      </c>
      <c r="B118">
        <v>2023</v>
      </c>
      <c r="C118" t="s">
        <v>73</v>
      </c>
      <c r="D118" t="s">
        <v>74</v>
      </c>
      <c r="F118" t="s">
        <v>71</v>
      </c>
      <c r="G118">
        <v>2.8279999999999998</v>
      </c>
      <c r="I118" t="s">
        <v>69</v>
      </c>
      <c r="S118">
        <v>36</v>
      </c>
      <c r="T118" t="s">
        <v>75</v>
      </c>
      <c r="U118" t="s">
        <v>76</v>
      </c>
      <c r="V118">
        <v>3.66</v>
      </c>
      <c r="Z118" t="s">
        <v>77</v>
      </c>
      <c r="AA118">
        <v>625</v>
      </c>
      <c r="AC118" t="s">
        <v>63</v>
      </c>
      <c r="AD118" t="s">
        <v>36</v>
      </c>
      <c r="AE118">
        <v>322120</v>
      </c>
    </row>
    <row r="119" spans="1:31" x14ac:dyDescent="0.2">
      <c r="A119">
        <v>1001892</v>
      </c>
      <c r="B119">
        <v>2023</v>
      </c>
      <c r="C119" t="s">
        <v>53</v>
      </c>
      <c r="D119" t="s">
        <v>78</v>
      </c>
      <c r="E119" t="s">
        <v>55</v>
      </c>
      <c r="F119" t="s">
        <v>33</v>
      </c>
      <c r="G119">
        <v>0</v>
      </c>
      <c r="H119">
        <v>0</v>
      </c>
      <c r="I119" t="s">
        <v>34</v>
      </c>
      <c r="AC119" t="s">
        <v>63</v>
      </c>
      <c r="AD119" t="s">
        <v>36</v>
      </c>
      <c r="AE119">
        <v>322120</v>
      </c>
    </row>
    <row r="120" spans="1:31" x14ac:dyDescent="0.2">
      <c r="A120">
        <v>1001892</v>
      </c>
      <c r="B120">
        <v>2023</v>
      </c>
      <c r="C120" t="s">
        <v>53</v>
      </c>
      <c r="D120" t="s">
        <v>78</v>
      </c>
      <c r="E120" t="s">
        <v>55</v>
      </c>
      <c r="F120" t="s">
        <v>37</v>
      </c>
      <c r="G120">
        <v>0</v>
      </c>
      <c r="H120">
        <v>0</v>
      </c>
      <c r="I120" t="s">
        <v>34</v>
      </c>
      <c r="AC120" t="s">
        <v>63</v>
      </c>
      <c r="AD120" t="s">
        <v>36</v>
      </c>
      <c r="AE120">
        <v>322120</v>
      </c>
    </row>
    <row r="121" spans="1:31" x14ac:dyDescent="0.2">
      <c r="A121">
        <v>1001892</v>
      </c>
      <c r="B121">
        <v>2023</v>
      </c>
      <c r="C121" t="s">
        <v>53</v>
      </c>
      <c r="D121" t="s">
        <v>78</v>
      </c>
      <c r="E121" t="s">
        <v>55</v>
      </c>
      <c r="F121" t="s">
        <v>38</v>
      </c>
      <c r="G121">
        <v>0</v>
      </c>
      <c r="H121">
        <v>0</v>
      </c>
      <c r="I121" t="s">
        <v>34</v>
      </c>
      <c r="AC121" t="s">
        <v>63</v>
      </c>
      <c r="AD121" t="s">
        <v>36</v>
      </c>
      <c r="AE121">
        <v>322120</v>
      </c>
    </row>
    <row r="122" spans="1:31" x14ac:dyDescent="0.2">
      <c r="A122">
        <v>1001892</v>
      </c>
      <c r="B122">
        <v>2023</v>
      </c>
      <c r="C122" t="s">
        <v>53</v>
      </c>
      <c r="D122" t="s">
        <v>78</v>
      </c>
      <c r="E122" t="s">
        <v>55</v>
      </c>
      <c r="F122" t="s">
        <v>39</v>
      </c>
      <c r="G122">
        <v>0.04</v>
      </c>
      <c r="H122">
        <v>0</v>
      </c>
      <c r="I122" t="s">
        <v>34</v>
      </c>
      <c r="AC122" t="s">
        <v>63</v>
      </c>
      <c r="AD122" t="s">
        <v>36</v>
      </c>
      <c r="AE122">
        <v>322120</v>
      </c>
    </row>
    <row r="123" spans="1:31" x14ac:dyDescent="0.2">
      <c r="A123">
        <v>1001892</v>
      </c>
      <c r="B123">
        <v>2023</v>
      </c>
      <c r="C123" t="s">
        <v>53</v>
      </c>
      <c r="D123" t="s">
        <v>78</v>
      </c>
      <c r="E123" t="s">
        <v>55</v>
      </c>
      <c r="F123" t="s">
        <v>40</v>
      </c>
      <c r="G123">
        <v>1</v>
      </c>
      <c r="H123">
        <v>0</v>
      </c>
      <c r="I123" t="s">
        <v>34</v>
      </c>
      <c r="AC123" t="s">
        <v>63</v>
      </c>
      <c r="AD123" t="s">
        <v>36</v>
      </c>
      <c r="AE123">
        <v>322120</v>
      </c>
    </row>
    <row r="124" spans="1:31" x14ac:dyDescent="0.2">
      <c r="A124">
        <v>1001892</v>
      </c>
      <c r="B124">
        <v>2023</v>
      </c>
      <c r="C124" t="s">
        <v>53</v>
      </c>
      <c r="D124" t="s">
        <v>78</v>
      </c>
      <c r="E124" t="s">
        <v>55</v>
      </c>
      <c r="F124" t="s">
        <v>41</v>
      </c>
      <c r="G124">
        <v>6.0000000000000001E-3</v>
      </c>
      <c r="H124">
        <v>0</v>
      </c>
      <c r="I124" t="s">
        <v>34</v>
      </c>
      <c r="AC124" t="s">
        <v>63</v>
      </c>
      <c r="AD124" t="s">
        <v>36</v>
      </c>
      <c r="AE124">
        <v>322120</v>
      </c>
    </row>
    <row r="125" spans="1:31" x14ac:dyDescent="0.2">
      <c r="A125">
        <v>1001892</v>
      </c>
      <c r="B125">
        <v>2023</v>
      </c>
      <c r="C125" t="s">
        <v>53</v>
      </c>
      <c r="D125" t="s">
        <v>78</v>
      </c>
      <c r="E125" t="s">
        <v>55</v>
      </c>
      <c r="F125" t="s">
        <v>42</v>
      </c>
      <c r="G125">
        <v>1.7</v>
      </c>
      <c r="H125">
        <v>0</v>
      </c>
      <c r="I125" t="s">
        <v>34</v>
      </c>
      <c r="AC125" t="s">
        <v>63</v>
      </c>
      <c r="AD125" t="s">
        <v>36</v>
      </c>
      <c r="AE125">
        <v>322120</v>
      </c>
    </row>
    <row r="126" spans="1:31" x14ac:dyDescent="0.2">
      <c r="A126">
        <v>1001892</v>
      </c>
      <c r="B126">
        <v>2023</v>
      </c>
      <c r="C126" t="s">
        <v>53</v>
      </c>
      <c r="D126" t="s">
        <v>78</v>
      </c>
      <c r="E126" t="s">
        <v>32</v>
      </c>
      <c r="F126" t="s">
        <v>33</v>
      </c>
      <c r="G126">
        <v>0</v>
      </c>
      <c r="H126">
        <v>0</v>
      </c>
      <c r="I126" t="s">
        <v>34</v>
      </c>
      <c r="AC126" t="s">
        <v>63</v>
      </c>
      <c r="AD126" t="s">
        <v>36</v>
      </c>
      <c r="AE126">
        <v>322120</v>
      </c>
    </row>
    <row r="127" spans="1:31" x14ac:dyDescent="0.2">
      <c r="A127">
        <v>1001892</v>
      </c>
      <c r="B127">
        <v>2023</v>
      </c>
      <c r="C127" t="s">
        <v>53</v>
      </c>
      <c r="D127" t="s">
        <v>78</v>
      </c>
      <c r="E127" t="s">
        <v>32</v>
      </c>
      <c r="F127" t="s">
        <v>37</v>
      </c>
      <c r="G127">
        <v>0</v>
      </c>
      <c r="H127">
        <v>0</v>
      </c>
      <c r="I127" t="s">
        <v>34</v>
      </c>
      <c r="AC127" t="s">
        <v>63</v>
      </c>
      <c r="AD127" t="s">
        <v>36</v>
      </c>
      <c r="AE127">
        <v>322120</v>
      </c>
    </row>
    <row r="128" spans="1:31" x14ac:dyDescent="0.2">
      <c r="A128">
        <v>1001892</v>
      </c>
      <c r="B128">
        <v>2023</v>
      </c>
      <c r="C128" t="s">
        <v>53</v>
      </c>
      <c r="D128" t="s">
        <v>78</v>
      </c>
      <c r="E128" t="s">
        <v>32</v>
      </c>
      <c r="F128" t="s">
        <v>38</v>
      </c>
      <c r="G128">
        <v>0</v>
      </c>
      <c r="H128">
        <v>0</v>
      </c>
      <c r="I128" t="s">
        <v>34</v>
      </c>
      <c r="AC128" t="s">
        <v>63</v>
      </c>
      <c r="AD128" t="s">
        <v>36</v>
      </c>
      <c r="AE128">
        <v>322120</v>
      </c>
    </row>
    <row r="129" spans="1:31" x14ac:dyDescent="0.2">
      <c r="A129">
        <v>1001892</v>
      </c>
      <c r="B129">
        <v>2023</v>
      </c>
      <c r="C129" t="s">
        <v>53</v>
      </c>
      <c r="D129" t="s">
        <v>78</v>
      </c>
      <c r="E129" t="s">
        <v>32</v>
      </c>
      <c r="F129" t="s">
        <v>39</v>
      </c>
      <c r="G129">
        <v>0.11</v>
      </c>
      <c r="H129">
        <v>0</v>
      </c>
      <c r="I129" t="s">
        <v>34</v>
      </c>
      <c r="AC129" t="s">
        <v>63</v>
      </c>
      <c r="AD129" t="s">
        <v>36</v>
      </c>
      <c r="AE129">
        <v>322120</v>
      </c>
    </row>
    <row r="130" spans="1:31" x14ac:dyDescent="0.2">
      <c r="A130">
        <v>1001892</v>
      </c>
      <c r="B130">
        <v>2023</v>
      </c>
      <c r="C130" t="s">
        <v>53</v>
      </c>
      <c r="D130" t="s">
        <v>78</v>
      </c>
      <c r="E130" t="s">
        <v>32</v>
      </c>
      <c r="F130" t="s">
        <v>40</v>
      </c>
      <c r="G130">
        <v>2.8</v>
      </c>
      <c r="H130">
        <v>0</v>
      </c>
      <c r="I130" t="s">
        <v>34</v>
      </c>
      <c r="AC130" t="s">
        <v>63</v>
      </c>
      <c r="AD130" t="s">
        <v>36</v>
      </c>
      <c r="AE130">
        <v>322120</v>
      </c>
    </row>
    <row r="131" spans="1:31" x14ac:dyDescent="0.2">
      <c r="A131">
        <v>1001892</v>
      </c>
      <c r="B131">
        <v>2023</v>
      </c>
      <c r="C131" t="s">
        <v>53</v>
      </c>
      <c r="D131" t="s">
        <v>78</v>
      </c>
      <c r="E131" t="s">
        <v>32</v>
      </c>
      <c r="F131" t="s">
        <v>41</v>
      </c>
      <c r="G131">
        <v>1.0999999999999999E-2</v>
      </c>
      <c r="H131">
        <v>0</v>
      </c>
      <c r="I131" t="s">
        <v>34</v>
      </c>
      <c r="AC131" t="s">
        <v>63</v>
      </c>
      <c r="AD131" t="s">
        <v>36</v>
      </c>
      <c r="AE131">
        <v>322120</v>
      </c>
    </row>
    <row r="132" spans="1:31" x14ac:dyDescent="0.2">
      <c r="A132">
        <v>1001892</v>
      </c>
      <c r="B132">
        <v>2023</v>
      </c>
      <c r="C132" t="s">
        <v>53</v>
      </c>
      <c r="D132" t="s">
        <v>78</v>
      </c>
      <c r="E132" t="s">
        <v>32</v>
      </c>
      <c r="F132" t="s">
        <v>42</v>
      </c>
      <c r="G132">
        <v>3.4</v>
      </c>
      <c r="H132">
        <v>0</v>
      </c>
      <c r="I132" t="s">
        <v>34</v>
      </c>
      <c r="AC132" t="s">
        <v>63</v>
      </c>
      <c r="AD132" t="s">
        <v>36</v>
      </c>
      <c r="AE132">
        <v>322120</v>
      </c>
    </row>
    <row r="133" spans="1:31" x14ac:dyDescent="0.2">
      <c r="A133">
        <v>1001892</v>
      </c>
      <c r="B133">
        <v>2023</v>
      </c>
      <c r="C133" t="s">
        <v>53</v>
      </c>
      <c r="D133" t="s">
        <v>78</v>
      </c>
      <c r="E133" t="s">
        <v>79</v>
      </c>
      <c r="F133" t="s">
        <v>33</v>
      </c>
      <c r="G133">
        <v>0</v>
      </c>
      <c r="H133">
        <v>0</v>
      </c>
      <c r="I133" t="s">
        <v>34</v>
      </c>
      <c r="AC133" t="s">
        <v>63</v>
      </c>
      <c r="AD133" t="s">
        <v>36</v>
      </c>
      <c r="AE133">
        <v>322120</v>
      </c>
    </row>
    <row r="134" spans="1:31" x14ac:dyDescent="0.2">
      <c r="A134">
        <v>1001892</v>
      </c>
      <c r="B134">
        <v>2023</v>
      </c>
      <c r="C134" t="s">
        <v>53</v>
      </c>
      <c r="D134" t="s">
        <v>78</v>
      </c>
      <c r="E134" t="s">
        <v>79</v>
      </c>
      <c r="F134" t="s">
        <v>37</v>
      </c>
      <c r="G134">
        <v>0</v>
      </c>
      <c r="H134">
        <v>0</v>
      </c>
      <c r="I134" t="s">
        <v>34</v>
      </c>
      <c r="AC134" t="s">
        <v>63</v>
      </c>
      <c r="AD134" t="s">
        <v>36</v>
      </c>
      <c r="AE134">
        <v>322120</v>
      </c>
    </row>
    <row r="135" spans="1:31" x14ac:dyDescent="0.2">
      <c r="A135">
        <v>1001892</v>
      </c>
      <c r="B135">
        <v>2023</v>
      </c>
      <c r="C135" t="s">
        <v>53</v>
      </c>
      <c r="D135" t="s">
        <v>78</v>
      </c>
      <c r="E135" t="s">
        <v>79</v>
      </c>
      <c r="F135" t="s">
        <v>38</v>
      </c>
      <c r="G135">
        <v>0</v>
      </c>
      <c r="H135">
        <v>0</v>
      </c>
      <c r="I135" t="s">
        <v>34</v>
      </c>
      <c r="AC135" t="s">
        <v>63</v>
      </c>
      <c r="AD135" t="s">
        <v>36</v>
      </c>
      <c r="AE135">
        <v>322120</v>
      </c>
    </row>
    <row r="136" spans="1:31" x14ac:dyDescent="0.2">
      <c r="A136">
        <v>1001892</v>
      </c>
      <c r="B136">
        <v>2023</v>
      </c>
      <c r="C136" t="s">
        <v>53</v>
      </c>
      <c r="D136" t="s">
        <v>78</v>
      </c>
      <c r="E136" t="s">
        <v>79</v>
      </c>
      <c r="F136" t="s">
        <v>39</v>
      </c>
      <c r="G136">
        <v>27.46</v>
      </c>
      <c r="H136">
        <v>0</v>
      </c>
      <c r="I136" t="s">
        <v>34</v>
      </c>
      <c r="AC136" t="s">
        <v>63</v>
      </c>
      <c r="AD136" t="s">
        <v>36</v>
      </c>
      <c r="AE136">
        <v>322120</v>
      </c>
    </row>
    <row r="137" spans="1:31" x14ac:dyDescent="0.2">
      <c r="A137">
        <v>1001892</v>
      </c>
      <c r="B137">
        <v>2023</v>
      </c>
      <c r="C137" t="s">
        <v>53</v>
      </c>
      <c r="D137" t="s">
        <v>78</v>
      </c>
      <c r="E137" t="s">
        <v>79</v>
      </c>
      <c r="F137" t="s">
        <v>40</v>
      </c>
      <c r="G137">
        <v>686.6</v>
      </c>
      <c r="H137">
        <v>0</v>
      </c>
      <c r="I137" t="s">
        <v>34</v>
      </c>
      <c r="AC137" t="s">
        <v>63</v>
      </c>
      <c r="AD137" t="s">
        <v>36</v>
      </c>
      <c r="AE137">
        <v>322120</v>
      </c>
    </row>
    <row r="138" spans="1:31" x14ac:dyDescent="0.2">
      <c r="A138">
        <v>1001892</v>
      </c>
      <c r="B138">
        <v>2023</v>
      </c>
      <c r="C138" t="s">
        <v>53</v>
      </c>
      <c r="D138" t="s">
        <v>78</v>
      </c>
      <c r="E138" t="s">
        <v>79</v>
      </c>
      <c r="F138" t="s">
        <v>41</v>
      </c>
      <c r="G138">
        <v>13.731999999999999</v>
      </c>
      <c r="H138">
        <v>0</v>
      </c>
      <c r="I138" t="s">
        <v>34</v>
      </c>
      <c r="AC138" t="s">
        <v>63</v>
      </c>
      <c r="AD138" t="s">
        <v>36</v>
      </c>
      <c r="AE138">
        <v>322120</v>
      </c>
    </row>
    <row r="139" spans="1:31" x14ac:dyDescent="0.2">
      <c r="A139">
        <v>1001892</v>
      </c>
      <c r="B139">
        <v>2023</v>
      </c>
      <c r="C139" t="s">
        <v>53</v>
      </c>
      <c r="D139" t="s">
        <v>78</v>
      </c>
      <c r="E139" t="s">
        <v>79</v>
      </c>
      <c r="F139" t="s">
        <v>42</v>
      </c>
      <c r="G139">
        <v>4092.1</v>
      </c>
      <c r="H139">
        <v>0</v>
      </c>
      <c r="I139" t="s">
        <v>34</v>
      </c>
      <c r="AC139" t="s">
        <v>63</v>
      </c>
      <c r="AD139" t="s">
        <v>36</v>
      </c>
      <c r="AE139">
        <v>322120</v>
      </c>
    </row>
    <row r="140" spans="1:31" x14ac:dyDescent="0.2">
      <c r="A140">
        <v>1003135</v>
      </c>
      <c r="B140">
        <v>2023</v>
      </c>
      <c r="D140" t="s">
        <v>80</v>
      </c>
      <c r="E140" t="s">
        <v>32</v>
      </c>
      <c r="F140" t="s">
        <v>33</v>
      </c>
      <c r="G140">
        <v>0</v>
      </c>
      <c r="H140">
        <v>1478740000</v>
      </c>
      <c r="I140" t="s">
        <v>34</v>
      </c>
      <c r="AC140" t="s">
        <v>81</v>
      </c>
      <c r="AD140" t="s">
        <v>36</v>
      </c>
      <c r="AE140">
        <v>325193</v>
      </c>
    </row>
    <row r="141" spans="1:31" x14ac:dyDescent="0.2">
      <c r="A141">
        <v>1003135</v>
      </c>
      <c r="B141">
        <v>2023</v>
      </c>
      <c r="D141" t="s">
        <v>80</v>
      </c>
      <c r="E141" t="s">
        <v>32</v>
      </c>
      <c r="F141" t="s">
        <v>37</v>
      </c>
      <c r="G141">
        <v>80502</v>
      </c>
      <c r="H141">
        <v>1478740000</v>
      </c>
      <c r="I141" t="s">
        <v>34</v>
      </c>
      <c r="AC141" t="s">
        <v>81</v>
      </c>
      <c r="AD141" t="s">
        <v>36</v>
      </c>
      <c r="AE141">
        <v>325193</v>
      </c>
    </row>
    <row r="142" spans="1:31" x14ac:dyDescent="0.2">
      <c r="A142">
        <v>1003135</v>
      </c>
      <c r="B142">
        <v>2023</v>
      </c>
      <c r="D142" t="s">
        <v>80</v>
      </c>
      <c r="E142" t="s">
        <v>32</v>
      </c>
      <c r="F142" t="s">
        <v>38</v>
      </c>
      <c r="G142">
        <v>80502</v>
      </c>
      <c r="H142">
        <v>1478740000</v>
      </c>
      <c r="I142" t="s">
        <v>34</v>
      </c>
      <c r="AC142" t="s">
        <v>81</v>
      </c>
      <c r="AD142" t="s">
        <v>36</v>
      </c>
      <c r="AE142">
        <v>325193</v>
      </c>
    </row>
    <row r="143" spans="1:31" x14ac:dyDescent="0.2">
      <c r="A143">
        <v>1003135</v>
      </c>
      <c r="B143">
        <v>2023</v>
      </c>
      <c r="D143" t="s">
        <v>80</v>
      </c>
      <c r="E143" t="s">
        <v>32</v>
      </c>
      <c r="F143" t="s">
        <v>39</v>
      </c>
      <c r="G143">
        <v>1.52</v>
      </c>
      <c r="H143">
        <v>1478740000</v>
      </c>
      <c r="I143" t="s">
        <v>34</v>
      </c>
      <c r="AC143" t="s">
        <v>81</v>
      </c>
      <c r="AD143" t="s">
        <v>36</v>
      </c>
      <c r="AE143">
        <v>325193</v>
      </c>
    </row>
    <row r="144" spans="1:31" x14ac:dyDescent="0.2">
      <c r="A144">
        <v>1003135</v>
      </c>
      <c r="B144">
        <v>2023</v>
      </c>
      <c r="D144" t="s">
        <v>80</v>
      </c>
      <c r="E144" t="s">
        <v>32</v>
      </c>
      <c r="F144" t="s">
        <v>40</v>
      </c>
      <c r="G144">
        <v>37.9</v>
      </c>
      <c r="H144">
        <v>1478740000</v>
      </c>
      <c r="I144" t="s">
        <v>34</v>
      </c>
      <c r="AC144" t="s">
        <v>81</v>
      </c>
      <c r="AD144" t="s">
        <v>36</v>
      </c>
      <c r="AE144">
        <v>325193</v>
      </c>
    </row>
    <row r="145" spans="1:31" x14ac:dyDescent="0.2">
      <c r="A145">
        <v>1003135</v>
      </c>
      <c r="B145">
        <v>2023</v>
      </c>
      <c r="D145" t="s">
        <v>80</v>
      </c>
      <c r="E145" t="s">
        <v>32</v>
      </c>
      <c r="F145" t="s">
        <v>41</v>
      </c>
      <c r="G145">
        <v>0.152</v>
      </c>
      <c r="H145">
        <v>1478740000</v>
      </c>
      <c r="I145" t="s">
        <v>34</v>
      </c>
      <c r="AC145" t="s">
        <v>81</v>
      </c>
      <c r="AD145" t="s">
        <v>36</v>
      </c>
      <c r="AE145">
        <v>325193</v>
      </c>
    </row>
    <row r="146" spans="1:31" x14ac:dyDescent="0.2">
      <c r="A146">
        <v>1003135</v>
      </c>
      <c r="B146">
        <v>2023</v>
      </c>
      <c r="D146" t="s">
        <v>80</v>
      </c>
      <c r="E146" t="s">
        <v>32</v>
      </c>
      <c r="F146" t="s">
        <v>42</v>
      </c>
      <c r="G146">
        <v>45.2</v>
      </c>
      <c r="H146">
        <v>1478740000</v>
      </c>
      <c r="I146" t="s">
        <v>34</v>
      </c>
      <c r="AC146" t="s">
        <v>81</v>
      </c>
      <c r="AD146" t="s">
        <v>36</v>
      </c>
      <c r="AE146">
        <v>325193</v>
      </c>
    </row>
    <row r="147" spans="1:31" x14ac:dyDescent="0.2">
      <c r="A147">
        <v>1003135</v>
      </c>
      <c r="B147">
        <v>2023</v>
      </c>
      <c r="D147" t="s">
        <v>80</v>
      </c>
      <c r="E147" t="s">
        <v>82</v>
      </c>
      <c r="F147" t="s">
        <v>33</v>
      </c>
      <c r="G147">
        <v>197.4</v>
      </c>
      <c r="H147">
        <v>5788010</v>
      </c>
      <c r="I147" t="s">
        <v>34</v>
      </c>
      <c r="AC147" t="s">
        <v>81</v>
      </c>
      <c r="AD147" t="s">
        <v>36</v>
      </c>
      <c r="AE147">
        <v>325193</v>
      </c>
    </row>
    <row r="148" spans="1:31" x14ac:dyDescent="0.2">
      <c r="A148">
        <v>1003135</v>
      </c>
      <c r="B148">
        <v>2023</v>
      </c>
      <c r="D148" t="s">
        <v>80</v>
      </c>
      <c r="E148" t="s">
        <v>82</v>
      </c>
      <c r="F148" t="s">
        <v>37</v>
      </c>
      <c r="G148">
        <v>0</v>
      </c>
      <c r="H148">
        <v>5788010</v>
      </c>
      <c r="I148" t="s">
        <v>34</v>
      </c>
      <c r="AC148" t="s">
        <v>81</v>
      </c>
      <c r="AD148" t="s">
        <v>36</v>
      </c>
      <c r="AE148">
        <v>325193</v>
      </c>
    </row>
    <row r="149" spans="1:31" x14ac:dyDescent="0.2">
      <c r="A149">
        <v>1003135</v>
      </c>
      <c r="B149">
        <v>2023</v>
      </c>
      <c r="D149" t="s">
        <v>80</v>
      </c>
      <c r="E149" t="s">
        <v>82</v>
      </c>
      <c r="F149" t="s">
        <v>38</v>
      </c>
      <c r="G149">
        <v>197.4</v>
      </c>
      <c r="H149">
        <v>5788010</v>
      </c>
      <c r="I149" t="s">
        <v>34</v>
      </c>
      <c r="AC149" t="s">
        <v>81</v>
      </c>
      <c r="AD149" t="s">
        <v>36</v>
      </c>
      <c r="AE149">
        <v>325193</v>
      </c>
    </row>
    <row r="150" spans="1:31" x14ac:dyDescent="0.2">
      <c r="A150">
        <v>1003135</v>
      </c>
      <c r="B150">
        <v>2023</v>
      </c>
      <c r="D150" t="s">
        <v>80</v>
      </c>
      <c r="E150" t="s">
        <v>82</v>
      </c>
      <c r="F150" t="s">
        <v>39</v>
      </c>
      <c r="G150">
        <v>0.01</v>
      </c>
      <c r="H150">
        <v>5788010</v>
      </c>
      <c r="I150" t="s">
        <v>34</v>
      </c>
      <c r="AC150" t="s">
        <v>81</v>
      </c>
      <c r="AD150" t="s">
        <v>36</v>
      </c>
      <c r="AE150">
        <v>325193</v>
      </c>
    </row>
    <row r="151" spans="1:31" x14ac:dyDescent="0.2">
      <c r="A151">
        <v>1003135</v>
      </c>
      <c r="B151">
        <v>2023</v>
      </c>
      <c r="D151" t="s">
        <v>80</v>
      </c>
      <c r="E151" t="s">
        <v>82</v>
      </c>
      <c r="F151" t="s">
        <v>40</v>
      </c>
      <c r="G151">
        <v>0.3</v>
      </c>
      <c r="H151">
        <v>5788010</v>
      </c>
      <c r="I151" t="s">
        <v>34</v>
      </c>
      <c r="AC151" t="s">
        <v>81</v>
      </c>
      <c r="AD151" t="s">
        <v>36</v>
      </c>
      <c r="AE151">
        <v>325193</v>
      </c>
    </row>
    <row r="152" spans="1:31" x14ac:dyDescent="0.2">
      <c r="A152">
        <v>1003135</v>
      </c>
      <c r="B152">
        <v>2023</v>
      </c>
      <c r="D152" t="s">
        <v>80</v>
      </c>
      <c r="E152" t="s">
        <v>82</v>
      </c>
      <c r="F152" t="s">
        <v>41</v>
      </c>
      <c r="G152">
        <v>2E-3</v>
      </c>
      <c r="H152">
        <v>5788010</v>
      </c>
      <c r="I152" t="s">
        <v>34</v>
      </c>
      <c r="AC152" t="s">
        <v>81</v>
      </c>
      <c r="AD152" t="s">
        <v>36</v>
      </c>
      <c r="AE152">
        <v>325193</v>
      </c>
    </row>
    <row r="153" spans="1:31" x14ac:dyDescent="0.2">
      <c r="A153">
        <v>1003135</v>
      </c>
      <c r="B153">
        <v>2023</v>
      </c>
      <c r="D153" t="s">
        <v>80</v>
      </c>
      <c r="E153" t="s">
        <v>82</v>
      </c>
      <c r="F153" t="s">
        <v>42</v>
      </c>
      <c r="G153">
        <v>0.7</v>
      </c>
      <c r="H153">
        <v>5788010</v>
      </c>
      <c r="I153" t="s">
        <v>34</v>
      </c>
      <c r="AC153" t="s">
        <v>81</v>
      </c>
      <c r="AD153" t="s">
        <v>36</v>
      </c>
      <c r="AE153">
        <v>325193</v>
      </c>
    </row>
    <row r="154" spans="1:31" x14ac:dyDescent="0.2">
      <c r="A154">
        <v>1003320</v>
      </c>
      <c r="B154">
        <v>2023</v>
      </c>
      <c r="C154" t="s">
        <v>49</v>
      </c>
      <c r="D154" t="s">
        <v>83</v>
      </c>
      <c r="E154" t="s">
        <v>55</v>
      </c>
      <c r="F154" t="s">
        <v>33</v>
      </c>
      <c r="G154">
        <v>0</v>
      </c>
      <c r="H154">
        <v>0</v>
      </c>
      <c r="I154" t="s">
        <v>34</v>
      </c>
      <c r="AC154" t="s">
        <v>84</v>
      </c>
      <c r="AD154" t="s">
        <v>36</v>
      </c>
      <c r="AE154">
        <v>322120</v>
      </c>
    </row>
    <row r="155" spans="1:31" x14ac:dyDescent="0.2">
      <c r="A155">
        <v>1003320</v>
      </c>
      <c r="B155">
        <v>2023</v>
      </c>
      <c r="C155" t="s">
        <v>49</v>
      </c>
      <c r="D155" t="s">
        <v>83</v>
      </c>
      <c r="E155" t="s">
        <v>55</v>
      </c>
      <c r="F155" t="s">
        <v>37</v>
      </c>
      <c r="G155">
        <v>851.4</v>
      </c>
      <c r="H155">
        <v>0</v>
      </c>
      <c r="I155" t="s">
        <v>34</v>
      </c>
      <c r="AC155" t="s">
        <v>84</v>
      </c>
      <c r="AD155" t="s">
        <v>36</v>
      </c>
      <c r="AE155">
        <v>322120</v>
      </c>
    </row>
    <row r="156" spans="1:31" x14ac:dyDescent="0.2">
      <c r="A156">
        <v>1003320</v>
      </c>
      <c r="B156">
        <v>2023</v>
      </c>
      <c r="C156" t="s">
        <v>49</v>
      </c>
      <c r="D156" t="s">
        <v>83</v>
      </c>
      <c r="E156" t="s">
        <v>55</v>
      </c>
      <c r="F156" t="s">
        <v>38</v>
      </c>
      <c r="G156">
        <v>851.4</v>
      </c>
      <c r="H156">
        <v>0</v>
      </c>
      <c r="I156" t="s">
        <v>34</v>
      </c>
      <c r="AC156" t="s">
        <v>84</v>
      </c>
      <c r="AD156" t="s">
        <v>36</v>
      </c>
      <c r="AE156">
        <v>322120</v>
      </c>
    </row>
    <row r="157" spans="1:31" x14ac:dyDescent="0.2">
      <c r="A157">
        <v>1003320</v>
      </c>
      <c r="B157">
        <v>2023</v>
      </c>
      <c r="C157" t="s">
        <v>49</v>
      </c>
      <c r="D157" t="s">
        <v>83</v>
      </c>
      <c r="E157" t="s">
        <v>55</v>
      </c>
      <c r="F157" t="s">
        <v>39</v>
      </c>
      <c r="G157">
        <v>0.09</v>
      </c>
      <c r="H157">
        <v>0</v>
      </c>
      <c r="I157" t="s">
        <v>34</v>
      </c>
      <c r="AC157" t="s">
        <v>84</v>
      </c>
      <c r="AD157" t="s">
        <v>36</v>
      </c>
      <c r="AE157">
        <v>322120</v>
      </c>
    </row>
    <row r="158" spans="1:31" x14ac:dyDescent="0.2">
      <c r="A158">
        <v>1003320</v>
      </c>
      <c r="B158">
        <v>2023</v>
      </c>
      <c r="C158" t="s">
        <v>49</v>
      </c>
      <c r="D158" t="s">
        <v>83</v>
      </c>
      <c r="E158" t="s">
        <v>55</v>
      </c>
      <c r="F158" t="s">
        <v>40</v>
      </c>
      <c r="G158">
        <v>2.2999999999999998</v>
      </c>
      <c r="H158">
        <v>0</v>
      </c>
      <c r="I158" t="s">
        <v>34</v>
      </c>
      <c r="AC158" t="s">
        <v>84</v>
      </c>
      <c r="AD158" t="s">
        <v>36</v>
      </c>
      <c r="AE158">
        <v>322120</v>
      </c>
    </row>
    <row r="159" spans="1:31" x14ac:dyDescent="0.2">
      <c r="A159">
        <v>1003320</v>
      </c>
      <c r="B159">
        <v>2023</v>
      </c>
      <c r="C159" t="s">
        <v>49</v>
      </c>
      <c r="D159" t="s">
        <v>83</v>
      </c>
      <c r="E159" t="s">
        <v>55</v>
      </c>
      <c r="F159" t="s">
        <v>41</v>
      </c>
      <c r="G159">
        <v>1.2999999999999999E-2</v>
      </c>
      <c r="H159">
        <v>0</v>
      </c>
      <c r="I159" t="s">
        <v>34</v>
      </c>
      <c r="AC159" t="s">
        <v>84</v>
      </c>
      <c r="AD159" t="s">
        <v>36</v>
      </c>
      <c r="AE159">
        <v>322120</v>
      </c>
    </row>
    <row r="160" spans="1:31" x14ac:dyDescent="0.2">
      <c r="A160">
        <v>1003320</v>
      </c>
      <c r="B160">
        <v>2023</v>
      </c>
      <c r="C160" t="s">
        <v>49</v>
      </c>
      <c r="D160" t="s">
        <v>83</v>
      </c>
      <c r="E160" t="s">
        <v>55</v>
      </c>
      <c r="F160" t="s">
        <v>42</v>
      </c>
      <c r="G160">
        <v>4</v>
      </c>
      <c r="H160">
        <v>0</v>
      </c>
      <c r="I160" t="s">
        <v>34</v>
      </c>
      <c r="AC160" t="s">
        <v>84</v>
      </c>
      <c r="AD160" t="s">
        <v>36</v>
      </c>
      <c r="AE160">
        <v>322120</v>
      </c>
    </row>
    <row r="161" spans="1:31" x14ac:dyDescent="0.2">
      <c r="A161">
        <v>1003320</v>
      </c>
      <c r="B161">
        <v>2023</v>
      </c>
      <c r="C161" t="s">
        <v>49</v>
      </c>
      <c r="D161" t="s">
        <v>83</v>
      </c>
      <c r="E161" t="s">
        <v>32</v>
      </c>
      <c r="F161" t="s">
        <v>33</v>
      </c>
      <c r="G161">
        <v>0</v>
      </c>
      <c r="H161">
        <v>0</v>
      </c>
      <c r="I161" t="s">
        <v>34</v>
      </c>
      <c r="AC161" t="s">
        <v>84</v>
      </c>
      <c r="AD161" t="s">
        <v>36</v>
      </c>
      <c r="AE161">
        <v>322120</v>
      </c>
    </row>
    <row r="162" spans="1:31" x14ac:dyDescent="0.2">
      <c r="A162">
        <v>1003320</v>
      </c>
      <c r="B162">
        <v>2023</v>
      </c>
      <c r="C162" t="s">
        <v>49</v>
      </c>
      <c r="D162" t="s">
        <v>83</v>
      </c>
      <c r="E162" t="s">
        <v>32</v>
      </c>
      <c r="F162" t="s">
        <v>37</v>
      </c>
      <c r="G162">
        <v>144536.79999999999</v>
      </c>
      <c r="H162">
        <v>0</v>
      </c>
      <c r="I162" t="s">
        <v>34</v>
      </c>
      <c r="AC162" t="s">
        <v>84</v>
      </c>
      <c r="AD162" t="s">
        <v>36</v>
      </c>
      <c r="AE162">
        <v>322120</v>
      </c>
    </row>
    <row r="163" spans="1:31" x14ac:dyDescent="0.2">
      <c r="A163">
        <v>1003320</v>
      </c>
      <c r="B163">
        <v>2023</v>
      </c>
      <c r="C163" t="s">
        <v>49</v>
      </c>
      <c r="D163" t="s">
        <v>83</v>
      </c>
      <c r="E163" t="s">
        <v>32</v>
      </c>
      <c r="F163" t="s">
        <v>38</v>
      </c>
      <c r="G163">
        <v>144536.79999999999</v>
      </c>
      <c r="H163">
        <v>0</v>
      </c>
      <c r="I163" t="s">
        <v>34</v>
      </c>
      <c r="AC163" t="s">
        <v>84</v>
      </c>
      <c r="AD163" t="s">
        <v>36</v>
      </c>
      <c r="AE163">
        <v>322120</v>
      </c>
    </row>
    <row r="164" spans="1:31" x14ac:dyDescent="0.2">
      <c r="A164">
        <v>1003320</v>
      </c>
      <c r="B164">
        <v>2023</v>
      </c>
      <c r="C164" t="s">
        <v>49</v>
      </c>
      <c r="D164" t="s">
        <v>83</v>
      </c>
      <c r="E164" t="s">
        <v>32</v>
      </c>
      <c r="F164" t="s">
        <v>39</v>
      </c>
      <c r="G164">
        <v>2.72</v>
      </c>
      <c r="H164">
        <v>0</v>
      </c>
      <c r="I164" t="s">
        <v>34</v>
      </c>
      <c r="AC164" t="s">
        <v>84</v>
      </c>
      <c r="AD164" t="s">
        <v>36</v>
      </c>
      <c r="AE164">
        <v>322120</v>
      </c>
    </row>
    <row r="165" spans="1:31" x14ac:dyDescent="0.2">
      <c r="A165">
        <v>1003320</v>
      </c>
      <c r="B165">
        <v>2023</v>
      </c>
      <c r="C165" t="s">
        <v>49</v>
      </c>
      <c r="D165" t="s">
        <v>83</v>
      </c>
      <c r="E165" t="s">
        <v>32</v>
      </c>
      <c r="F165" t="s">
        <v>40</v>
      </c>
      <c r="G165">
        <v>68.099999999999994</v>
      </c>
      <c r="H165">
        <v>0</v>
      </c>
      <c r="I165" t="s">
        <v>34</v>
      </c>
      <c r="AC165" t="s">
        <v>84</v>
      </c>
      <c r="AD165" t="s">
        <v>36</v>
      </c>
      <c r="AE165">
        <v>322120</v>
      </c>
    </row>
    <row r="166" spans="1:31" x14ac:dyDescent="0.2">
      <c r="A166">
        <v>1003320</v>
      </c>
      <c r="B166">
        <v>2023</v>
      </c>
      <c r="C166" t="s">
        <v>49</v>
      </c>
      <c r="D166" t="s">
        <v>83</v>
      </c>
      <c r="E166" t="s">
        <v>32</v>
      </c>
      <c r="F166" t="s">
        <v>41</v>
      </c>
      <c r="G166">
        <v>0.27200000000000002</v>
      </c>
      <c r="H166">
        <v>0</v>
      </c>
      <c r="I166" t="s">
        <v>34</v>
      </c>
      <c r="AC166" t="s">
        <v>84</v>
      </c>
      <c r="AD166" t="s">
        <v>36</v>
      </c>
      <c r="AE166">
        <v>322120</v>
      </c>
    </row>
    <row r="167" spans="1:31" x14ac:dyDescent="0.2">
      <c r="A167">
        <v>1003320</v>
      </c>
      <c r="B167">
        <v>2023</v>
      </c>
      <c r="C167" t="s">
        <v>49</v>
      </c>
      <c r="D167" t="s">
        <v>83</v>
      </c>
      <c r="E167" t="s">
        <v>32</v>
      </c>
      <c r="F167" t="s">
        <v>42</v>
      </c>
      <c r="G167">
        <v>81.2</v>
      </c>
      <c r="H167">
        <v>0</v>
      </c>
      <c r="I167" t="s">
        <v>34</v>
      </c>
      <c r="AC167" t="s">
        <v>84</v>
      </c>
      <c r="AD167" t="s">
        <v>36</v>
      </c>
      <c r="AE167">
        <v>322120</v>
      </c>
    </row>
    <row r="168" spans="1:31" x14ac:dyDescent="0.2">
      <c r="A168">
        <v>1003320</v>
      </c>
      <c r="B168">
        <v>2023</v>
      </c>
      <c r="C168" t="s">
        <v>49</v>
      </c>
      <c r="D168" t="s">
        <v>83</v>
      </c>
      <c r="E168" t="s">
        <v>85</v>
      </c>
      <c r="F168" t="s">
        <v>33</v>
      </c>
      <c r="G168">
        <v>0</v>
      </c>
      <c r="H168">
        <v>0</v>
      </c>
      <c r="I168" t="s">
        <v>34</v>
      </c>
      <c r="AC168" t="s">
        <v>84</v>
      </c>
      <c r="AD168" t="s">
        <v>36</v>
      </c>
      <c r="AE168">
        <v>322120</v>
      </c>
    </row>
    <row r="169" spans="1:31" x14ac:dyDescent="0.2">
      <c r="A169">
        <v>1003320</v>
      </c>
      <c r="B169">
        <v>2023</v>
      </c>
      <c r="C169" t="s">
        <v>49</v>
      </c>
      <c r="D169" t="s">
        <v>83</v>
      </c>
      <c r="E169" t="s">
        <v>85</v>
      </c>
      <c r="F169" t="s">
        <v>37</v>
      </c>
      <c r="G169">
        <v>0</v>
      </c>
      <c r="H169">
        <v>0</v>
      </c>
      <c r="I169" t="s">
        <v>34</v>
      </c>
      <c r="AC169" t="s">
        <v>84</v>
      </c>
      <c r="AD169" t="s">
        <v>36</v>
      </c>
      <c r="AE169">
        <v>322120</v>
      </c>
    </row>
    <row r="170" spans="1:31" x14ac:dyDescent="0.2">
      <c r="A170">
        <v>1003320</v>
      </c>
      <c r="B170">
        <v>2023</v>
      </c>
      <c r="C170" t="s">
        <v>49</v>
      </c>
      <c r="D170" t="s">
        <v>83</v>
      </c>
      <c r="E170" t="s">
        <v>85</v>
      </c>
      <c r="F170" t="s">
        <v>38</v>
      </c>
      <c r="G170">
        <v>0</v>
      </c>
      <c r="H170">
        <v>0</v>
      </c>
      <c r="I170" t="s">
        <v>34</v>
      </c>
      <c r="AC170" t="s">
        <v>84</v>
      </c>
      <c r="AD170" t="s">
        <v>36</v>
      </c>
      <c r="AE170">
        <v>322120</v>
      </c>
    </row>
    <row r="171" spans="1:31" x14ac:dyDescent="0.2">
      <c r="A171">
        <v>1003320</v>
      </c>
      <c r="B171">
        <v>2023</v>
      </c>
      <c r="C171" t="s">
        <v>49</v>
      </c>
      <c r="D171" t="s">
        <v>83</v>
      </c>
      <c r="E171" t="s">
        <v>85</v>
      </c>
      <c r="F171" t="s">
        <v>39</v>
      </c>
      <c r="G171">
        <v>0</v>
      </c>
      <c r="H171">
        <v>0</v>
      </c>
      <c r="I171" t="s">
        <v>34</v>
      </c>
      <c r="AC171" t="s">
        <v>84</v>
      </c>
      <c r="AD171" t="s">
        <v>36</v>
      </c>
      <c r="AE171">
        <v>322120</v>
      </c>
    </row>
    <row r="172" spans="1:31" x14ac:dyDescent="0.2">
      <c r="A172">
        <v>1003320</v>
      </c>
      <c r="B172">
        <v>2023</v>
      </c>
      <c r="C172" t="s">
        <v>49</v>
      </c>
      <c r="D172" t="s">
        <v>83</v>
      </c>
      <c r="E172" t="s">
        <v>85</v>
      </c>
      <c r="F172" t="s">
        <v>40</v>
      </c>
      <c r="G172">
        <v>0</v>
      </c>
      <c r="H172">
        <v>0</v>
      </c>
      <c r="I172" t="s">
        <v>34</v>
      </c>
      <c r="AC172" t="s">
        <v>84</v>
      </c>
      <c r="AD172" t="s">
        <v>36</v>
      </c>
      <c r="AE172">
        <v>322120</v>
      </c>
    </row>
    <row r="173" spans="1:31" x14ac:dyDescent="0.2">
      <c r="A173">
        <v>1003320</v>
      </c>
      <c r="B173">
        <v>2023</v>
      </c>
      <c r="C173" t="s">
        <v>49</v>
      </c>
      <c r="D173" t="s">
        <v>83</v>
      </c>
      <c r="E173" t="s">
        <v>85</v>
      </c>
      <c r="F173" t="s">
        <v>41</v>
      </c>
      <c r="G173">
        <v>0</v>
      </c>
      <c r="H173">
        <v>0</v>
      </c>
      <c r="I173" t="s">
        <v>34</v>
      </c>
      <c r="AC173" t="s">
        <v>84</v>
      </c>
      <c r="AD173" t="s">
        <v>36</v>
      </c>
      <c r="AE173">
        <v>322120</v>
      </c>
    </row>
    <row r="174" spans="1:31" x14ac:dyDescent="0.2">
      <c r="A174">
        <v>1003320</v>
      </c>
      <c r="B174">
        <v>2023</v>
      </c>
      <c r="C174" t="s">
        <v>49</v>
      </c>
      <c r="D174" t="s">
        <v>83</v>
      </c>
      <c r="E174" t="s">
        <v>85</v>
      </c>
      <c r="F174" t="s">
        <v>42</v>
      </c>
      <c r="G174">
        <v>0</v>
      </c>
      <c r="H174">
        <v>0</v>
      </c>
      <c r="I174" t="s">
        <v>34</v>
      </c>
      <c r="AC174" t="s">
        <v>84</v>
      </c>
      <c r="AD174" t="s">
        <v>36</v>
      </c>
      <c r="AE174">
        <v>322120</v>
      </c>
    </row>
    <row r="175" spans="1:31" x14ac:dyDescent="0.2">
      <c r="A175">
        <v>1003320</v>
      </c>
      <c r="B175">
        <v>2023</v>
      </c>
      <c r="C175" t="s">
        <v>49</v>
      </c>
      <c r="D175" t="s">
        <v>83</v>
      </c>
      <c r="E175" t="s">
        <v>79</v>
      </c>
      <c r="F175" t="s">
        <v>33</v>
      </c>
      <c r="G175">
        <v>432703.3</v>
      </c>
      <c r="H175">
        <v>0</v>
      </c>
      <c r="I175" t="s">
        <v>34</v>
      </c>
      <c r="AC175" t="s">
        <v>84</v>
      </c>
      <c r="AD175" t="s">
        <v>36</v>
      </c>
      <c r="AE175">
        <v>322120</v>
      </c>
    </row>
    <row r="176" spans="1:31" x14ac:dyDescent="0.2">
      <c r="A176">
        <v>1003320</v>
      </c>
      <c r="B176">
        <v>2023</v>
      </c>
      <c r="C176" t="s">
        <v>49</v>
      </c>
      <c r="D176" t="s">
        <v>83</v>
      </c>
      <c r="E176" t="s">
        <v>79</v>
      </c>
      <c r="F176" t="s">
        <v>37</v>
      </c>
      <c r="G176">
        <v>0</v>
      </c>
      <c r="H176">
        <v>0</v>
      </c>
      <c r="I176" t="s">
        <v>34</v>
      </c>
      <c r="AC176" t="s">
        <v>84</v>
      </c>
      <c r="AD176" t="s">
        <v>36</v>
      </c>
      <c r="AE176">
        <v>322120</v>
      </c>
    </row>
    <row r="177" spans="1:31" x14ac:dyDescent="0.2">
      <c r="A177">
        <v>1003320</v>
      </c>
      <c r="B177">
        <v>2023</v>
      </c>
      <c r="C177" t="s">
        <v>49</v>
      </c>
      <c r="D177" t="s">
        <v>83</v>
      </c>
      <c r="E177" t="s">
        <v>79</v>
      </c>
      <c r="F177" t="s">
        <v>38</v>
      </c>
      <c r="G177">
        <v>432703.3</v>
      </c>
      <c r="H177">
        <v>0</v>
      </c>
      <c r="I177" t="s">
        <v>34</v>
      </c>
      <c r="AC177" t="s">
        <v>84</v>
      </c>
      <c r="AD177" t="s">
        <v>36</v>
      </c>
      <c r="AE177">
        <v>322120</v>
      </c>
    </row>
    <row r="178" spans="1:31" x14ac:dyDescent="0.2">
      <c r="A178">
        <v>1003320</v>
      </c>
      <c r="B178">
        <v>2023</v>
      </c>
      <c r="C178" t="s">
        <v>49</v>
      </c>
      <c r="D178" t="s">
        <v>83</v>
      </c>
      <c r="E178" t="s">
        <v>79</v>
      </c>
      <c r="F178" t="s">
        <v>39</v>
      </c>
      <c r="G178">
        <v>33.22</v>
      </c>
      <c r="H178">
        <v>0</v>
      </c>
      <c r="I178" t="s">
        <v>34</v>
      </c>
      <c r="AC178" t="s">
        <v>84</v>
      </c>
      <c r="AD178" t="s">
        <v>36</v>
      </c>
      <c r="AE178">
        <v>322120</v>
      </c>
    </row>
    <row r="179" spans="1:31" x14ac:dyDescent="0.2">
      <c r="A179">
        <v>1003320</v>
      </c>
      <c r="B179">
        <v>2023</v>
      </c>
      <c r="C179" t="s">
        <v>49</v>
      </c>
      <c r="D179" t="s">
        <v>83</v>
      </c>
      <c r="E179" t="s">
        <v>79</v>
      </c>
      <c r="F179" t="s">
        <v>40</v>
      </c>
      <c r="G179">
        <v>830.4</v>
      </c>
      <c r="H179">
        <v>0</v>
      </c>
      <c r="I179" t="s">
        <v>34</v>
      </c>
      <c r="AC179" t="s">
        <v>84</v>
      </c>
      <c r="AD179" t="s">
        <v>36</v>
      </c>
      <c r="AE179">
        <v>322120</v>
      </c>
    </row>
    <row r="180" spans="1:31" x14ac:dyDescent="0.2">
      <c r="A180">
        <v>1003320</v>
      </c>
      <c r="B180">
        <v>2023</v>
      </c>
      <c r="C180" t="s">
        <v>49</v>
      </c>
      <c r="D180" t="s">
        <v>83</v>
      </c>
      <c r="E180" t="s">
        <v>79</v>
      </c>
      <c r="F180" t="s">
        <v>41</v>
      </c>
      <c r="G180">
        <v>16.606999999999999</v>
      </c>
      <c r="H180">
        <v>0</v>
      </c>
      <c r="I180" t="s">
        <v>34</v>
      </c>
      <c r="AC180" t="s">
        <v>84</v>
      </c>
      <c r="AD180" t="s">
        <v>36</v>
      </c>
      <c r="AE180">
        <v>322120</v>
      </c>
    </row>
    <row r="181" spans="1:31" x14ac:dyDescent="0.2">
      <c r="A181">
        <v>1003320</v>
      </c>
      <c r="B181">
        <v>2023</v>
      </c>
      <c r="C181" t="s">
        <v>49</v>
      </c>
      <c r="D181" t="s">
        <v>83</v>
      </c>
      <c r="E181" t="s">
        <v>79</v>
      </c>
      <c r="F181" t="s">
        <v>42</v>
      </c>
      <c r="G181">
        <v>4948.8999999999996</v>
      </c>
      <c r="H181">
        <v>0</v>
      </c>
      <c r="I181" t="s">
        <v>34</v>
      </c>
      <c r="AC181" t="s">
        <v>84</v>
      </c>
      <c r="AD181" t="s">
        <v>36</v>
      </c>
      <c r="AE181">
        <v>322120</v>
      </c>
    </row>
    <row r="182" spans="1:31" x14ac:dyDescent="0.2">
      <c r="A182">
        <v>1003320</v>
      </c>
      <c r="B182">
        <v>2023</v>
      </c>
      <c r="C182" t="s">
        <v>49</v>
      </c>
      <c r="D182" t="s">
        <v>86</v>
      </c>
      <c r="E182" t="s">
        <v>32</v>
      </c>
      <c r="F182" t="s">
        <v>33</v>
      </c>
      <c r="G182">
        <v>0</v>
      </c>
      <c r="H182">
        <v>0</v>
      </c>
      <c r="I182" t="s">
        <v>34</v>
      </c>
      <c r="AC182" t="s">
        <v>84</v>
      </c>
      <c r="AD182" t="s">
        <v>36</v>
      </c>
      <c r="AE182">
        <v>322120</v>
      </c>
    </row>
    <row r="183" spans="1:31" x14ac:dyDescent="0.2">
      <c r="A183">
        <v>1003320</v>
      </c>
      <c r="B183">
        <v>2023</v>
      </c>
      <c r="C183" t="s">
        <v>49</v>
      </c>
      <c r="D183" t="s">
        <v>86</v>
      </c>
      <c r="E183" t="s">
        <v>32</v>
      </c>
      <c r="F183" t="s">
        <v>37</v>
      </c>
      <c r="G183">
        <v>90996.9</v>
      </c>
      <c r="H183">
        <v>0</v>
      </c>
      <c r="I183" t="s">
        <v>34</v>
      </c>
      <c r="AC183" t="s">
        <v>84</v>
      </c>
      <c r="AD183" t="s">
        <v>36</v>
      </c>
      <c r="AE183">
        <v>322120</v>
      </c>
    </row>
    <row r="184" spans="1:31" x14ac:dyDescent="0.2">
      <c r="A184">
        <v>1003320</v>
      </c>
      <c r="B184">
        <v>2023</v>
      </c>
      <c r="C184" t="s">
        <v>49</v>
      </c>
      <c r="D184" t="s">
        <v>86</v>
      </c>
      <c r="E184" t="s">
        <v>32</v>
      </c>
      <c r="F184" t="s">
        <v>38</v>
      </c>
      <c r="G184">
        <v>90996.9</v>
      </c>
      <c r="H184">
        <v>0</v>
      </c>
      <c r="I184" t="s">
        <v>34</v>
      </c>
      <c r="AC184" t="s">
        <v>84</v>
      </c>
      <c r="AD184" t="s">
        <v>36</v>
      </c>
      <c r="AE184">
        <v>322120</v>
      </c>
    </row>
    <row r="185" spans="1:31" x14ac:dyDescent="0.2">
      <c r="A185">
        <v>1003320</v>
      </c>
      <c r="B185">
        <v>2023</v>
      </c>
      <c r="C185" t="s">
        <v>49</v>
      </c>
      <c r="D185" t="s">
        <v>86</v>
      </c>
      <c r="E185" t="s">
        <v>32</v>
      </c>
      <c r="F185" t="s">
        <v>39</v>
      </c>
      <c r="G185">
        <v>1.71</v>
      </c>
      <c r="H185">
        <v>0</v>
      </c>
      <c r="I185" t="s">
        <v>34</v>
      </c>
      <c r="AC185" t="s">
        <v>84</v>
      </c>
      <c r="AD185" t="s">
        <v>36</v>
      </c>
      <c r="AE185">
        <v>322120</v>
      </c>
    </row>
    <row r="186" spans="1:31" x14ac:dyDescent="0.2">
      <c r="A186">
        <v>1003320</v>
      </c>
      <c r="B186">
        <v>2023</v>
      </c>
      <c r="C186" t="s">
        <v>49</v>
      </c>
      <c r="D186" t="s">
        <v>86</v>
      </c>
      <c r="E186" t="s">
        <v>32</v>
      </c>
      <c r="F186" t="s">
        <v>40</v>
      </c>
      <c r="G186">
        <v>42.9</v>
      </c>
      <c r="H186">
        <v>0</v>
      </c>
      <c r="I186" t="s">
        <v>34</v>
      </c>
      <c r="AC186" t="s">
        <v>84</v>
      </c>
      <c r="AD186" t="s">
        <v>36</v>
      </c>
      <c r="AE186">
        <v>322120</v>
      </c>
    </row>
    <row r="187" spans="1:31" x14ac:dyDescent="0.2">
      <c r="A187">
        <v>1003320</v>
      </c>
      <c r="B187">
        <v>2023</v>
      </c>
      <c r="C187" t="s">
        <v>49</v>
      </c>
      <c r="D187" t="s">
        <v>86</v>
      </c>
      <c r="E187" t="s">
        <v>32</v>
      </c>
      <c r="F187" t="s">
        <v>41</v>
      </c>
      <c r="G187">
        <v>0.17100000000000001</v>
      </c>
      <c r="H187">
        <v>0</v>
      </c>
      <c r="I187" t="s">
        <v>34</v>
      </c>
      <c r="AC187" t="s">
        <v>84</v>
      </c>
      <c r="AD187" t="s">
        <v>36</v>
      </c>
      <c r="AE187">
        <v>322120</v>
      </c>
    </row>
    <row r="188" spans="1:31" x14ac:dyDescent="0.2">
      <c r="A188">
        <v>1003320</v>
      </c>
      <c r="B188">
        <v>2023</v>
      </c>
      <c r="C188" t="s">
        <v>49</v>
      </c>
      <c r="D188" t="s">
        <v>86</v>
      </c>
      <c r="E188" t="s">
        <v>32</v>
      </c>
      <c r="F188" t="s">
        <v>42</v>
      </c>
      <c r="G188">
        <v>51.1</v>
      </c>
      <c r="H188">
        <v>0</v>
      </c>
      <c r="I188" t="s">
        <v>34</v>
      </c>
      <c r="AC188" t="s">
        <v>84</v>
      </c>
      <c r="AD188" t="s">
        <v>36</v>
      </c>
      <c r="AE188">
        <v>322120</v>
      </c>
    </row>
    <row r="189" spans="1:31" x14ac:dyDescent="0.2">
      <c r="A189">
        <v>1003320</v>
      </c>
      <c r="B189">
        <v>2023</v>
      </c>
      <c r="C189" t="s">
        <v>49</v>
      </c>
      <c r="D189" t="s">
        <v>87</v>
      </c>
      <c r="E189" t="s">
        <v>32</v>
      </c>
      <c r="F189" t="s">
        <v>33</v>
      </c>
      <c r="G189">
        <v>0</v>
      </c>
      <c r="H189">
        <v>0</v>
      </c>
      <c r="I189" t="s">
        <v>34</v>
      </c>
      <c r="AC189" t="s">
        <v>84</v>
      </c>
      <c r="AD189" t="s">
        <v>36</v>
      </c>
      <c r="AE189">
        <v>322120</v>
      </c>
    </row>
    <row r="190" spans="1:31" x14ac:dyDescent="0.2">
      <c r="A190">
        <v>1003320</v>
      </c>
      <c r="B190">
        <v>2023</v>
      </c>
      <c r="C190" t="s">
        <v>49</v>
      </c>
      <c r="D190" t="s">
        <v>87</v>
      </c>
      <c r="E190" t="s">
        <v>32</v>
      </c>
      <c r="F190" t="s">
        <v>37</v>
      </c>
      <c r="G190">
        <v>39165.300000000003</v>
      </c>
      <c r="H190">
        <v>0</v>
      </c>
      <c r="I190" t="s">
        <v>34</v>
      </c>
      <c r="AC190" t="s">
        <v>84</v>
      </c>
      <c r="AD190" t="s">
        <v>36</v>
      </c>
      <c r="AE190">
        <v>322120</v>
      </c>
    </row>
    <row r="191" spans="1:31" x14ac:dyDescent="0.2">
      <c r="A191">
        <v>1003320</v>
      </c>
      <c r="B191">
        <v>2023</v>
      </c>
      <c r="C191" t="s">
        <v>49</v>
      </c>
      <c r="D191" t="s">
        <v>87</v>
      </c>
      <c r="E191" t="s">
        <v>32</v>
      </c>
      <c r="F191" t="s">
        <v>38</v>
      </c>
      <c r="G191">
        <v>39165.300000000003</v>
      </c>
      <c r="H191">
        <v>0</v>
      </c>
      <c r="I191" t="s">
        <v>34</v>
      </c>
      <c r="AC191" t="s">
        <v>84</v>
      </c>
      <c r="AD191" t="s">
        <v>36</v>
      </c>
      <c r="AE191">
        <v>322120</v>
      </c>
    </row>
    <row r="192" spans="1:31" x14ac:dyDescent="0.2">
      <c r="A192">
        <v>1003320</v>
      </c>
      <c r="B192">
        <v>2023</v>
      </c>
      <c r="C192" t="s">
        <v>49</v>
      </c>
      <c r="D192" t="s">
        <v>87</v>
      </c>
      <c r="E192" t="s">
        <v>32</v>
      </c>
      <c r="F192" t="s">
        <v>39</v>
      </c>
      <c r="G192">
        <v>0.74</v>
      </c>
      <c r="H192">
        <v>0</v>
      </c>
      <c r="I192" t="s">
        <v>34</v>
      </c>
      <c r="AC192" t="s">
        <v>84</v>
      </c>
      <c r="AD192" t="s">
        <v>36</v>
      </c>
      <c r="AE192">
        <v>322120</v>
      </c>
    </row>
    <row r="193" spans="1:31" x14ac:dyDescent="0.2">
      <c r="A193">
        <v>1003320</v>
      </c>
      <c r="B193">
        <v>2023</v>
      </c>
      <c r="C193" t="s">
        <v>49</v>
      </c>
      <c r="D193" t="s">
        <v>87</v>
      </c>
      <c r="E193" t="s">
        <v>32</v>
      </c>
      <c r="F193" t="s">
        <v>40</v>
      </c>
      <c r="G193">
        <v>18.5</v>
      </c>
      <c r="H193">
        <v>0</v>
      </c>
      <c r="I193" t="s">
        <v>34</v>
      </c>
      <c r="AC193" t="s">
        <v>84</v>
      </c>
      <c r="AD193" t="s">
        <v>36</v>
      </c>
      <c r="AE193">
        <v>322120</v>
      </c>
    </row>
    <row r="194" spans="1:31" x14ac:dyDescent="0.2">
      <c r="A194">
        <v>1003320</v>
      </c>
      <c r="B194">
        <v>2023</v>
      </c>
      <c r="C194" t="s">
        <v>49</v>
      </c>
      <c r="D194" t="s">
        <v>87</v>
      </c>
      <c r="E194" t="s">
        <v>32</v>
      </c>
      <c r="F194" t="s">
        <v>41</v>
      </c>
      <c r="G194">
        <v>7.3999999999999996E-2</v>
      </c>
      <c r="H194">
        <v>0</v>
      </c>
      <c r="I194" t="s">
        <v>34</v>
      </c>
      <c r="AC194" t="s">
        <v>84</v>
      </c>
      <c r="AD194" t="s">
        <v>36</v>
      </c>
      <c r="AE194">
        <v>322120</v>
      </c>
    </row>
    <row r="195" spans="1:31" x14ac:dyDescent="0.2">
      <c r="A195">
        <v>1003320</v>
      </c>
      <c r="B195">
        <v>2023</v>
      </c>
      <c r="C195" t="s">
        <v>49</v>
      </c>
      <c r="D195" t="s">
        <v>87</v>
      </c>
      <c r="E195" t="s">
        <v>32</v>
      </c>
      <c r="F195" t="s">
        <v>42</v>
      </c>
      <c r="G195">
        <v>22</v>
      </c>
      <c r="H195">
        <v>0</v>
      </c>
      <c r="I195" t="s">
        <v>34</v>
      </c>
      <c r="AC195" t="s">
        <v>84</v>
      </c>
      <c r="AD195" t="s">
        <v>36</v>
      </c>
      <c r="AE195">
        <v>322120</v>
      </c>
    </row>
    <row r="196" spans="1:31" x14ac:dyDescent="0.2">
      <c r="A196">
        <v>1003320</v>
      </c>
      <c r="B196">
        <v>2023</v>
      </c>
      <c r="C196" t="s">
        <v>49</v>
      </c>
      <c r="D196" t="s">
        <v>87</v>
      </c>
      <c r="E196" t="s">
        <v>79</v>
      </c>
      <c r="F196" t="s">
        <v>33</v>
      </c>
      <c r="G196">
        <v>52793.2</v>
      </c>
      <c r="H196">
        <v>0</v>
      </c>
      <c r="I196" t="s">
        <v>34</v>
      </c>
      <c r="AC196" t="s">
        <v>84</v>
      </c>
      <c r="AD196" t="s">
        <v>36</v>
      </c>
      <c r="AE196">
        <v>322120</v>
      </c>
    </row>
    <row r="197" spans="1:31" x14ac:dyDescent="0.2">
      <c r="A197">
        <v>1003320</v>
      </c>
      <c r="B197">
        <v>2023</v>
      </c>
      <c r="C197" t="s">
        <v>49</v>
      </c>
      <c r="D197" t="s">
        <v>87</v>
      </c>
      <c r="E197" t="s">
        <v>79</v>
      </c>
      <c r="F197" t="s">
        <v>37</v>
      </c>
      <c r="G197">
        <v>0</v>
      </c>
      <c r="H197">
        <v>0</v>
      </c>
      <c r="I197" t="s">
        <v>34</v>
      </c>
      <c r="AC197" t="s">
        <v>84</v>
      </c>
      <c r="AD197" t="s">
        <v>36</v>
      </c>
      <c r="AE197">
        <v>322120</v>
      </c>
    </row>
    <row r="198" spans="1:31" x14ac:dyDescent="0.2">
      <c r="A198">
        <v>1003320</v>
      </c>
      <c r="B198">
        <v>2023</v>
      </c>
      <c r="C198" t="s">
        <v>49</v>
      </c>
      <c r="D198" t="s">
        <v>87</v>
      </c>
      <c r="E198" t="s">
        <v>79</v>
      </c>
      <c r="F198" t="s">
        <v>38</v>
      </c>
      <c r="G198">
        <v>52793.2</v>
      </c>
      <c r="H198">
        <v>0</v>
      </c>
      <c r="I198" t="s">
        <v>34</v>
      </c>
      <c r="AC198" t="s">
        <v>84</v>
      </c>
      <c r="AD198" t="s">
        <v>36</v>
      </c>
      <c r="AE198">
        <v>322120</v>
      </c>
    </row>
    <row r="199" spans="1:31" x14ac:dyDescent="0.2">
      <c r="A199">
        <v>1003320</v>
      </c>
      <c r="B199">
        <v>2023</v>
      </c>
      <c r="C199" t="s">
        <v>49</v>
      </c>
      <c r="D199" t="s">
        <v>87</v>
      </c>
      <c r="E199" t="s">
        <v>79</v>
      </c>
      <c r="F199" t="s">
        <v>39</v>
      </c>
      <c r="G199">
        <v>4.05</v>
      </c>
      <c r="H199">
        <v>0</v>
      </c>
      <c r="I199" t="s">
        <v>34</v>
      </c>
      <c r="AC199" t="s">
        <v>84</v>
      </c>
      <c r="AD199" t="s">
        <v>36</v>
      </c>
      <c r="AE199">
        <v>322120</v>
      </c>
    </row>
    <row r="200" spans="1:31" x14ac:dyDescent="0.2">
      <c r="A200">
        <v>1003320</v>
      </c>
      <c r="B200">
        <v>2023</v>
      </c>
      <c r="C200" t="s">
        <v>49</v>
      </c>
      <c r="D200" t="s">
        <v>87</v>
      </c>
      <c r="E200" t="s">
        <v>79</v>
      </c>
      <c r="F200" t="s">
        <v>40</v>
      </c>
      <c r="G200">
        <v>101.3</v>
      </c>
      <c r="H200">
        <v>0</v>
      </c>
      <c r="I200" t="s">
        <v>34</v>
      </c>
      <c r="AC200" t="s">
        <v>84</v>
      </c>
      <c r="AD200" t="s">
        <v>36</v>
      </c>
      <c r="AE200">
        <v>322120</v>
      </c>
    </row>
    <row r="201" spans="1:31" x14ac:dyDescent="0.2">
      <c r="A201">
        <v>1003320</v>
      </c>
      <c r="B201">
        <v>2023</v>
      </c>
      <c r="C201" t="s">
        <v>49</v>
      </c>
      <c r="D201" t="s">
        <v>87</v>
      </c>
      <c r="E201" t="s">
        <v>79</v>
      </c>
      <c r="F201" t="s">
        <v>41</v>
      </c>
      <c r="G201">
        <v>2.0259999999999998</v>
      </c>
      <c r="H201">
        <v>0</v>
      </c>
      <c r="I201" t="s">
        <v>34</v>
      </c>
      <c r="AC201" t="s">
        <v>84</v>
      </c>
      <c r="AD201" t="s">
        <v>36</v>
      </c>
      <c r="AE201">
        <v>322120</v>
      </c>
    </row>
    <row r="202" spans="1:31" x14ac:dyDescent="0.2">
      <c r="A202">
        <v>1003320</v>
      </c>
      <c r="B202">
        <v>2023</v>
      </c>
      <c r="C202" t="s">
        <v>49</v>
      </c>
      <c r="D202" t="s">
        <v>87</v>
      </c>
      <c r="E202" t="s">
        <v>79</v>
      </c>
      <c r="F202" t="s">
        <v>42</v>
      </c>
      <c r="G202">
        <v>603.79999999999995</v>
      </c>
      <c r="H202">
        <v>0</v>
      </c>
      <c r="I202" t="s">
        <v>34</v>
      </c>
      <c r="AC202" t="s">
        <v>84</v>
      </c>
      <c r="AD202" t="s">
        <v>36</v>
      </c>
      <c r="AE202">
        <v>322120</v>
      </c>
    </row>
    <row r="203" spans="1:31" x14ac:dyDescent="0.2">
      <c r="A203">
        <v>1003320</v>
      </c>
      <c r="B203">
        <v>2023</v>
      </c>
      <c r="C203" t="s">
        <v>66</v>
      </c>
      <c r="D203" t="s">
        <v>88</v>
      </c>
      <c r="F203" t="s">
        <v>68</v>
      </c>
      <c r="G203">
        <v>0</v>
      </c>
      <c r="I203" t="s">
        <v>69</v>
      </c>
      <c r="S203">
        <v>53</v>
      </c>
      <c r="T203" t="s">
        <v>89</v>
      </c>
      <c r="U203" t="s">
        <v>76</v>
      </c>
      <c r="V203">
        <v>2.4</v>
      </c>
      <c r="Z203" t="s">
        <v>90</v>
      </c>
      <c r="AA203">
        <v>1475</v>
      </c>
      <c r="AC203" t="s">
        <v>84</v>
      </c>
      <c r="AD203" t="s">
        <v>36</v>
      </c>
      <c r="AE203">
        <v>322120</v>
      </c>
    </row>
    <row r="204" spans="1:31" x14ac:dyDescent="0.2">
      <c r="A204">
        <v>1003320</v>
      </c>
      <c r="B204">
        <v>2023</v>
      </c>
      <c r="C204" t="s">
        <v>66</v>
      </c>
      <c r="D204" t="s">
        <v>88</v>
      </c>
      <c r="F204" t="s">
        <v>37</v>
      </c>
      <c r="G204">
        <v>12600.8</v>
      </c>
      <c r="I204" t="s">
        <v>69</v>
      </c>
      <c r="S204">
        <v>53</v>
      </c>
      <c r="T204" t="s">
        <v>89</v>
      </c>
      <c r="U204" t="s">
        <v>76</v>
      </c>
      <c r="V204">
        <v>2.4</v>
      </c>
      <c r="Z204" t="s">
        <v>90</v>
      </c>
      <c r="AA204">
        <v>1475</v>
      </c>
      <c r="AC204" t="s">
        <v>84</v>
      </c>
      <c r="AD204" t="s">
        <v>36</v>
      </c>
      <c r="AE204">
        <v>322120</v>
      </c>
    </row>
    <row r="205" spans="1:31" x14ac:dyDescent="0.2">
      <c r="A205">
        <v>1003320</v>
      </c>
      <c r="B205">
        <v>2023</v>
      </c>
      <c r="C205" t="s">
        <v>66</v>
      </c>
      <c r="D205" t="s">
        <v>88</v>
      </c>
      <c r="F205" t="s">
        <v>39</v>
      </c>
      <c r="G205">
        <v>0.64</v>
      </c>
      <c r="I205" t="s">
        <v>69</v>
      </c>
      <c r="S205">
        <v>53</v>
      </c>
      <c r="T205" t="s">
        <v>89</v>
      </c>
      <c r="U205" t="s">
        <v>76</v>
      </c>
      <c r="V205">
        <v>2.4</v>
      </c>
      <c r="Z205" t="s">
        <v>90</v>
      </c>
      <c r="AA205">
        <v>1475</v>
      </c>
      <c r="AC205" t="s">
        <v>84</v>
      </c>
      <c r="AD205" t="s">
        <v>36</v>
      </c>
      <c r="AE205">
        <v>322120</v>
      </c>
    </row>
    <row r="206" spans="1:31" x14ac:dyDescent="0.2">
      <c r="A206">
        <v>1003320</v>
      </c>
      <c r="B206">
        <v>2023</v>
      </c>
      <c r="C206" t="s">
        <v>66</v>
      </c>
      <c r="D206" t="s">
        <v>88</v>
      </c>
      <c r="F206" t="s">
        <v>70</v>
      </c>
      <c r="G206">
        <v>0</v>
      </c>
      <c r="I206" t="s">
        <v>69</v>
      </c>
      <c r="S206">
        <v>53</v>
      </c>
      <c r="T206" t="s">
        <v>89</v>
      </c>
      <c r="U206" t="s">
        <v>76</v>
      </c>
      <c r="V206">
        <v>2.4</v>
      </c>
      <c r="Z206" t="s">
        <v>90</v>
      </c>
      <c r="AA206">
        <v>1475</v>
      </c>
      <c r="AC206" t="s">
        <v>84</v>
      </c>
      <c r="AD206" t="s">
        <v>36</v>
      </c>
      <c r="AE206">
        <v>322120</v>
      </c>
    </row>
    <row r="207" spans="1:31" x14ac:dyDescent="0.2">
      <c r="A207">
        <v>1003320</v>
      </c>
      <c r="B207">
        <v>2023</v>
      </c>
      <c r="C207" t="s">
        <v>66</v>
      </c>
      <c r="D207" t="s">
        <v>88</v>
      </c>
      <c r="F207" t="s">
        <v>41</v>
      </c>
      <c r="G207">
        <v>0</v>
      </c>
      <c r="I207" t="s">
        <v>69</v>
      </c>
      <c r="S207">
        <v>53</v>
      </c>
      <c r="T207" t="s">
        <v>89</v>
      </c>
      <c r="U207" t="s">
        <v>76</v>
      </c>
      <c r="V207">
        <v>2.4</v>
      </c>
      <c r="Z207" t="s">
        <v>90</v>
      </c>
      <c r="AA207">
        <v>1475</v>
      </c>
      <c r="AC207" t="s">
        <v>84</v>
      </c>
      <c r="AD207" t="s">
        <v>36</v>
      </c>
      <c r="AE207">
        <v>322120</v>
      </c>
    </row>
    <row r="208" spans="1:31" x14ac:dyDescent="0.2">
      <c r="A208">
        <v>1003320</v>
      </c>
      <c r="B208">
        <v>2023</v>
      </c>
      <c r="C208" t="s">
        <v>66</v>
      </c>
      <c r="D208" t="s">
        <v>88</v>
      </c>
      <c r="F208" t="s">
        <v>71</v>
      </c>
      <c r="G208">
        <v>0</v>
      </c>
      <c r="I208" t="s">
        <v>69</v>
      </c>
      <c r="S208">
        <v>53</v>
      </c>
      <c r="T208" t="s">
        <v>89</v>
      </c>
      <c r="U208" t="s">
        <v>76</v>
      </c>
      <c r="V208">
        <v>2.4</v>
      </c>
      <c r="Z208" t="s">
        <v>90</v>
      </c>
      <c r="AA208">
        <v>1475</v>
      </c>
      <c r="AC208" t="s">
        <v>84</v>
      </c>
      <c r="AD208" t="s">
        <v>36</v>
      </c>
      <c r="AE208">
        <v>322120</v>
      </c>
    </row>
    <row r="209" spans="1:31" x14ac:dyDescent="0.2">
      <c r="A209">
        <v>1003320</v>
      </c>
      <c r="B209">
        <v>2023</v>
      </c>
      <c r="C209" t="s">
        <v>73</v>
      </c>
      <c r="D209" t="s">
        <v>91</v>
      </c>
      <c r="F209" t="s">
        <v>68</v>
      </c>
      <c r="G209">
        <v>1108645.3999999999</v>
      </c>
      <c r="I209" t="s">
        <v>69</v>
      </c>
      <c r="AC209" t="s">
        <v>84</v>
      </c>
      <c r="AD209" t="s">
        <v>36</v>
      </c>
      <c r="AE209">
        <v>322120</v>
      </c>
    </row>
    <row r="210" spans="1:31" x14ac:dyDescent="0.2">
      <c r="A210">
        <v>1003320</v>
      </c>
      <c r="B210">
        <v>2023</v>
      </c>
      <c r="C210" t="s">
        <v>73</v>
      </c>
      <c r="D210" t="s">
        <v>91</v>
      </c>
      <c r="F210" t="s">
        <v>37</v>
      </c>
      <c r="G210">
        <v>13056.7</v>
      </c>
      <c r="I210" t="s">
        <v>69</v>
      </c>
      <c r="AC210" t="s">
        <v>84</v>
      </c>
      <c r="AD210" t="s">
        <v>36</v>
      </c>
      <c r="AE210">
        <v>322120</v>
      </c>
    </row>
    <row r="211" spans="1:31" x14ac:dyDescent="0.2">
      <c r="A211">
        <v>1003320</v>
      </c>
      <c r="B211">
        <v>2023</v>
      </c>
      <c r="C211" t="s">
        <v>73</v>
      </c>
      <c r="D211" t="s">
        <v>91</v>
      </c>
      <c r="F211" t="s">
        <v>39</v>
      </c>
      <c r="G211">
        <v>0.7</v>
      </c>
      <c r="I211" t="s">
        <v>69</v>
      </c>
      <c r="AC211" t="s">
        <v>84</v>
      </c>
      <c r="AD211" t="s">
        <v>36</v>
      </c>
      <c r="AE211">
        <v>322120</v>
      </c>
    </row>
    <row r="212" spans="1:31" x14ac:dyDescent="0.2">
      <c r="A212">
        <v>1003320</v>
      </c>
      <c r="B212">
        <v>2023</v>
      </c>
      <c r="C212" t="s">
        <v>73</v>
      </c>
      <c r="D212" t="s">
        <v>91</v>
      </c>
      <c r="F212" t="s">
        <v>70</v>
      </c>
      <c r="G212">
        <v>22.32</v>
      </c>
      <c r="I212" t="s">
        <v>69</v>
      </c>
      <c r="AC212" t="s">
        <v>84</v>
      </c>
      <c r="AD212" t="s">
        <v>36</v>
      </c>
      <c r="AE212">
        <v>322120</v>
      </c>
    </row>
    <row r="213" spans="1:31" x14ac:dyDescent="0.2">
      <c r="A213">
        <v>1003320</v>
      </c>
      <c r="B213">
        <v>2023</v>
      </c>
      <c r="C213" t="s">
        <v>73</v>
      </c>
      <c r="D213" t="s">
        <v>91</v>
      </c>
      <c r="F213" t="s">
        <v>41</v>
      </c>
      <c r="G213">
        <v>0.123</v>
      </c>
      <c r="I213" t="s">
        <v>69</v>
      </c>
      <c r="AC213" t="s">
        <v>84</v>
      </c>
      <c r="AD213" t="s">
        <v>36</v>
      </c>
      <c r="AE213">
        <v>322120</v>
      </c>
    </row>
    <row r="214" spans="1:31" x14ac:dyDescent="0.2">
      <c r="A214">
        <v>1003320</v>
      </c>
      <c r="B214">
        <v>2023</v>
      </c>
      <c r="C214" t="s">
        <v>73</v>
      </c>
      <c r="D214" t="s">
        <v>91</v>
      </c>
      <c r="F214" t="s">
        <v>71</v>
      </c>
      <c r="G214">
        <v>4.9320000000000004</v>
      </c>
      <c r="I214" t="s">
        <v>69</v>
      </c>
      <c r="AC214" t="s">
        <v>84</v>
      </c>
      <c r="AD214" t="s">
        <v>36</v>
      </c>
      <c r="AE214">
        <v>322120</v>
      </c>
    </row>
    <row r="215" spans="1:31" x14ac:dyDescent="0.2">
      <c r="A215">
        <v>1003320</v>
      </c>
      <c r="B215">
        <v>2023</v>
      </c>
      <c r="D215" t="s">
        <v>92</v>
      </c>
      <c r="E215" t="s">
        <v>32</v>
      </c>
      <c r="F215" t="s">
        <v>33</v>
      </c>
      <c r="G215">
        <v>0</v>
      </c>
      <c r="H215">
        <v>0</v>
      </c>
      <c r="I215" t="s">
        <v>34</v>
      </c>
      <c r="AC215" t="s">
        <v>84</v>
      </c>
      <c r="AD215" t="s">
        <v>36</v>
      </c>
      <c r="AE215">
        <v>322120</v>
      </c>
    </row>
    <row r="216" spans="1:31" x14ac:dyDescent="0.2">
      <c r="A216">
        <v>1003320</v>
      </c>
      <c r="B216">
        <v>2023</v>
      </c>
      <c r="D216" t="s">
        <v>92</v>
      </c>
      <c r="E216" t="s">
        <v>32</v>
      </c>
      <c r="F216" t="s">
        <v>37</v>
      </c>
      <c r="G216">
        <v>34027.199999999997</v>
      </c>
      <c r="H216">
        <v>0</v>
      </c>
      <c r="I216" t="s">
        <v>34</v>
      </c>
      <c r="AC216" t="s">
        <v>84</v>
      </c>
      <c r="AD216" t="s">
        <v>36</v>
      </c>
      <c r="AE216">
        <v>322120</v>
      </c>
    </row>
    <row r="217" spans="1:31" x14ac:dyDescent="0.2">
      <c r="A217">
        <v>1003320</v>
      </c>
      <c r="B217">
        <v>2023</v>
      </c>
      <c r="D217" t="s">
        <v>92</v>
      </c>
      <c r="E217" t="s">
        <v>32</v>
      </c>
      <c r="F217" t="s">
        <v>38</v>
      </c>
      <c r="G217">
        <v>34027.199999999997</v>
      </c>
      <c r="H217">
        <v>0</v>
      </c>
      <c r="I217" t="s">
        <v>34</v>
      </c>
      <c r="AC217" t="s">
        <v>84</v>
      </c>
      <c r="AD217" t="s">
        <v>36</v>
      </c>
      <c r="AE217">
        <v>322120</v>
      </c>
    </row>
    <row r="218" spans="1:31" x14ac:dyDescent="0.2">
      <c r="A218">
        <v>1003320</v>
      </c>
      <c r="B218">
        <v>2023</v>
      </c>
      <c r="D218" t="s">
        <v>92</v>
      </c>
      <c r="E218" t="s">
        <v>32</v>
      </c>
      <c r="F218" t="s">
        <v>39</v>
      </c>
      <c r="G218">
        <v>0.64</v>
      </c>
      <c r="H218">
        <v>0</v>
      </c>
      <c r="I218" t="s">
        <v>34</v>
      </c>
      <c r="AC218" t="s">
        <v>84</v>
      </c>
      <c r="AD218" t="s">
        <v>36</v>
      </c>
      <c r="AE218">
        <v>322120</v>
      </c>
    </row>
    <row r="219" spans="1:31" x14ac:dyDescent="0.2">
      <c r="A219">
        <v>1003320</v>
      </c>
      <c r="B219">
        <v>2023</v>
      </c>
      <c r="D219" t="s">
        <v>92</v>
      </c>
      <c r="E219" t="s">
        <v>32</v>
      </c>
      <c r="F219" t="s">
        <v>40</v>
      </c>
      <c r="G219">
        <v>16</v>
      </c>
      <c r="H219">
        <v>0</v>
      </c>
      <c r="I219" t="s">
        <v>34</v>
      </c>
      <c r="AC219" t="s">
        <v>84</v>
      </c>
      <c r="AD219" t="s">
        <v>36</v>
      </c>
      <c r="AE219">
        <v>322120</v>
      </c>
    </row>
    <row r="220" spans="1:31" x14ac:dyDescent="0.2">
      <c r="A220">
        <v>1003320</v>
      </c>
      <c r="B220">
        <v>2023</v>
      </c>
      <c r="D220" t="s">
        <v>92</v>
      </c>
      <c r="E220" t="s">
        <v>32</v>
      </c>
      <c r="F220" t="s">
        <v>41</v>
      </c>
      <c r="G220">
        <v>6.4000000000000001E-2</v>
      </c>
      <c r="H220">
        <v>0</v>
      </c>
      <c r="I220" t="s">
        <v>34</v>
      </c>
      <c r="AC220" t="s">
        <v>84</v>
      </c>
      <c r="AD220" t="s">
        <v>36</v>
      </c>
      <c r="AE220">
        <v>322120</v>
      </c>
    </row>
    <row r="221" spans="1:31" x14ac:dyDescent="0.2">
      <c r="A221">
        <v>1003320</v>
      </c>
      <c r="B221">
        <v>2023</v>
      </c>
      <c r="D221" t="s">
        <v>92</v>
      </c>
      <c r="E221" t="s">
        <v>32</v>
      </c>
      <c r="F221" t="s">
        <v>42</v>
      </c>
      <c r="G221">
        <v>19.100000000000001</v>
      </c>
      <c r="H221">
        <v>0</v>
      </c>
      <c r="I221" t="s">
        <v>34</v>
      </c>
      <c r="AC221" t="s">
        <v>84</v>
      </c>
      <c r="AD221" t="s">
        <v>36</v>
      </c>
      <c r="AE221">
        <v>322120</v>
      </c>
    </row>
    <row r="222" spans="1:31" x14ac:dyDescent="0.2">
      <c r="A222">
        <v>1003320</v>
      </c>
      <c r="B222">
        <v>2023</v>
      </c>
      <c r="D222" t="s">
        <v>93</v>
      </c>
      <c r="E222" t="s">
        <v>65</v>
      </c>
      <c r="F222" t="s">
        <v>33</v>
      </c>
      <c r="G222">
        <v>0</v>
      </c>
      <c r="H222">
        <v>0</v>
      </c>
      <c r="I222" t="s">
        <v>34</v>
      </c>
      <c r="AC222" t="s">
        <v>84</v>
      </c>
      <c r="AD222" t="s">
        <v>36</v>
      </c>
      <c r="AE222">
        <v>322120</v>
      </c>
    </row>
    <row r="223" spans="1:31" x14ac:dyDescent="0.2">
      <c r="A223">
        <v>1003320</v>
      </c>
      <c r="B223">
        <v>2023</v>
      </c>
      <c r="D223" t="s">
        <v>93</v>
      </c>
      <c r="E223" t="s">
        <v>65</v>
      </c>
      <c r="F223" t="s">
        <v>37</v>
      </c>
      <c r="G223">
        <v>18.100000000000001</v>
      </c>
      <c r="H223">
        <v>0</v>
      </c>
      <c r="I223" t="s">
        <v>34</v>
      </c>
      <c r="AC223" t="s">
        <v>84</v>
      </c>
      <c r="AD223" t="s">
        <v>36</v>
      </c>
      <c r="AE223">
        <v>322120</v>
      </c>
    </row>
    <row r="224" spans="1:31" x14ac:dyDescent="0.2">
      <c r="A224">
        <v>1003320</v>
      </c>
      <c r="B224">
        <v>2023</v>
      </c>
      <c r="D224" t="s">
        <v>93</v>
      </c>
      <c r="E224" t="s">
        <v>65</v>
      </c>
      <c r="F224" t="s">
        <v>38</v>
      </c>
      <c r="G224">
        <v>18.100000000000001</v>
      </c>
      <c r="H224">
        <v>0</v>
      </c>
      <c r="I224" t="s">
        <v>34</v>
      </c>
      <c r="AC224" t="s">
        <v>84</v>
      </c>
      <c r="AD224" t="s">
        <v>36</v>
      </c>
      <c r="AE224">
        <v>322120</v>
      </c>
    </row>
    <row r="225" spans="1:31" x14ac:dyDescent="0.2">
      <c r="A225">
        <v>1003320</v>
      </c>
      <c r="B225">
        <v>2023</v>
      </c>
      <c r="D225" t="s">
        <v>93</v>
      </c>
      <c r="E225" t="s">
        <v>65</v>
      </c>
      <c r="F225" t="s">
        <v>39</v>
      </c>
      <c r="G225">
        <v>0</v>
      </c>
      <c r="H225">
        <v>0</v>
      </c>
      <c r="I225" t="s">
        <v>34</v>
      </c>
      <c r="AC225" t="s">
        <v>84</v>
      </c>
      <c r="AD225" t="s">
        <v>36</v>
      </c>
      <c r="AE225">
        <v>322120</v>
      </c>
    </row>
    <row r="226" spans="1:31" x14ac:dyDescent="0.2">
      <c r="A226">
        <v>1003320</v>
      </c>
      <c r="B226">
        <v>2023</v>
      </c>
      <c r="D226" t="s">
        <v>93</v>
      </c>
      <c r="E226" t="s">
        <v>65</v>
      </c>
      <c r="F226" t="s">
        <v>40</v>
      </c>
      <c r="G226">
        <v>0</v>
      </c>
      <c r="H226">
        <v>0</v>
      </c>
      <c r="I226" t="s">
        <v>34</v>
      </c>
      <c r="AC226" t="s">
        <v>84</v>
      </c>
      <c r="AD226" t="s">
        <v>36</v>
      </c>
      <c r="AE226">
        <v>322120</v>
      </c>
    </row>
    <row r="227" spans="1:31" x14ac:dyDescent="0.2">
      <c r="A227">
        <v>1003320</v>
      </c>
      <c r="B227">
        <v>2023</v>
      </c>
      <c r="D227" t="s">
        <v>93</v>
      </c>
      <c r="E227" t="s">
        <v>65</v>
      </c>
      <c r="F227" t="s">
        <v>41</v>
      </c>
      <c r="G227">
        <v>0</v>
      </c>
      <c r="H227">
        <v>0</v>
      </c>
      <c r="I227" t="s">
        <v>34</v>
      </c>
      <c r="AC227" t="s">
        <v>84</v>
      </c>
      <c r="AD227" t="s">
        <v>36</v>
      </c>
      <c r="AE227">
        <v>322120</v>
      </c>
    </row>
    <row r="228" spans="1:31" x14ac:dyDescent="0.2">
      <c r="A228">
        <v>1003320</v>
      </c>
      <c r="B228">
        <v>2023</v>
      </c>
      <c r="D228" t="s">
        <v>93</v>
      </c>
      <c r="E228" t="s">
        <v>65</v>
      </c>
      <c r="F228" t="s">
        <v>42</v>
      </c>
      <c r="G228">
        <v>0.1</v>
      </c>
      <c r="H228">
        <v>0</v>
      </c>
      <c r="I228" t="s">
        <v>34</v>
      </c>
      <c r="AC228" t="s">
        <v>84</v>
      </c>
      <c r="AD228" t="s">
        <v>36</v>
      </c>
      <c r="AE228">
        <v>322120</v>
      </c>
    </row>
    <row r="229" spans="1:31" x14ac:dyDescent="0.2">
      <c r="A229">
        <v>1004477</v>
      </c>
      <c r="B229">
        <v>2023</v>
      </c>
      <c r="D229" t="s">
        <v>94</v>
      </c>
      <c r="E229" t="s">
        <v>32</v>
      </c>
      <c r="F229" t="s">
        <v>33</v>
      </c>
      <c r="G229">
        <v>0</v>
      </c>
      <c r="H229">
        <v>43508178</v>
      </c>
      <c r="I229" t="s">
        <v>34</v>
      </c>
      <c r="AC229" t="s">
        <v>95</v>
      </c>
      <c r="AD229" t="s">
        <v>36</v>
      </c>
      <c r="AE229">
        <v>311313</v>
      </c>
    </row>
    <row r="230" spans="1:31" x14ac:dyDescent="0.2">
      <c r="A230">
        <v>1004477</v>
      </c>
      <c r="B230">
        <v>2023</v>
      </c>
      <c r="D230" t="s">
        <v>94</v>
      </c>
      <c r="E230" t="s">
        <v>32</v>
      </c>
      <c r="F230" t="s">
        <v>37</v>
      </c>
      <c r="G230">
        <v>2368.6</v>
      </c>
      <c r="H230">
        <v>43508178</v>
      </c>
      <c r="I230" t="s">
        <v>34</v>
      </c>
      <c r="AC230" t="s">
        <v>95</v>
      </c>
      <c r="AD230" t="s">
        <v>36</v>
      </c>
      <c r="AE230">
        <v>311313</v>
      </c>
    </row>
    <row r="231" spans="1:31" x14ac:dyDescent="0.2">
      <c r="A231">
        <v>1004477</v>
      </c>
      <c r="B231">
        <v>2023</v>
      </c>
      <c r="D231" t="s">
        <v>94</v>
      </c>
      <c r="E231" t="s">
        <v>32</v>
      </c>
      <c r="F231" t="s">
        <v>38</v>
      </c>
      <c r="G231">
        <v>2368.6</v>
      </c>
      <c r="H231">
        <v>43508178</v>
      </c>
      <c r="I231" t="s">
        <v>34</v>
      </c>
      <c r="AC231" t="s">
        <v>95</v>
      </c>
      <c r="AD231" t="s">
        <v>36</v>
      </c>
      <c r="AE231">
        <v>311313</v>
      </c>
    </row>
    <row r="232" spans="1:31" x14ac:dyDescent="0.2">
      <c r="A232">
        <v>1004477</v>
      </c>
      <c r="B232">
        <v>2023</v>
      </c>
      <c r="D232" t="s">
        <v>94</v>
      </c>
      <c r="E232" t="s">
        <v>32</v>
      </c>
      <c r="F232" t="s">
        <v>39</v>
      </c>
      <c r="G232">
        <v>0.04</v>
      </c>
      <c r="H232">
        <v>43508178</v>
      </c>
      <c r="I232" t="s">
        <v>34</v>
      </c>
      <c r="AC232" t="s">
        <v>95</v>
      </c>
      <c r="AD232" t="s">
        <v>36</v>
      </c>
      <c r="AE232">
        <v>311313</v>
      </c>
    </row>
    <row r="233" spans="1:31" x14ac:dyDescent="0.2">
      <c r="A233">
        <v>1004477</v>
      </c>
      <c r="B233">
        <v>2023</v>
      </c>
      <c r="D233" t="s">
        <v>94</v>
      </c>
      <c r="E233" t="s">
        <v>32</v>
      </c>
      <c r="F233" t="s">
        <v>40</v>
      </c>
      <c r="G233">
        <v>1.1000000000000001</v>
      </c>
      <c r="H233">
        <v>43508178</v>
      </c>
      <c r="I233" t="s">
        <v>34</v>
      </c>
      <c r="AC233" t="s">
        <v>95</v>
      </c>
      <c r="AD233" t="s">
        <v>36</v>
      </c>
      <c r="AE233">
        <v>311313</v>
      </c>
    </row>
    <row r="234" spans="1:31" x14ac:dyDescent="0.2">
      <c r="A234">
        <v>1004477</v>
      </c>
      <c r="B234">
        <v>2023</v>
      </c>
      <c r="D234" t="s">
        <v>94</v>
      </c>
      <c r="E234" t="s">
        <v>32</v>
      </c>
      <c r="F234" t="s">
        <v>41</v>
      </c>
      <c r="G234">
        <v>4.0000000000000001E-3</v>
      </c>
      <c r="H234">
        <v>43508178</v>
      </c>
      <c r="I234" t="s">
        <v>34</v>
      </c>
      <c r="AC234" t="s">
        <v>95</v>
      </c>
      <c r="AD234" t="s">
        <v>36</v>
      </c>
      <c r="AE234">
        <v>311313</v>
      </c>
    </row>
    <row r="235" spans="1:31" x14ac:dyDescent="0.2">
      <c r="A235">
        <v>1004477</v>
      </c>
      <c r="B235">
        <v>2023</v>
      </c>
      <c r="D235" t="s">
        <v>94</v>
      </c>
      <c r="E235" t="s">
        <v>32</v>
      </c>
      <c r="F235" t="s">
        <v>42</v>
      </c>
      <c r="G235">
        <v>1.3</v>
      </c>
      <c r="H235">
        <v>43508178</v>
      </c>
      <c r="I235" t="s">
        <v>34</v>
      </c>
      <c r="AC235" t="s">
        <v>95</v>
      </c>
      <c r="AD235" t="s">
        <v>36</v>
      </c>
      <c r="AE235">
        <v>311313</v>
      </c>
    </row>
    <row r="236" spans="1:31" x14ac:dyDescent="0.2">
      <c r="A236">
        <v>1004477</v>
      </c>
      <c r="B236">
        <v>2023</v>
      </c>
      <c r="C236" t="s">
        <v>49</v>
      </c>
      <c r="D236" t="s">
        <v>96</v>
      </c>
      <c r="E236" t="s">
        <v>32</v>
      </c>
      <c r="F236" t="s">
        <v>33</v>
      </c>
      <c r="G236">
        <v>0</v>
      </c>
      <c r="H236">
        <v>268919000</v>
      </c>
      <c r="I236" t="s">
        <v>34</v>
      </c>
      <c r="AC236" t="s">
        <v>95</v>
      </c>
      <c r="AD236" t="s">
        <v>36</v>
      </c>
      <c r="AE236">
        <v>311313</v>
      </c>
    </row>
    <row r="237" spans="1:31" x14ac:dyDescent="0.2">
      <c r="A237">
        <v>1004477</v>
      </c>
      <c r="B237">
        <v>2023</v>
      </c>
      <c r="C237" t="s">
        <v>49</v>
      </c>
      <c r="D237" t="s">
        <v>96</v>
      </c>
      <c r="E237" t="s">
        <v>32</v>
      </c>
      <c r="F237" t="s">
        <v>37</v>
      </c>
      <c r="G237">
        <v>14639.8</v>
      </c>
      <c r="H237">
        <v>268919000</v>
      </c>
      <c r="I237" t="s">
        <v>34</v>
      </c>
      <c r="AC237" t="s">
        <v>95</v>
      </c>
      <c r="AD237" t="s">
        <v>36</v>
      </c>
      <c r="AE237">
        <v>311313</v>
      </c>
    </row>
    <row r="238" spans="1:31" x14ac:dyDescent="0.2">
      <c r="A238">
        <v>1004477</v>
      </c>
      <c r="B238">
        <v>2023</v>
      </c>
      <c r="C238" t="s">
        <v>49</v>
      </c>
      <c r="D238" t="s">
        <v>96</v>
      </c>
      <c r="E238" t="s">
        <v>32</v>
      </c>
      <c r="F238" t="s">
        <v>38</v>
      </c>
      <c r="G238">
        <v>14639.8</v>
      </c>
      <c r="H238">
        <v>268919000</v>
      </c>
      <c r="I238" t="s">
        <v>34</v>
      </c>
      <c r="AC238" t="s">
        <v>95</v>
      </c>
      <c r="AD238" t="s">
        <v>36</v>
      </c>
      <c r="AE238">
        <v>311313</v>
      </c>
    </row>
    <row r="239" spans="1:31" x14ac:dyDescent="0.2">
      <c r="A239">
        <v>1004477</v>
      </c>
      <c r="B239">
        <v>2023</v>
      </c>
      <c r="C239" t="s">
        <v>49</v>
      </c>
      <c r="D239" t="s">
        <v>96</v>
      </c>
      <c r="E239" t="s">
        <v>32</v>
      </c>
      <c r="F239" t="s">
        <v>39</v>
      </c>
      <c r="G239">
        <v>0.28000000000000003</v>
      </c>
      <c r="H239">
        <v>268919000</v>
      </c>
      <c r="I239" t="s">
        <v>34</v>
      </c>
      <c r="AC239" t="s">
        <v>95</v>
      </c>
      <c r="AD239" t="s">
        <v>36</v>
      </c>
      <c r="AE239">
        <v>311313</v>
      </c>
    </row>
    <row r="240" spans="1:31" x14ac:dyDescent="0.2">
      <c r="A240">
        <v>1004477</v>
      </c>
      <c r="B240">
        <v>2023</v>
      </c>
      <c r="C240" t="s">
        <v>49</v>
      </c>
      <c r="D240" t="s">
        <v>96</v>
      </c>
      <c r="E240" t="s">
        <v>32</v>
      </c>
      <c r="F240" t="s">
        <v>40</v>
      </c>
      <c r="G240">
        <v>6.9</v>
      </c>
      <c r="H240">
        <v>268919000</v>
      </c>
      <c r="I240" t="s">
        <v>34</v>
      </c>
      <c r="AC240" t="s">
        <v>95</v>
      </c>
      <c r="AD240" t="s">
        <v>36</v>
      </c>
      <c r="AE240">
        <v>311313</v>
      </c>
    </row>
    <row r="241" spans="1:31" x14ac:dyDescent="0.2">
      <c r="A241">
        <v>1004477</v>
      </c>
      <c r="B241">
        <v>2023</v>
      </c>
      <c r="C241" t="s">
        <v>49</v>
      </c>
      <c r="D241" t="s">
        <v>96</v>
      </c>
      <c r="E241" t="s">
        <v>32</v>
      </c>
      <c r="F241" t="s">
        <v>41</v>
      </c>
      <c r="G241">
        <v>2.8000000000000001E-2</v>
      </c>
      <c r="H241">
        <v>268919000</v>
      </c>
      <c r="I241" t="s">
        <v>34</v>
      </c>
      <c r="AC241" t="s">
        <v>95</v>
      </c>
      <c r="AD241" t="s">
        <v>36</v>
      </c>
      <c r="AE241">
        <v>311313</v>
      </c>
    </row>
    <row r="242" spans="1:31" x14ac:dyDescent="0.2">
      <c r="A242">
        <v>1004477</v>
      </c>
      <c r="B242">
        <v>2023</v>
      </c>
      <c r="C242" t="s">
        <v>49</v>
      </c>
      <c r="D242" t="s">
        <v>96</v>
      </c>
      <c r="E242" t="s">
        <v>32</v>
      </c>
      <c r="F242" t="s">
        <v>42</v>
      </c>
      <c r="G242">
        <v>8.1999999999999993</v>
      </c>
      <c r="H242">
        <v>268919000</v>
      </c>
      <c r="I242" t="s">
        <v>34</v>
      </c>
      <c r="AC242" t="s">
        <v>95</v>
      </c>
      <c r="AD242" t="s">
        <v>36</v>
      </c>
      <c r="AE242">
        <v>311313</v>
      </c>
    </row>
    <row r="243" spans="1:31" x14ac:dyDescent="0.2">
      <c r="A243">
        <v>1004477</v>
      </c>
      <c r="B243">
        <v>2023</v>
      </c>
      <c r="C243" t="s">
        <v>56</v>
      </c>
      <c r="D243" t="s">
        <v>97</v>
      </c>
      <c r="E243" t="s">
        <v>32</v>
      </c>
      <c r="F243" t="s">
        <v>33</v>
      </c>
      <c r="G243">
        <v>0</v>
      </c>
      <c r="H243">
        <v>331923000</v>
      </c>
      <c r="I243" t="s">
        <v>34</v>
      </c>
      <c r="AC243" t="s">
        <v>95</v>
      </c>
      <c r="AD243" t="s">
        <v>36</v>
      </c>
      <c r="AE243">
        <v>311313</v>
      </c>
    </row>
    <row r="244" spans="1:31" x14ac:dyDescent="0.2">
      <c r="A244">
        <v>1004477</v>
      </c>
      <c r="B244">
        <v>2023</v>
      </c>
      <c r="C244" t="s">
        <v>56</v>
      </c>
      <c r="D244" t="s">
        <v>97</v>
      </c>
      <c r="E244" t="s">
        <v>32</v>
      </c>
      <c r="F244" t="s">
        <v>37</v>
      </c>
      <c r="G244">
        <v>18069.7</v>
      </c>
      <c r="H244">
        <v>331923000</v>
      </c>
      <c r="I244" t="s">
        <v>34</v>
      </c>
      <c r="AC244" t="s">
        <v>95</v>
      </c>
      <c r="AD244" t="s">
        <v>36</v>
      </c>
      <c r="AE244">
        <v>311313</v>
      </c>
    </row>
    <row r="245" spans="1:31" x14ac:dyDescent="0.2">
      <c r="A245">
        <v>1004477</v>
      </c>
      <c r="B245">
        <v>2023</v>
      </c>
      <c r="C245" t="s">
        <v>56</v>
      </c>
      <c r="D245" t="s">
        <v>97</v>
      </c>
      <c r="E245" t="s">
        <v>32</v>
      </c>
      <c r="F245" t="s">
        <v>38</v>
      </c>
      <c r="G245">
        <v>18069.7</v>
      </c>
      <c r="H245">
        <v>331923000</v>
      </c>
      <c r="I245" t="s">
        <v>34</v>
      </c>
      <c r="AC245" t="s">
        <v>95</v>
      </c>
      <c r="AD245" t="s">
        <v>36</v>
      </c>
      <c r="AE245">
        <v>311313</v>
      </c>
    </row>
    <row r="246" spans="1:31" x14ac:dyDescent="0.2">
      <c r="A246">
        <v>1004477</v>
      </c>
      <c r="B246">
        <v>2023</v>
      </c>
      <c r="C246" t="s">
        <v>56</v>
      </c>
      <c r="D246" t="s">
        <v>97</v>
      </c>
      <c r="E246" t="s">
        <v>32</v>
      </c>
      <c r="F246" t="s">
        <v>39</v>
      </c>
      <c r="G246">
        <v>0.34</v>
      </c>
      <c r="H246">
        <v>331923000</v>
      </c>
      <c r="I246" t="s">
        <v>34</v>
      </c>
      <c r="AC246" t="s">
        <v>95</v>
      </c>
      <c r="AD246" t="s">
        <v>36</v>
      </c>
      <c r="AE246">
        <v>311313</v>
      </c>
    </row>
    <row r="247" spans="1:31" x14ac:dyDescent="0.2">
      <c r="A247">
        <v>1004477</v>
      </c>
      <c r="B247">
        <v>2023</v>
      </c>
      <c r="C247" t="s">
        <v>56</v>
      </c>
      <c r="D247" t="s">
        <v>97</v>
      </c>
      <c r="E247" t="s">
        <v>32</v>
      </c>
      <c r="F247" t="s">
        <v>40</v>
      </c>
      <c r="G247">
        <v>8.5</v>
      </c>
      <c r="H247">
        <v>331923000</v>
      </c>
      <c r="I247" t="s">
        <v>34</v>
      </c>
      <c r="AC247" t="s">
        <v>95</v>
      </c>
      <c r="AD247" t="s">
        <v>36</v>
      </c>
      <c r="AE247">
        <v>311313</v>
      </c>
    </row>
    <row r="248" spans="1:31" x14ac:dyDescent="0.2">
      <c r="A248">
        <v>1004477</v>
      </c>
      <c r="B248">
        <v>2023</v>
      </c>
      <c r="C248" t="s">
        <v>56</v>
      </c>
      <c r="D248" t="s">
        <v>97</v>
      </c>
      <c r="E248" t="s">
        <v>32</v>
      </c>
      <c r="F248" t="s">
        <v>41</v>
      </c>
      <c r="G248">
        <v>3.4000000000000002E-2</v>
      </c>
      <c r="H248">
        <v>331923000</v>
      </c>
      <c r="I248" t="s">
        <v>34</v>
      </c>
      <c r="AC248" t="s">
        <v>95</v>
      </c>
      <c r="AD248" t="s">
        <v>36</v>
      </c>
      <c r="AE248">
        <v>311313</v>
      </c>
    </row>
    <row r="249" spans="1:31" x14ac:dyDescent="0.2">
      <c r="A249">
        <v>1004477</v>
      </c>
      <c r="B249">
        <v>2023</v>
      </c>
      <c r="C249" t="s">
        <v>56</v>
      </c>
      <c r="D249" t="s">
        <v>97</v>
      </c>
      <c r="E249" t="s">
        <v>32</v>
      </c>
      <c r="F249" t="s">
        <v>42</v>
      </c>
      <c r="G249">
        <v>10.1</v>
      </c>
      <c r="H249">
        <v>331923000</v>
      </c>
      <c r="I249" t="s">
        <v>34</v>
      </c>
      <c r="AC249" t="s">
        <v>95</v>
      </c>
      <c r="AD249" t="s">
        <v>36</v>
      </c>
      <c r="AE249">
        <v>311313</v>
      </c>
    </row>
    <row r="250" spans="1:31" x14ac:dyDescent="0.2">
      <c r="A250">
        <v>1004477</v>
      </c>
      <c r="B250">
        <v>2023</v>
      </c>
      <c r="C250" t="s">
        <v>49</v>
      </c>
      <c r="D250" t="s">
        <v>98</v>
      </c>
      <c r="E250" t="s">
        <v>32</v>
      </c>
      <c r="F250" t="s">
        <v>33</v>
      </c>
      <c r="G250">
        <v>0</v>
      </c>
      <c r="H250">
        <v>453793000</v>
      </c>
      <c r="I250" t="s">
        <v>34</v>
      </c>
      <c r="AC250" t="s">
        <v>95</v>
      </c>
      <c r="AD250" t="s">
        <v>36</v>
      </c>
      <c r="AE250">
        <v>311313</v>
      </c>
    </row>
    <row r="251" spans="1:31" x14ac:dyDescent="0.2">
      <c r="A251">
        <v>1004477</v>
      </c>
      <c r="B251">
        <v>2023</v>
      </c>
      <c r="C251" t="s">
        <v>49</v>
      </c>
      <c r="D251" t="s">
        <v>98</v>
      </c>
      <c r="E251" t="s">
        <v>32</v>
      </c>
      <c r="F251" t="s">
        <v>37</v>
      </c>
      <c r="G251">
        <v>24704.3</v>
      </c>
      <c r="H251">
        <v>453793000</v>
      </c>
      <c r="I251" t="s">
        <v>34</v>
      </c>
      <c r="AC251" t="s">
        <v>95</v>
      </c>
      <c r="AD251" t="s">
        <v>36</v>
      </c>
      <c r="AE251">
        <v>311313</v>
      </c>
    </row>
    <row r="252" spans="1:31" x14ac:dyDescent="0.2">
      <c r="A252">
        <v>1004477</v>
      </c>
      <c r="B252">
        <v>2023</v>
      </c>
      <c r="C252" t="s">
        <v>49</v>
      </c>
      <c r="D252" t="s">
        <v>98</v>
      </c>
      <c r="E252" t="s">
        <v>32</v>
      </c>
      <c r="F252" t="s">
        <v>38</v>
      </c>
      <c r="G252">
        <v>24704.3</v>
      </c>
      <c r="H252">
        <v>453793000</v>
      </c>
      <c r="I252" t="s">
        <v>34</v>
      </c>
      <c r="AC252" t="s">
        <v>95</v>
      </c>
      <c r="AD252" t="s">
        <v>36</v>
      </c>
      <c r="AE252">
        <v>311313</v>
      </c>
    </row>
    <row r="253" spans="1:31" x14ac:dyDescent="0.2">
      <c r="A253">
        <v>1004477</v>
      </c>
      <c r="B253">
        <v>2023</v>
      </c>
      <c r="C253" t="s">
        <v>49</v>
      </c>
      <c r="D253" t="s">
        <v>98</v>
      </c>
      <c r="E253" t="s">
        <v>32</v>
      </c>
      <c r="F253" t="s">
        <v>39</v>
      </c>
      <c r="G253">
        <v>0.47</v>
      </c>
      <c r="H253">
        <v>453793000</v>
      </c>
      <c r="I253" t="s">
        <v>34</v>
      </c>
      <c r="AC253" t="s">
        <v>95</v>
      </c>
      <c r="AD253" t="s">
        <v>36</v>
      </c>
      <c r="AE253">
        <v>311313</v>
      </c>
    </row>
    <row r="254" spans="1:31" x14ac:dyDescent="0.2">
      <c r="A254">
        <v>1004477</v>
      </c>
      <c r="B254">
        <v>2023</v>
      </c>
      <c r="C254" t="s">
        <v>49</v>
      </c>
      <c r="D254" t="s">
        <v>98</v>
      </c>
      <c r="E254" t="s">
        <v>32</v>
      </c>
      <c r="F254" t="s">
        <v>40</v>
      </c>
      <c r="G254">
        <v>11.6</v>
      </c>
      <c r="H254">
        <v>453793000</v>
      </c>
      <c r="I254" t="s">
        <v>34</v>
      </c>
      <c r="AC254" t="s">
        <v>95</v>
      </c>
      <c r="AD254" t="s">
        <v>36</v>
      </c>
      <c r="AE254">
        <v>311313</v>
      </c>
    </row>
    <row r="255" spans="1:31" x14ac:dyDescent="0.2">
      <c r="A255">
        <v>1004477</v>
      </c>
      <c r="B255">
        <v>2023</v>
      </c>
      <c r="C255" t="s">
        <v>49</v>
      </c>
      <c r="D255" t="s">
        <v>98</v>
      </c>
      <c r="E255" t="s">
        <v>32</v>
      </c>
      <c r="F255" t="s">
        <v>41</v>
      </c>
      <c r="G255">
        <v>4.7E-2</v>
      </c>
      <c r="H255">
        <v>453793000</v>
      </c>
      <c r="I255" t="s">
        <v>34</v>
      </c>
      <c r="AC255" t="s">
        <v>95</v>
      </c>
      <c r="AD255" t="s">
        <v>36</v>
      </c>
      <c r="AE255">
        <v>311313</v>
      </c>
    </row>
    <row r="256" spans="1:31" x14ac:dyDescent="0.2">
      <c r="A256">
        <v>1004477</v>
      </c>
      <c r="B256">
        <v>2023</v>
      </c>
      <c r="C256" t="s">
        <v>49</v>
      </c>
      <c r="D256" t="s">
        <v>98</v>
      </c>
      <c r="E256" t="s">
        <v>32</v>
      </c>
      <c r="F256" t="s">
        <v>42</v>
      </c>
      <c r="G256">
        <v>13.9</v>
      </c>
      <c r="H256">
        <v>453793000</v>
      </c>
      <c r="I256" t="s">
        <v>34</v>
      </c>
      <c r="AC256" t="s">
        <v>95</v>
      </c>
      <c r="AD256" t="s">
        <v>36</v>
      </c>
      <c r="AE256">
        <v>311313</v>
      </c>
    </row>
    <row r="257" spans="1:31" x14ac:dyDescent="0.2">
      <c r="A257">
        <v>1004553</v>
      </c>
      <c r="B257">
        <v>2023</v>
      </c>
      <c r="D257" t="s">
        <v>99</v>
      </c>
      <c r="E257" t="s">
        <v>32</v>
      </c>
      <c r="F257" t="s">
        <v>33</v>
      </c>
      <c r="G257">
        <v>0</v>
      </c>
      <c r="H257">
        <v>0</v>
      </c>
      <c r="I257" t="s">
        <v>34</v>
      </c>
      <c r="AC257" t="s">
        <v>100</v>
      </c>
      <c r="AD257" t="s">
        <v>36</v>
      </c>
      <c r="AE257">
        <v>322130</v>
      </c>
    </row>
    <row r="258" spans="1:31" x14ac:dyDescent="0.2">
      <c r="A258">
        <v>1004553</v>
      </c>
      <c r="B258">
        <v>2023</v>
      </c>
      <c r="D258" t="s">
        <v>99</v>
      </c>
      <c r="E258" t="s">
        <v>32</v>
      </c>
      <c r="F258" t="s">
        <v>37</v>
      </c>
      <c r="G258">
        <v>15569.7</v>
      </c>
      <c r="H258">
        <v>0</v>
      </c>
      <c r="I258" t="s">
        <v>34</v>
      </c>
      <c r="AC258" t="s">
        <v>100</v>
      </c>
      <c r="AD258" t="s">
        <v>36</v>
      </c>
      <c r="AE258">
        <v>322130</v>
      </c>
    </row>
    <row r="259" spans="1:31" x14ac:dyDescent="0.2">
      <c r="A259">
        <v>1004553</v>
      </c>
      <c r="B259">
        <v>2023</v>
      </c>
      <c r="D259" t="s">
        <v>99</v>
      </c>
      <c r="E259" t="s">
        <v>32</v>
      </c>
      <c r="F259" t="s">
        <v>38</v>
      </c>
      <c r="G259">
        <v>15569.7</v>
      </c>
      <c r="H259">
        <v>0</v>
      </c>
      <c r="I259" t="s">
        <v>34</v>
      </c>
      <c r="AC259" t="s">
        <v>100</v>
      </c>
      <c r="AD259" t="s">
        <v>36</v>
      </c>
      <c r="AE259">
        <v>322130</v>
      </c>
    </row>
    <row r="260" spans="1:31" x14ac:dyDescent="0.2">
      <c r="A260">
        <v>1004553</v>
      </c>
      <c r="B260">
        <v>2023</v>
      </c>
      <c r="D260" t="s">
        <v>99</v>
      </c>
      <c r="E260" t="s">
        <v>32</v>
      </c>
      <c r="F260" t="s">
        <v>39</v>
      </c>
      <c r="G260">
        <v>0.28999999999999998</v>
      </c>
      <c r="H260">
        <v>0</v>
      </c>
      <c r="I260" t="s">
        <v>34</v>
      </c>
      <c r="AC260" t="s">
        <v>100</v>
      </c>
      <c r="AD260" t="s">
        <v>36</v>
      </c>
      <c r="AE260">
        <v>322130</v>
      </c>
    </row>
    <row r="261" spans="1:31" x14ac:dyDescent="0.2">
      <c r="A261">
        <v>1004553</v>
      </c>
      <c r="B261">
        <v>2023</v>
      </c>
      <c r="D261" t="s">
        <v>99</v>
      </c>
      <c r="E261" t="s">
        <v>32</v>
      </c>
      <c r="F261" t="s">
        <v>40</v>
      </c>
      <c r="G261">
        <v>7.3</v>
      </c>
      <c r="H261">
        <v>0</v>
      </c>
      <c r="I261" t="s">
        <v>34</v>
      </c>
      <c r="AC261" t="s">
        <v>100</v>
      </c>
      <c r="AD261" t="s">
        <v>36</v>
      </c>
      <c r="AE261">
        <v>322130</v>
      </c>
    </row>
    <row r="262" spans="1:31" x14ac:dyDescent="0.2">
      <c r="A262">
        <v>1004553</v>
      </c>
      <c r="B262">
        <v>2023</v>
      </c>
      <c r="D262" t="s">
        <v>99</v>
      </c>
      <c r="E262" t="s">
        <v>32</v>
      </c>
      <c r="F262" t="s">
        <v>41</v>
      </c>
      <c r="G262">
        <v>2.9000000000000001E-2</v>
      </c>
      <c r="H262">
        <v>0</v>
      </c>
      <c r="I262" t="s">
        <v>34</v>
      </c>
      <c r="AC262" t="s">
        <v>100</v>
      </c>
      <c r="AD262" t="s">
        <v>36</v>
      </c>
      <c r="AE262">
        <v>322130</v>
      </c>
    </row>
    <row r="263" spans="1:31" x14ac:dyDescent="0.2">
      <c r="A263">
        <v>1004553</v>
      </c>
      <c r="B263">
        <v>2023</v>
      </c>
      <c r="D263" t="s">
        <v>99</v>
      </c>
      <c r="E263" t="s">
        <v>32</v>
      </c>
      <c r="F263" t="s">
        <v>42</v>
      </c>
      <c r="G263">
        <v>8.6999999999999993</v>
      </c>
      <c r="H263">
        <v>0</v>
      </c>
      <c r="I263" t="s">
        <v>34</v>
      </c>
      <c r="AC263" t="s">
        <v>100</v>
      </c>
      <c r="AD263" t="s">
        <v>36</v>
      </c>
      <c r="AE263">
        <v>322130</v>
      </c>
    </row>
    <row r="264" spans="1:31" x14ac:dyDescent="0.2">
      <c r="A264">
        <v>1004584</v>
      </c>
      <c r="B264">
        <v>2023</v>
      </c>
      <c r="D264" t="s">
        <v>101</v>
      </c>
      <c r="E264" t="s">
        <v>32</v>
      </c>
      <c r="F264" t="s">
        <v>33</v>
      </c>
      <c r="G264">
        <v>0</v>
      </c>
      <c r="H264">
        <v>0</v>
      </c>
      <c r="I264" t="s">
        <v>34</v>
      </c>
      <c r="AC264" t="s">
        <v>102</v>
      </c>
      <c r="AD264" t="s">
        <v>36</v>
      </c>
      <c r="AE264">
        <v>325193</v>
      </c>
    </row>
    <row r="265" spans="1:31" x14ac:dyDescent="0.2">
      <c r="A265">
        <v>1004584</v>
      </c>
      <c r="B265">
        <v>2023</v>
      </c>
      <c r="D265" t="s">
        <v>101</v>
      </c>
      <c r="E265" t="s">
        <v>32</v>
      </c>
      <c r="F265" t="s">
        <v>37</v>
      </c>
      <c r="G265">
        <v>105694.8</v>
      </c>
      <c r="H265">
        <v>0</v>
      </c>
      <c r="I265" t="s">
        <v>34</v>
      </c>
      <c r="AC265" t="s">
        <v>102</v>
      </c>
      <c r="AD265" t="s">
        <v>36</v>
      </c>
      <c r="AE265">
        <v>325193</v>
      </c>
    </row>
    <row r="266" spans="1:31" x14ac:dyDescent="0.2">
      <c r="A266">
        <v>1004584</v>
      </c>
      <c r="B266">
        <v>2023</v>
      </c>
      <c r="D266" t="s">
        <v>101</v>
      </c>
      <c r="E266" t="s">
        <v>32</v>
      </c>
      <c r="F266" t="s">
        <v>38</v>
      </c>
      <c r="G266">
        <v>105694.8</v>
      </c>
      <c r="H266">
        <v>0</v>
      </c>
      <c r="I266" t="s">
        <v>34</v>
      </c>
      <c r="AC266" t="s">
        <v>102</v>
      </c>
      <c r="AD266" t="s">
        <v>36</v>
      </c>
      <c r="AE266">
        <v>325193</v>
      </c>
    </row>
    <row r="267" spans="1:31" x14ac:dyDescent="0.2">
      <c r="A267">
        <v>1004584</v>
      </c>
      <c r="B267">
        <v>2023</v>
      </c>
      <c r="D267" t="s">
        <v>101</v>
      </c>
      <c r="E267" t="s">
        <v>32</v>
      </c>
      <c r="F267" t="s">
        <v>39</v>
      </c>
      <c r="G267">
        <v>1.99</v>
      </c>
      <c r="H267">
        <v>0</v>
      </c>
      <c r="I267" t="s">
        <v>34</v>
      </c>
      <c r="AC267" t="s">
        <v>102</v>
      </c>
      <c r="AD267" t="s">
        <v>36</v>
      </c>
      <c r="AE267">
        <v>325193</v>
      </c>
    </row>
    <row r="268" spans="1:31" x14ac:dyDescent="0.2">
      <c r="A268">
        <v>1004584</v>
      </c>
      <c r="B268">
        <v>2023</v>
      </c>
      <c r="D268" t="s">
        <v>101</v>
      </c>
      <c r="E268" t="s">
        <v>32</v>
      </c>
      <c r="F268" t="s">
        <v>40</v>
      </c>
      <c r="G268">
        <v>49.8</v>
      </c>
      <c r="H268">
        <v>0</v>
      </c>
      <c r="I268" t="s">
        <v>34</v>
      </c>
      <c r="AC268" t="s">
        <v>102</v>
      </c>
      <c r="AD268" t="s">
        <v>36</v>
      </c>
      <c r="AE268">
        <v>325193</v>
      </c>
    </row>
    <row r="269" spans="1:31" x14ac:dyDescent="0.2">
      <c r="A269">
        <v>1004584</v>
      </c>
      <c r="B269">
        <v>2023</v>
      </c>
      <c r="D269" t="s">
        <v>101</v>
      </c>
      <c r="E269" t="s">
        <v>32</v>
      </c>
      <c r="F269" t="s">
        <v>41</v>
      </c>
      <c r="G269">
        <v>0.19900000000000001</v>
      </c>
      <c r="H269">
        <v>0</v>
      </c>
      <c r="I269" t="s">
        <v>34</v>
      </c>
      <c r="AC269" t="s">
        <v>102</v>
      </c>
      <c r="AD269" t="s">
        <v>36</v>
      </c>
      <c r="AE269">
        <v>325193</v>
      </c>
    </row>
    <row r="270" spans="1:31" x14ac:dyDescent="0.2">
      <c r="A270">
        <v>1004584</v>
      </c>
      <c r="B270">
        <v>2023</v>
      </c>
      <c r="D270" t="s">
        <v>101</v>
      </c>
      <c r="E270" t="s">
        <v>32</v>
      </c>
      <c r="F270" t="s">
        <v>42</v>
      </c>
      <c r="G270">
        <v>59.4</v>
      </c>
      <c r="H270">
        <v>0</v>
      </c>
      <c r="I270" t="s">
        <v>34</v>
      </c>
      <c r="AC270" t="s">
        <v>102</v>
      </c>
      <c r="AD270" t="s">
        <v>36</v>
      </c>
      <c r="AE270">
        <v>325193</v>
      </c>
    </row>
    <row r="271" spans="1:31" x14ac:dyDescent="0.2">
      <c r="A271">
        <v>1005073</v>
      </c>
      <c r="B271">
        <v>2023</v>
      </c>
      <c r="C271" t="s">
        <v>49</v>
      </c>
      <c r="D271" t="s">
        <v>103</v>
      </c>
      <c r="E271" t="s">
        <v>32</v>
      </c>
      <c r="F271" t="s">
        <v>33</v>
      </c>
      <c r="G271">
        <v>0</v>
      </c>
      <c r="H271">
        <v>0</v>
      </c>
      <c r="I271" t="s">
        <v>34</v>
      </c>
      <c r="AC271" t="s">
        <v>104</v>
      </c>
      <c r="AD271" t="s">
        <v>36</v>
      </c>
      <c r="AE271">
        <v>322120</v>
      </c>
    </row>
    <row r="272" spans="1:31" x14ac:dyDescent="0.2">
      <c r="A272">
        <v>1005073</v>
      </c>
      <c r="B272">
        <v>2023</v>
      </c>
      <c r="C272" t="s">
        <v>49</v>
      </c>
      <c r="D272" t="s">
        <v>103</v>
      </c>
      <c r="E272" t="s">
        <v>32</v>
      </c>
      <c r="F272" t="s">
        <v>37</v>
      </c>
      <c r="G272">
        <v>52081.3</v>
      </c>
      <c r="H272">
        <v>0</v>
      </c>
      <c r="I272" t="s">
        <v>34</v>
      </c>
      <c r="AC272" t="s">
        <v>104</v>
      </c>
      <c r="AD272" t="s">
        <v>36</v>
      </c>
      <c r="AE272">
        <v>322120</v>
      </c>
    </row>
    <row r="273" spans="1:31" x14ac:dyDescent="0.2">
      <c r="A273">
        <v>1005073</v>
      </c>
      <c r="B273">
        <v>2023</v>
      </c>
      <c r="C273" t="s">
        <v>49</v>
      </c>
      <c r="D273" t="s">
        <v>103</v>
      </c>
      <c r="E273" t="s">
        <v>32</v>
      </c>
      <c r="F273" t="s">
        <v>38</v>
      </c>
      <c r="G273">
        <v>52081.3</v>
      </c>
      <c r="H273">
        <v>0</v>
      </c>
      <c r="I273" t="s">
        <v>34</v>
      </c>
      <c r="AC273" t="s">
        <v>104</v>
      </c>
      <c r="AD273" t="s">
        <v>36</v>
      </c>
      <c r="AE273">
        <v>322120</v>
      </c>
    </row>
    <row r="274" spans="1:31" x14ac:dyDescent="0.2">
      <c r="A274">
        <v>1005073</v>
      </c>
      <c r="B274">
        <v>2023</v>
      </c>
      <c r="C274" t="s">
        <v>49</v>
      </c>
      <c r="D274" t="s">
        <v>103</v>
      </c>
      <c r="E274" t="s">
        <v>32</v>
      </c>
      <c r="F274" t="s">
        <v>39</v>
      </c>
      <c r="G274">
        <v>0.98</v>
      </c>
      <c r="H274">
        <v>0</v>
      </c>
      <c r="I274" t="s">
        <v>34</v>
      </c>
      <c r="AC274" t="s">
        <v>104</v>
      </c>
      <c r="AD274" t="s">
        <v>36</v>
      </c>
      <c r="AE274">
        <v>322120</v>
      </c>
    </row>
    <row r="275" spans="1:31" x14ac:dyDescent="0.2">
      <c r="A275">
        <v>1005073</v>
      </c>
      <c r="B275">
        <v>2023</v>
      </c>
      <c r="C275" t="s">
        <v>49</v>
      </c>
      <c r="D275" t="s">
        <v>103</v>
      </c>
      <c r="E275" t="s">
        <v>32</v>
      </c>
      <c r="F275" t="s">
        <v>40</v>
      </c>
      <c r="G275">
        <v>24.5</v>
      </c>
      <c r="H275">
        <v>0</v>
      </c>
      <c r="I275" t="s">
        <v>34</v>
      </c>
      <c r="AC275" t="s">
        <v>104</v>
      </c>
      <c r="AD275" t="s">
        <v>36</v>
      </c>
      <c r="AE275">
        <v>322120</v>
      </c>
    </row>
    <row r="276" spans="1:31" x14ac:dyDescent="0.2">
      <c r="A276">
        <v>1005073</v>
      </c>
      <c r="B276">
        <v>2023</v>
      </c>
      <c r="C276" t="s">
        <v>49</v>
      </c>
      <c r="D276" t="s">
        <v>103</v>
      </c>
      <c r="E276" t="s">
        <v>32</v>
      </c>
      <c r="F276" t="s">
        <v>41</v>
      </c>
      <c r="G276">
        <v>9.8000000000000004E-2</v>
      </c>
      <c r="H276">
        <v>0</v>
      </c>
      <c r="I276" t="s">
        <v>34</v>
      </c>
      <c r="AC276" t="s">
        <v>104</v>
      </c>
      <c r="AD276" t="s">
        <v>36</v>
      </c>
      <c r="AE276">
        <v>322120</v>
      </c>
    </row>
    <row r="277" spans="1:31" x14ac:dyDescent="0.2">
      <c r="A277">
        <v>1005073</v>
      </c>
      <c r="B277">
        <v>2023</v>
      </c>
      <c r="C277" t="s">
        <v>49</v>
      </c>
      <c r="D277" t="s">
        <v>103</v>
      </c>
      <c r="E277" t="s">
        <v>32</v>
      </c>
      <c r="F277" t="s">
        <v>42</v>
      </c>
      <c r="G277">
        <v>29.3</v>
      </c>
      <c r="H277">
        <v>0</v>
      </c>
      <c r="I277" t="s">
        <v>34</v>
      </c>
      <c r="AC277" t="s">
        <v>104</v>
      </c>
      <c r="AD277" t="s">
        <v>36</v>
      </c>
      <c r="AE277">
        <v>322120</v>
      </c>
    </row>
    <row r="278" spans="1:31" x14ac:dyDescent="0.2">
      <c r="A278">
        <v>1005073</v>
      </c>
      <c r="B278">
        <v>2023</v>
      </c>
      <c r="C278" t="s">
        <v>105</v>
      </c>
      <c r="D278" t="s">
        <v>106</v>
      </c>
      <c r="E278" t="s">
        <v>107</v>
      </c>
      <c r="F278" t="s">
        <v>33</v>
      </c>
      <c r="G278">
        <v>0</v>
      </c>
      <c r="H278">
        <v>0</v>
      </c>
      <c r="I278" t="s">
        <v>34</v>
      </c>
      <c r="AC278" t="s">
        <v>104</v>
      </c>
      <c r="AD278" t="s">
        <v>36</v>
      </c>
      <c r="AE278">
        <v>322120</v>
      </c>
    </row>
    <row r="279" spans="1:31" x14ac:dyDescent="0.2">
      <c r="A279">
        <v>1005073</v>
      </c>
      <c r="B279">
        <v>2023</v>
      </c>
      <c r="C279" t="s">
        <v>105</v>
      </c>
      <c r="D279" t="s">
        <v>106</v>
      </c>
      <c r="E279" t="s">
        <v>107</v>
      </c>
      <c r="F279" t="s">
        <v>37</v>
      </c>
      <c r="G279">
        <v>0</v>
      </c>
      <c r="H279">
        <v>0</v>
      </c>
      <c r="I279" t="s">
        <v>34</v>
      </c>
      <c r="AC279" t="s">
        <v>104</v>
      </c>
      <c r="AD279" t="s">
        <v>36</v>
      </c>
      <c r="AE279">
        <v>322120</v>
      </c>
    </row>
    <row r="280" spans="1:31" x14ac:dyDescent="0.2">
      <c r="A280">
        <v>1005073</v>
      </c>
      <c r="B280">
        <v>2023</v>
      </c>
      <c r="C280" t="s">
        <v>105</v>
      </c>
      <c r="D280" t="s">
        <v>106</v>
      </c>
      <c r="E280" t="s">
        <v>107</v>
      </c>
      <c r="F280" t="s">
        <v>38</v>
      </c>
      <c r="G280">
        <v>0</v>
      </c>
      <c r="H280">
        <v>0</v>
      </c>
      <c r="I280" t="s">
        <v>34</v>
      </c>
      <c r="AC280" t="s">
        <v>104</v>
      </c>
      <c r="AD280" t="s">
        <v>36</v>
      </c>
      <c r="AE280">
        <v>322120</v>
      </c>
    </row>
    <row r="281" spans="1:31" x14ac:dyDescent="0.2">
      <c r="A281">
        <v>1005073</v>
      </c>
      <c r="B281">
        <v>2023</v>
      </c>
      <c r="C281" t="s">
        <v>105</v>
      </c>
      <c r="D281" t="s">
        <v>106</v>
      </c>
      <c r="E281" t="s">
        <v>107</v>
      </c>
      <c r="F281" t="s">
        <v>39</v>
      </c>
      <c r="G281">
        <v>0</v>
      </c>
      <c r="H281">
        <v>0</v>
      </c>
      <c r="I281" t="s">
        <v>34</v>
      </c>
      <c r="AC281" t="s">
        <v>104</v>
      </c>
      <c r="AD281" t="s">
        <v>36</v>
      </c>
      <c r="AE281">
        <v>322120</v>
      </c>
    </row>
    <row r="282" spans="1:31" x14ac:dyDescent="0.2">
      <c r="A282">
        <v>1005073</v>
      </c>
      <c r="B282">
        <v>2023</v>
      </c>
      <c r="C282" t="s">
        <v>105</v>
      </c>
      <c r="D282" t="s">
        <v>106</v>
      </c>
      <c r="E282" t="s">
        <v>107</v>
      </c>
      <c r="F282" t="s">
        <v>40</v>
      </c>
      <c r="G282">
        <v>0</v>
      </c>
      <c r="H282">
        <v>0</v>
      </c>
      <c r="I282" t="s">
        <v>34</v>
      </c>
      <c r="AC282" t="s">
        <v>104</v>
      </c>
      <c r="AD282" t="s">
        <v>36</v>
      </c>
      <c r="AE282">
        <v>322120</v>
      </c>
    </row>
    <row r="283" spans="1:31" x14ac:dyDescent="0.2">
      <c r="A283">
        <v>1005073</v>
      </c>
      <c r="B283">
        <v>2023</v>
      </c>
      <c r="C283" t="s">
        <v>105</v>
      </c>
      <c r="D283" t="s">
        <v>106</v>
      </c>
      <c r="E283" t="s">
        <v>107</v>
      </c>
      <c r="F283" t="s">
        <v>41</v>
      </c>
      <c r="G283">
        <v>0</v>
      </c>
      <c r="H283">
        <v>0</v>
      </c>
      <c r="I283" t="s">
        <v>34</v>
      </c>
      <c r="AC283" t="s">
        <v>104</v>
      </c>
      <c r="AD283" t="s">
        <v>36</v>
      </c>
      <c r="AE283">
        <v>322120</v>
      </c>
    </row>
    <row r="284" spans="1:31" x14ac:dyDescent="0.2">
      <c r="A284">
        <v>1005073</v>
      </c>
      <c r="B284">
        <v>2023</v>
      </c>
      <c r="C284" t="s">
        <v>105</v>
      </c>
      <c r="D284" t="s">
        <v>106</v>
      </c>
      <c r="E284" t="s">
        <v>107</v>
      </c>
      <c r="F284" t="s">
        <v>42</v>
      </c>
      <c r="G284">
        <v>0</v>
      </c>
      <c r="H284">
        <v>0</v>
      </c>
      <c r="I284" t="s">
        <v>34</v>
      </c>
      <c r="AC284" t="s">
        <v>104</v>
      </c>
      <c r="AD284" t="s">
        <v>36</v>
      </c>
      <c r="AE284">
        <v>322120</v>
      </c>
    </row>
    <row r="285" spans="1:31" x14ac:dyDescent="0.2">
      <c r="A285">
        <v>1005758</v>
      </c>
      <c r="B285">
        <v>2023</v>
      </c>
      <c r="C285" t="s">
        <v>49</v>
      </c>
      <c r="D285" t="s">
        <v>108</v>
      </c>
      <c r="E285" t="s">
        <v>32</v>
      </c>
      <c r="F285" t="s">
        <v>33</v>
      </c>
      <c r="G285">
        <v>0</v>
      </c>
      <c r="H285">
        <v>0</v>
      </c>
      <c r="I285" t="s">
        <v>34</v>
      </c>
      <c r="AC285" t="s">
        <v>109</v>
      </c>
      <c r="AD285" t="s">
        <v>36</v>
      </c>
      <c r="AE285">
        <v>311313</v>
      </c>
    </row>
    <row r="286" spans="1:31" x14ac:dyDescent="0.2">
      <c r="A286">
        <v>1005758</v>
      </c>
      <c r="B286">
        <v>2023</v>
      </c>
      <c r="C286" t="s">
        <v>49</v>
      </c>
      <c r="D286" t="s">
        <v>108</v>
      </c>
      <c r="E286" t="s">
        <v>32</v>
      </c>
      <c r="F286" t="s">
        <v>37</v>
      </c>
      <c r="G286">
        <v>40354.300000000003</v>
      </c>
      <c r="H286">
        <v>0</v>
      </c>
      <c r="I286" t="s">
        <v>34</v>
      </c>
      <c r="AC286" t="s">
        <v>109</v>
      </c>
      <c r="AD286" t="s">
        <v>36</v>
      </c>
      <c r="AE286">
        <v>311313</v>
      </c>
    </row>
    <row r="287" spans="1:31" x14ac:dyDescent="0.2">
      <c r="A287">
        <v>1005758</v>
      </c>
      <c r="B287">
        <v>2023</v>
      </c>
      <c r="C287" t="s">
        <v>49</v>
      </c>
      <c r="D287" t="s">
        <v>108</v>
      </c>
      <c r="E287" t="s">
        <v>32</v>
      </c>
      <c r="F287" t="s">
        <v>38</v>
      </c>
      <c r="G287">
        <v>40354.300000000003</v>
      </c>
      <c r="H287">
        <v>0</v>
      </c>
      <c r="I287" t="s">
        <v>34</v>
      </c>
      <c r="AC287" t="s">
        <v>109</v>
      </c>
      <c r="AD287" t="s">
        <v>36</v>
      </c>
      <c r="AE287">
        <v>311313</v>
      </c>
    </row>
    <row r="288" spans="1:31" x14ac:dyDescent="0.2">
      <c r="A288">
        <v>1005758</v>
      </c>
      <c r="B288">
        <v>2023</v>
      </c>
      <c r="C288" t="s">
        <v>49</v>
      </c>
      <c r="D288" t="s">
        <v>108</v>
      </c>
      <c r="E288" t="s">
        <v>32</v>
      </c>
      <c r="F288" t="s">
        <v>39</v>
      </c>
      <c r="G288">
        <v>0.76</v>
      </c>
      <c r="H288">
        <v>0</v>
      </c>
      <c r="I288" t="s">
        <v>34</v>
      </c>
      <c r="AC288" t="s">
        <v>109</v>
      </c>
      <c r="AD288" t="s">
        <v>36</v>
      </c>
      <c r="AE288">
        <v>311313</v>
      </c>
    </row>
    <row r="289" spans="1:31" x14ac:dyDescent="0.2">
      <c r="A289">
        <v>1005758</v>
      </c>
      <c r="B289">
        <v>2023</v>
      </c>
      <c r="C289" t="s">
        <v>49</v>
      </c>
      <c r="D289" t="s">
        <v>108</v>
      </c>
      <c r="E289" t="s">
        <v>32</v>
      </c>
      <c r="F289" t="s">
        <v>40</v>
      </c>
      <c r="G289">
        <v>19</v>
      </c>
      <c r="H289">
        <v>0</v>
      </c>
      <c r="I289" t="s">
        <v>34</v>
      </c>
      <c r="AC289" t="s">
        <v>109</v>
      </c>
      <c r="AD289" t="s">
        <v>36</v>
      </c>
      <c r="AE289">
        <v>311313</v>
      </c>
    </row>
    <row r="290" spans="1:31" x14ac:dyDescent="0.2">
      <c r="A290">
        <v>1005758</v>
      </c>
      <c r="B290">
        <v>2023</v>
      </c>
      <c r="C290" t="s">
        <v>49</v>
      </c>
      <c r="D290" t="s">
        <v>108</v>
      </c>
      <c r="E290" t="s">
        <v>32</v>
      </c>
      <c r="F290" t="s">
        <v>41</v>
      </c>
      <c r="G290">
        <v>7.5999999999999998E-2</v>
      </c>
      <c r="H290">
        <v>0</v>
      </c>
      <c r="I290" t="s">
        <v>34</v>
      </c>
      <c r="AC290" t="s">
        <v>109</v>
      </c>
      <c r="AD290" t="s">
        <v>36</v>
      </c>
      <c r="AE290">
        <v>311313</v>
      </c>
    </row>
    <row r="291" spans="1:31" x14ac:dyDescent="0.2">
      <c r="A291">
        <v>1005758</v>
      </c>
      <c r="B291">
        <v>2023</v>
      </c>
      <c r="C291" t="s">
        <v>49</v>
      </c>
      <c r="D291" t="s">
        <v>108</v>
      </c>
      <c r="E291" t="s">
        <v>32</v>
      </c>
      <c r="F291" t="s">
        <v>42</v>
      </c>
      <c r="G291">
        <v>22.7</v>
      </c>
      <c r="H291">
        <v>0</v>
      </c>
      <c r="I291" t="s">
        <v>34</v>
      </c>
      <c r="AC291" t="s">
        <v>109</v>
      </c>
      <c r="AD291" t="s">
        <v>36</v>
      </c>
      <c r="AE291">
        <v>311313</v>
      </c>
    </row>
    <row r="292" spans="1:31" x14ac:dyDescent="0.2">
      <c r="A292">
        <v>1005758</v>
      </c>
      <c r="B292">
        <v>2023</v>
      </c>
      <c r="C292" t="s">
        <v>49</v>
      </c>
      <c r="D292" t="s">
        <v>110</v>
      </c>
      <c r="E292" t="s">
        <v>32</v>
      </c>
      <c r="F292" t="s">
        <v>33</v>
      </c>
      <c r="G292">
        <v>0</v>
      </c>
      <c r="H292">
        <v>0</v>
      </c>
      <c r="I292" t="s">
        <v>34</v>
      </c>
      <c r="AC292" t="s">
        <v>109</v>
      </c>
      <c r="AD292" t="s">
        <v>36</v>
      </c>
      <c r="AE292">
        <v>311313</v>
      </c>
    </row>
    <row r="293" spans="1:31" x14ac:dyDescent="0.2">
      <c r="A293">
        <v>1005758</v>
      </c>
      <c r="B293">
        <v>2023</v>
      </c>
      <c r="C293" t="s">
        <v>49</v>
      </c>
      <c r="D293" t="s">
        <v>110</v>
      </c>
      <c r="E293" t="s">
        <v>32</v>
      </c>
      <c r="F293" t="s">
        <v>37</v>
      </c>
      <c r="G293">
        <v>35881</v>
      </c>
      <c r="H293">
        <v>0</v>
      </c>
      <c r="I293" t="s">
        <v>34</v>
      </c>
      <c r="AC293" t="s">
        <v>109</v>
      </c>
      <c r="AD293" t="s">
        <v>36</v>
      </c>
      <c r="AE293">
        <v>311313</v>
      </c>
    </row>
    <row r="294" spans="1:31" x14ac:dyDescent="0.2">
      <c r="A294">
        <v>1005758</v>
      </c>
      <c r="B294">
        <v>2023</v>
      </c>
      <c r="C294" t="s">
        <v>49</v>
      </c>
      <c r="D294" t="s">
        <v>110</v>
      </c>
      <c r="E294" t="s">
        <v>32</v>
      </c>
      <c r="F294" t="s">
        <v>38</v>
      </c>
      <c r="G294">
        <v>35881</v>
      </c>
      <c r="H294">
        <v>0</v>
      </c>
      <c r="I294" t="s">
        <v>34</v>
      </c>
      <c r="AC294" t="s">
        <v>109</v>
      </c>
      <c r="AD294" t="s">
        <v>36</v>
      </c>
      <c r="AE294">
        <v>311313</v>
      </c>
    </row>
    <row r="295" spans="1:31" x14ac:dyDescent="0.2">
      <c r="A295">
        <v>1005758</v>
      </c>
      <c r="B295">
        <v>2023</v>
      </c>
      <c r="C295" t="s">
        <v>49</v>
      </c>
      <c r="D295" t="s">
        <v>110</v>
      </c>
      <c r="E295" t="s">
        <v>32</v>
      </c>
      <c r="F295" t="s">
        <v>39</v>
      </c>
      <c r="G295">
        <v>0.68</v>
      </c>
      <c r="H295">
        <v>0</v>
      </c>
      <c r="I295" t="s">
        <v>34</v>
      </c>
      <c r="AC295" t="s">
        <v>109</v>
      </c>
      <c r="AD295" t="s">
        <v>36</v>
      </c>
      <c r="AE295">
        <v>311313</v>
      </c>
    </row>
    <row r="296" spans="1:31" x14ac:dyDescent="0.2">
      <c r="A296">
        <v>1005758</v>
      </c>
      <c r="B296">
        <v>2023</v>
      </c>
      <c r="C296" t="s">
        <v>49</v>
      </c>
      <c r="D296" t="s">
        <v>110</v>
      </c>
      <c r="E296" t="s">
        <v>32</v>
      </c>
      <c r="F296" t="s">
        <v>40</v>
      </c>
      <c r="G296">
        <v>16.899999999999999</v>
      </c>
      <c r="H296">
        <v>0</v>
      </c>
      <c r="I296" t="s">
        <v>34</v>
      </c>
      <c r="AC296" t="s">
        <v>109</v>
      </c>
      <c r="AD296" t="s">
        <v>36</v>
      </c>
      <c r="AE296">
        <v>311313</v>
      </c>
    </row>
    <row r="297" spans="1:31" x14ac:dyDescent="0.2">
      <c r="A297">
        <v>1005758</v>
      </c>
      <c r="B297">
        <v>2023</v>
      </c>
      <c r="C297" t="s">
        <v>49</v>
      </c>
      <c r="D297" t="s">
        <v>110</v>
      </c>
      <c r="E297" t="s">
        <v>32</v>
      </c>
      <c r="F297" t="s">
        <v>41</v>
      </c>
      <c r="G297">
        <v>6.8000000000000005E-2</v>
      </c>
      <c r="H297">
        <v>0</v>
      </c>
      <c r="I297" t="s">
        <v>34</v>
      </c>
      <c r="AC297" t="s">
        <v>109</v>
      </c>
      <c r="AD297" t="s">
        <v>36</v>
      </c>
      <c r="AE297">
        <v>311313</v>
      </c>
    </row>
    <row r="298" spans="1:31" x14ac:dyDescent="0.2">
      <c r="A298">
        <v>1005758</v>
      </c>
      <c r="B298">
        <v>2023</v>
      </c>
      <c r="C298" t="s">
        <v>49</v>
      </c>
      <c r="D298" t="s">
        <v>110</v>
      </c>
      <c r="E298" t="s">
        <v>32</v>
      </c>
      <c r="F298" t="s">
        <v>42</v>
      </c>
      <c r="G298">
        <v>20.2</v>
      </c>
      <c r="H298">
        <v>0</v>
      </c>
      <c r="I298" t="s">
        <v>34</v>
      </c>
      <c r="AC298" t="s">
        <v>109</v>
      </c>
      <c r="AD298" t="s">
        <v>36</v>
      </c>
      <c r="AE298">
        <v>311313</v>
      </c>
    </row>
    <row r="299" spans="1:31" x14ac:dyDescent="0.2">
      <c r="A299">
        <v>1005758</v>
      </c>
      <c r="B299">
        <v>2023</v>
      </c>
      <c r="C299" t="s">
        <v>49</v>
      </c>
      <c r="D299" t="s">
        <v>111</v>
      </c>
      <c r="E299" t="s">
        <v>32</v>
      </c>
      <c r="F299" t="s">
        <v>33</v>
      </c>
      <c r="G299">
        <v>0</v>
      </c>
      <c r="H299">
        <v>0</v>
      </c>
      <c r="I299" t="s">
        <v>34</v>
      </c>
      <c r="AC299" t="s">
        <v>109</v>
      </c>
      <c r="AD299" t="s">
        <v>36</v>
      </c>
      <c r="AE299">
        <v>311313</v>
      </c>
    </row>
    <row r="300" spans="1:31" x14ac:dyDescent="0.2">
      <c r="A300">
        <v>1005758</v>
      </c>
      <c r="B300">
        <v>2023</v>
      </c>
      <c r="C300" t="s">
        <v>49</v>
      </c>
      <c r="D300" t="s">
        <v>111</v>
      </c>
      <c r="E300" t="s">
        <v>32</v>
      </c>
      <c r="F300" t="s">
        <v>37</v>
      </c>
      <c r="G300">
        <v>39751.300000000003</v>
      </c>
      <c r="H300">
        <v>0</v>
      </c>
      <c r="I300" t="s">
        <v>34</v>
      </c>
      <c r="AC300" t="s">
        <v>109</v>
      </c>
      <c r="AD300" t="s">
        <v>36</v>
      </c>
      <c r="AE300">
        <v>311313</v>
      </c>
    </row>
    <row r="301" spans="1:31" x14ac:dyDescent="0.2">
      <c r="A301">
        <v>1005758</v>
      </c>
      <c r="B301">
        <v>2023</v>
      </c>
      <c r="C301" t="s">
        <v>49</v>
      </c>
      <c r="D301" t="s">
        <v>111</v>
      </c>
      <c r="E301" t="s">
        <v>32</v>
      </c>
      <c r="F301" t="s">
        <v>38</v>
      </c>
      <c r="G301">
        <v>39751.300000000003</v>
      </c>
      <c r="H301">
        <v>0</v>
      </c>
      <c r="I301" t="s">
        <v>34</v>
      </c>
      <c r="AC301" t="s">
        <v>109</v>
      </c>
      <c r="AD301" t="s">
        <v>36</v>
      </c>
      <c r="AE301">
        <v>311313</v>
      </c>
    </row>
    <row r="302" spans="1:31" x14ac:dyDescent="0.2">
      <c r="A302">
        <v>1005758</v>
      </c>
      <c r="B302">
        <v>2023</v>
      </c>
      <c r="C302" t="s">
        <v>49</v>
      </c>
      <c r="D302" t="s">
        <v>111</v>
      </c>
      <c r="E302" t="s">
        <v>32</v>
      </c>
      <c r="F302" t="s">
        <v>39</v>
      </c>
      <c r="G302">
        <v>0.75</v>
      </c>
      <c r="H302">
        <v>0</v>
      </c>
      <c r="I302" t="s">
        <v>34</v>
      </c>
      <c r="AC302" t="s">
        <v>109</v>
      </c>
      <c r="AD302" t="s">
        <v>36</v>
      </c>
      <c r="AE302">
        <v>311313</v>
      </c>
    </row>
    <row r="303" spans="1:31" x14ac:dyDescent="0.2">
      <c r="A303">
        <v>1005758</v>
      </c>
      <c r="B303">
        <v>2023</v>
      </c>
      <c r="C303" t="s">
        <v>49</v>
      </c>
      <c r="D303" t="s">
        <v>111</v>
      </c>
      <c r="E303" t="s">
        <v>32</v>
      </c>
      <c r="F303" t="s">
        <v>40</v>
      </c>
      <c r="G303">
        <v>18.7</v>
      </c>
      <c r="H303">
        <v>0</v>
      </c>
      <c r="I303" t="s">
        <v>34</v>
      </c>
      <c r="AC303" t="s">
        <v>109</v>
      </c>
      <c r="AD303" t="s">
        <v>36</v>
      </c>
      <c r="AE303">
        <v>311313</v>
      </c>
    </row>
    <row r="304" spans="1:31" x14ac:dyDescent="0.2">
      <c r="A304">
        <v>1005758</v>
      </c>
      <c r="B304">
        <v>2023</v>
      </c>
      <c r="C304" t="s">
        <v>49</v>
      </c>
      <c r="D304" t="s">
        <v>111</v>
      </c>
      <c r="E304" t="s">
        <v>32</v>
      </c>
      <c r="F304" t="s">
        <v>41</v>
      </c>
      <c r="G304">
        <v>7.4999999999999997E-2</v>
      </c>
      <c r="H304">
        <v>0</v>
      </c>
      <c r="I304" t="s">
        <v>34</v>
      </c>
      <c r="AC304" t="s">
        <v>109</v>
      </c>
      <c r="AD304" t="s">
        <v>36</v>
      </c>
      <c r="AE304">
        <v>311313</v>
      </c>
    </row>
    <row r="305" spans="1:31" x14ac:dyDescent="0.2">
      <c r="A305">
        <v>1005758</v>
      </c>
      <c r="B305">
        <v>2023</v>
      </c>
      <c r="C305" t="s">
        <v>49</v>
      </c>
      <c r="D305" t="s">
        <v>111</v>
      </c>
      <c r="E305" t="s">
        <v>32</v>
      </c>
      <c r="F305" t="s">
        <v>42</v>
      </c>
      <c r="G305">
        <v>22.3</v>
      </c>
      <c r="H305">
        <v>0</v>
      </c>
      <c r="I305" t="s">
        <v>34</v>
      </c>
      <c r="AC305" t="s">
        <v>109</v>
      </c>
      <c r="AD305" t="s">
        <v>36</v>
      </c>
      <c r="AE305">
        <v>311313</v>
      </c>
    </row>
    <row r="306" spans="1:31" x14ac:dyDescent="0.2">
      <c r="A306">
        <v>1005758</v>
      </c>
      <c r="B306">
        <v>2023</v>
      </c>
      <c r="C306" t="s">
        <v>112</v>
      </c>
      <c r="D306" t="s">
        <v>113</v>
      </c>
      <c r="E306" t="s">
        <v>114</v>
      </c>
      <c r="F306" t="s">
        <v>33</v>
      </c>
      <c r="G306">
        <v>0</v>
      </c>
      <c r="H306">
        <v>0</v>
      </c>
      <c r="I306" t="s">
        <v>34</v>
      </c>
      <c r="AC306" t="s">
        <v>109</v>
      </c>
      <c r="AD306" t="s">
        <v>36</v>
      </c>
      <c r="AE306">
        <v>311313</v>
      </c>
    </row>
    <row r="307" spans="1:31" x14ac:dyDescent="0.2">
      <c r="A307">
        <v>1005758</v>
      </c>
      <c r="B307">
        <v>2023</v>
      </c>
      <c r="C307" t="s">
        <v>112</v>
      </c>
      <c r="D307" t="s">
        <v>113</v>
      </c>
      <c r="E307" t="s">
        <v>114</v>
      </c>
      <c r="F307" t="s">
        <v>37</v>
      </c>
      <c r="G307">
        <v>5616.8</v>
      </c>
      <c r="H307">
        <v>0</v>
      </c>
      <c r="I307" t="s">
        <v>34</v>
      </c>
      <c r="AC307" t="s">
        <v>109</v>
      </c>
      <c r="AD307" t="s">
        <v>36</v>
      </c>
      <c r="AE307">
        <v>311313</v>
      </c>
    </row>
    <row r="308" spans="1:31" x14ac:dyDescent="0.2">
      <c r="A308">
        <v>1005758</v>
      </c>
      <c r="B308">
        <v>2023</v>
      </c>
      <c r="C308" t="s">
        <v>112</v>
      </c>
      <c r="D308" t="s">
        <v>113</v>
      </c>
      <c r="E308" t="s">
        <v>114</v>
      </c>
      <c r="F308" t="s">
        <v>38</v>
      </c>
      <c r="G308">
        <v>5616.8</v>
      </c>
      <c r="H308">
        <v>0</v>
      </c>
      <c r="I308" t="s">
        <v>34</v>
      </c>
      <c r="AC308" t="s">
        <v>109</v>
      </c>
      <c r="AD308" t="s">
        <v>36</v>
      </c>
      <c r="AE308">
        <v>311313</v>
      </c>
    </row>
    <row r="309" spans="1:31" x14ac:dyDescent="0.2">
      <c r="A309">
        <v>1005758</v>
      </c>
      <c r="B309">
        <v>2023</v>
      </c>
      <c r="C309" t="s">
        <v>112</v>
      </c>
      <c r="D309" t="s">
        <v>113</v>
      </c>
      <c r="E309" t="s">
        <v>114</v>
      </c>
      <c r="F309" t="s">
        <v>39</v>
      </c>
      <c r="G309">
        <v>0.6</v>
      </c>
      <c r="H309">
        <v>0</v>
      </c>
      <c r="I309" t="s">
        <v>34</v>
      </c>
      <c r="AC309" t="s">
        <v>109</v>
      </c>
      <c r="AD309" t="s">
        <v>36</v>
      </c>
      <c r="AE309">
        <v>311313</v>
      </c>
    </row>
    <row r="310" spans="1:31" x14ac:dyDescent="0.2">
      <c r="A310">
        <v>1005758</v>
      </c>
      <c r="B310">
        <v>2023</v>
      </c>
      <c r="C310" t="s">
        <v>112</v>
      </c>
      <c r="D310" t="s">
        <v>113</v>
      </c>
      <c r="E310" t="s">
        <v>114</v>
      </c>
      <c r="F310" t="s">
        <v>40</v>
      </c>
      <c r="G310">
        <v>14.9</v>
      </c>
      <c r="H310">
        <v>0</v>
      </c>
      <c r="I310" t="s">
        <v>34</v>
      </c>
      <c r="AC310" t="s">
        <v>109</v>
      </c>
      <c r="AD310" t="s">
        <v>36</v>
      </c>
      <c r="AE310">
        <v>311313</v>
      </c>
    </row>
    <row r="311" spans="1:31" x14ac:dyDescent="0.2">
      <c r="A311">
        <v>1005758</v>
      </c>
      <c r="B311">
        <v>2023</v>
      </c>
      <c r="C311" t="s">
        <v>112</v>
      </c>
      <c r="D311" t="s">
        <v>113</v>
      </c>
      <c r="E311" t="s">
        <v>114</v>
      </c>
      <c r="F311" t="s">
        <v>41</v>
      </c>
      <c r="G311">
        <v>8.6999999999999994E-2</v>
      </c>
      <c r="H311">
        <v>0</v>
      </c>
      <c r="I311" t="s">
        <v>34</v>
      </c>
      <c r="AC311" t="s">
        <v>109</v>
      </c>
      <c r="AD311" t="s">
        <v>36</v>
      </c>
      <c r="AE311">
        <v>311313</v>
      </c>
    </row>
    <row r="312" spans="1:31" x14ac:dyDescent="0.2">
      <c r="A312">
        <v>1005758</v>
      </c>
      <c r="B312">
        <v>2023</v>
      </c>
      <c r="C312" t="s">
        <v>112</v>
      </c>
      <c r="D312" t="s">
        <v>113</v>
      </c>
      <c r="E312" t="s">
        <v>114</v>
      </c>
      <c r="F312" t="s">
        <v>42</v>
      </c>
      <c r="G312">
        <v>25.8</v>
      </c>
      <c r="H312">
        <v>0</v>
      </c>
      <c r="I312" t="s">
        <v>34</v>
      </c>
      <c r="AC312" t="s">
        <v>109</v>
      </c>
      <c r="AD312" t="s">
        <v>36</v>
      </c>
      <c r="AE312">
        <v>311313</v>
      </c>
    </row>
    <row r="313" spans="1:31" x14ac:dyDescent="0.2">
      <c r="A313">
        <v>1005758</v>
      </c>
      <c r="B313">
        <v>2023</v>
      </c>
      <c r="C313" t="s">
        <v>112</v>
      </c>
      <c r="D313" t="s">
        <v>113</v>
      </c>
      <c r="E313" t="s">
        <v>115</v>
      </c>
      <c r="F313" t="s">
        <v>33</v>
      </c>
      <c r="G313">
        <v>0</v>
      </c>
      <c r="H313">
        <v>0</v>
      </c>
      <c r="I313" t="s">
        <v>34</v>
      </c>
      <c r="AC313" t="s">
        <v>109</v>
      </c>
      <c r="AD313" t="s">
        <v>36</v>
      </c>
      <c r="AE313">
        <v>311313</v>
      </c>
    </row>
    <row r="314" spans="1:31" x14ac:dyDescent="0.2">
      <c r="A314">
        <v>1005758</v>
      </c>
      <c r="B314">
        <v>2023</v>
      </c>
      <c r="C314" t="s">
        <v>112</v>
      </c>
      <c r="D314" t="s">
        <v>113</v>
      </c>
      <c r="E314" t="s">
        <v>115</v>
      </c>
      <c r="F314" t="s">
        <v>37</v>
      </c>
      <c r="G314">
        <v>8738.9</v>
      </c>
      <c r="H314">
        <v>0</v>
      </c>
      <c r="I314" t="s">
        <v>34</v>
      </c>
      <c r="AC314" t="s">
        <v>109</v>
      </c>
      <c r="AD314" t="s">
        <v>36</v>
      </c>
      <c r="AE314">
        <v>311313</v>
      </c>
    </row>
    <row r="315" spans="1:31" x14ac:dyDescent="0.2">
      <c r="A315">
        <v>1005758</v>
      </c>
      <c r="B315">
        <v>2023</v>
      </c>
      <c r="C315" t="s">
        <v>112</v>
      </c>
      <c r="D315" t="s">
        <v>113</v>
      </c>
      <c r="E315" t="s">
        <v>115</v>
      </c>
      <c r="F315" t="s">
        <v>38</v>
      </c>
      <c r="G315">
        <v>8738.9</v>
      </c>
      <c r="H315">
        <v>0</v>
      </c>
      <c r="I315" t="s">
        <v>34</v>
      </c>
      <c r="AC315" t="s">
        <v>109</v>
      </c>
      <c r="AD315" t="s">
        <v>36</v>
      </c>
      <c r="AE315">
        <v>311313</v>
      </c>
    </row>
    <row r="316" spans="1:31" x14ac:dyDescent="0.2">
      <c r="A316">
        <v>1005758</v>
      </c>
      <c r="B316">
        <v>2023</v>
      </c>
      <c r="C316" t="s">
        <v>112</v>
      </c>
      <c r="D316" t="s">
        <v>113</v>
      </c>
      <c r="E316" t="s">
        <v>115</v>
      </c>
      <c r="F316" t="s">
        <v>39</v>
      </c>
      <c r="G316">
        <v>0.85</v>
      </c>
      <c r="H316">
        <v>0</v>
      </c>
      <c r="I316" t="s">
        <v>34</v>
      </c>
      <c r="AC316" t="s">
        <v>109</v>
      </c>
      <c r="AD316" t="s">
        <v>36</v>
      </c>
      <c r="AE316">
        <v>311313</v>
      </c>
    </row>
    <row r="317" spans="1:31" x14ac:dyDescent="0.2">
      <c r="A317">
        <v>1005758</v>
      </c>
      <c r="B317">
        <v>2023</v>
      </c>
      <c r="C317" t="s">
        <v>112</v>
      </c>
      <c r="D317" t="s">
        <v>113</v>
      </c>
      <c r="E317" t="s">
        <v>115</v>
      </c>
      <c r="F317" t="s">
        <v>40</v>
      </c>
      <c r="G317">
        <v>21.1</v>
      </c>
      <c r="H317">
        <v>0</v>
      </c>
      <c r="I317" t="s">
        <v>34</v>
      </c>
      <c r="AC317" t="s">
        <v>109</v>
      </c>
      <c r="AD317" t="s">
        <v>36</v>
      </c>
      <c r="AE317">
        <v>311313</v>
      </c>
    </row>
    <row r="318" spans="1:31" x14ac:dyDescent="0.2">
      <c r="A318">
        <v>1005758</v>
      </c>
      <c r="B318">
        <v>2023</v>
      </c>
      <c r="C318" t="s">
        <v>112</v>
      </c>
      <c r="D318" t="s">
        <v>113</v>
      </c>
      <c r="E318" t="s">
        <v>115</v>
      </c>
      <c r="F318" t="s">
        <v>41</v>
      </c>
      <c r="G318">
        <v>0.123</v>
      </c>
      <c r="H318">
        <v>0</v>
      </c>
      <c r="I318" t="s">
        <v>34</v>
      </c>
      <c r="AC318" t="s">
        <v>109</v>
      </c>
      <c r="AD318" t="s">
        <v>36</v>
      </c>
      <c r="AE318">
        <v>311313</v>
      </c>
    </row>
    <row r="319" spans="1:31" x14ac:dyDescent="0.2">
      <c r="A319">
        <v>1005758</v>
      </c>
      <c r="B319">
        <v>2023</v>
      </c>
      <c r="C319" t="s">
        <v>112</v>
      </c>
      <c r="D319" t="s">
        <v>113</v>
      </c>
      <c r="E319" t="s">
        <v>115</v>
      </c>
      <c r="F319" t="s">
        <v>42</v>
      </c>
      <c r="G319">
        <v>36.700000000000003</v>
      </c>
      <c r="H319">
        <v>0</v>
      </c>
      <c r="I319" t="s">
        <v>34</v>
      </c>
      <c r="AC319" t="s">
        <v>109</v>
      </c>
      <c r="AD319" t="s">
        <v>36</v>
      </c>
      <c r="AE319">
        <v>311313</v>
      </c>
    </row>
    <row r="320" spans="1:31" x14ac:dyDescent="0.2">
      <c r="A320">
        <v>1005838</v>
      </c>
      <c r="B320">
        <v>2023</v>
      </c>
      <c r="C320" t="s">
        <v>53</v>
      </c>
      <c r="D320" t="s">
        <v>116</v>
      </c>
      <c r="E320" t="s">
        <v>55</v>
      </c>
      <c r="F320" t="s">
        <v>33</v>
      </c>
      <c r="G320">
        <v>0</v>
      </c>
      <c r="H320">
        <v>0</v>
      </c>
      <c r="I320" t="s">
        <v>34</v>
      </c>
      <c r="AC320" t="s">
        <v>117</v>
      </c>
      <c r="AD320" t="s">
        <v>36</v>
      </c>
      <c r="AE320">
        <v>322120</v>
      </c>
    </row>
    <row r="321" spans="1:31" x14ac:dyDescent="0.2">
      <c r="A321">
        <v>1005838</v>
      </c>
      <c r="B321">
        <v>2023</v>
      </c>
      <c r="C321" t="s">
        <v>53</v>
      </c>
      <c r="D321" t="s">
        <v>116</v>
      </c>
      <c r="E321" t="s">
        <v>55</v>
      </c>
      <c r="F321" t="s">
        <v>37</v>
      </c>
      <c r="G321">
        <v>44563.199999999997</v>
      </c>
      <c r="H321">
        <v>0</v>
      </c>
      <c r="I321" t="s">
        <v>34</v>
      </c>
      <c r="AC321" t="s">
        <v>117</v>
      </c>
      <c r="AD321" t="s">
        <v>36</v>
      </c>
      <c r="AE321">
        <v>322120</v>
      </c>
    </row>
    <row r="322" spans="1:31" x14ac:dyDescent="0.2">
      <c r="A322">
        <v>1005838</v>
      </c>
      <c r="B322">
        <v>2023</v>
      </c>
      <c r="C322" t="s">
        <v>53</v>
      </c>
      <c r="D322" t="s">
        <v>116</v>
      </c>
      <c r="E322" t="s">
        <v>55</v>
      </c>
      <c r="F322" t="s">
        <v>38</v>
      </c>
      <c r="G322">
        <v>44563.199999999997</v>
      </c>
      <c r="H322">
        <v>0</v>
      </c>
      <c r="I322" t="s">
        <v>34</v>
      </c>
      <c r="AC322" t="s">
        <v>117</v>
      </c>
      <c r="AD322" t="s">
        <v>36</v>
      </c>
      <c r="AE322">
        <v>322120</v>
      </c>
    </row>
    <row r="323" spans="1:31" x14ac:dyDescent="0.2">
      <c r="A323">
        <v>1005838</v>
      </c>
      <c r="B323">
        <v>2023</v>
      </c>
      <c r="C323" t="s">
        <v>53</v>
      </c>
      <c r="D323" t="s">
        <v>116</v>
      </c>
      <c r="E323" t="s">
        <v>55</v>
      </c>
      <c r="F323" t="s">
        <v>39</v>
      </c>
      <c r="G323">
        <v>5.26</v>
      </c>
      <c r="H323">
        <v>0</v>
      </c>
      <c r="I323" t="s">
        <v>34</v>
      </c>
      <c r="AC323" t="s">
        <v>117</v>
      </c>
      <c r="AD323" t="s">
        <v>36</v>
      </c>
      <c r="AE323">
        <v>322120</v>
      </c>
    </row>
    <row r="324" spans="1:31" x14ac:dyDescent="0.2">
      <c r="A324">
        <v>1005838</v>
      </c>
      <c r="B324">
        <v>2023</v>
      </c>
      <c r="C324" t="s">
        <v>53</v>
      </c>
      <c r="D324" t="s">
        <v>116</v>
      </c>
      <c r="E324" t="s">
        <v>55</v>
      </c>
      <c r="F324" t="s">
        <v>40</v>
      </c>
      <c r="G324">
        <v>131.4</v>
      </c>
      <c r="H324">
        <v>0</v>
      </c>
      <c r="I324" t="s">
        <v>34</v>
      </c>
      <c r="AC324" t="s">
        <v>117</v>
      </c>
      <c r="AD324" t="s">
        <v>36</v>
      </c>
      <c r="AE324">
        <v>322120</v>
      </c>
    </row>
    <row r="325" spans="1:31" x14ac:dyDescent="0.2">
      <c r="A325">
        <v>1005838</v>
      </c>
      <c r="B325">
        <v>2023</v>
      </c>
      <c r="C325" t="s">
        <v>53</v>
      </c>
      <c r="D325" t="s">
        <v>116</v>
      </c>
      <c r="E325" t="s">
        <v>55</v>
      </c>
      <c r="F325" t="s">
        <v>41</v>
      </c>
      <c r="G325">
        <v>0.76400000000000001</v>
      </c>
      <c r="H325">
        <v>0</v>
      </c>
      <c r="I325" t="s">
        <v>34</v>
      </c>
      <c r="AC325" t="s">
        <v>117</v>
      </c>
      <c r="AD325" t="s">
        <v>36</v>
      </c>
      <c r="AE325">
        <v>322120</v>
      </c>
    </row>
    <row r="326" spans="1:31" x14ac:dyDescent="0.2">
      <c r="A326">
        <v>1005838</v>
      </c>
      <c r="B326">
        <v>2023</v>
      </c>
      <c r="C326" t="s">
        <v>53</v>
      </c>
      <c r="D326" t="s">
        <v>116</v>
      </c>
      <c r="E326" t="s">
        <v>55</v>
      </c>
      <c r="F326" t="s">
        <v>42</v>
      </c>
      <c r="G326">
        <v>227.8</v>
      </c>
      <c r="H326">
        <v>0</v>
      </c>
      <c r="I326" t="s">
        <v>34</v>
      </c>
      <c r="AC326" t="s">
        <v>117</v>
      </c>
      <c r="AD326" t="s">
        <v>36</v>
      </c>
      <c r="AE326">
        <v>322120</v>
      </c>
    </row>
    <row r="327" spans="1:31" x14ac:dyDescent="0.2">
      <c r="A327">
        <v>1005838</v>
      </c>
      <c r="B327">
        <v>2023</v>
      </c>
      <c r="C327" t="s">
        <v>53</v>
      </c>
      <c r="D327" t="s">
        <v>116</v>
      </c>
      <c r="E327" t="s">
        <v>32</v>
      </c>
      <c r="F327" t="s">
        <v>33</v>
      </c>
      <c r="G327">
        <v>0</v>
      </c>
      <c r="H327">
        <v>0</v>
      </c>
      <c r="I327" t="s">
        <v>34</v>
      </c>
      <c r="AC327" t="s">
        <v>117</v>
      </c>
      <c r="AD327" t="s">
        <v>36</v>
      </c>
      <c r="AE327">
        <v>322120</v>
      </c>
    </row>
    <row r="328" spans="1:31" x14ac:dyDescent="0.2">
      <c r="A328">
        <v>1005838</v>
      </c>
      <c r="B328">
        <v>2023</v>
      </c>
      <c r="C328" t="s">
        <v>53</v>
      </c>
      <c r="D328" t="s">
        <v>116</v>
      </c>
      <c r="E328" t="s">
        <v>32</v>
      </c>
      <c r="F328" t="s">
        <v>37</v>
      </c>
      <c r="G328">
        <v>9461.2000000000007</v>
      </c>
      <c r="H328">
        <v>0</v>
      </c>
      <c r="I328" t="s">
        <v>34</v>
      </c>
      <c r="AC328" t="s">
        <v>117</v>
      </c>
      <c r="AD328" t="s">
        <v>36</v>
      </c>
      <c r="AE328">
        <v>322120</v>
      </c>
    </row>
    <row r="329" spans="1:31" x14ac:dyDescent="0.2">
      <c r="A329">
        <v>1005838</v>
      </c>
      <c r="B329">
        <v>2023</v>
      </c>
      <c r="C329" t="s">
        <v>53</v>
      </c>
      <c r="D329" t="s">
        <v>116</v>
      </c>
      <c r="E329" t="s">
        <v>32</v>
      </c>
      <c r="F329" t="s">
        <v>38</v>
      </c>
      <c r="G329">
        <v>9461.2000000000007</v>
      </c>
      <c r="H329">
        <v>0</v>
      </c>
      <c r="I329" t="s">
        <v>34</v>
      </c>
      <c r="AC329" t="s">
        <v>117</v>
      </c>
      <c r="AD329" t="s">
        <v>36</v>
      </c>
      <c r="AE329">
        <v>322120</v>
      </c>
    </row>
    <row r="330" spans="1:31" x14ac:dyDescent="0.2">
      <c r="A330">
        <v>1005838</v>
      </c>
      <c r="B330">
        <v>2023</v>
      </c>
      <c r="C330" t="s">
        <v>53</v>
      </c>
      <c r="D330" t="s">
        <v>116</v>
      </c>
      <c r="E330" t="s">
        <v>32</v>
      </c>
      <c r="F330" t="s">
        <v>39</v>
      </c>
      <c r="G330">
        <v>0.18</v>
      </c>
      <c r="H330">
        <v>0</v>
      </c>
      <c r="I330" t="s">
        <v>34</v>
      </c>
      <c r="AC330" t="s">
        <v>117</v>
      </c>
      <c r="AD330" t="s">
        <v>36</v>
      </c>
      <c r="AE330">
        <v>322120</v>
      </c>
    </row>
    <row r="331" spans="1:31" x14ac:dyDescent="0.2">
      <c r="A331">
        <v>1005838</v>
      </c>
      <c r="B331">
        <v>2023</v>
      </c>
      <c r="C331" t="s">
        <v>53</v>
      </c>
      <c r="D331" t="s">
        <v>116</v>
      </c>
      <c r="E331" t="s">
        <v>32</v>
      </c>
      <c r="F331" t="s">
        <v>40</v>
      </c>
      <c r="G331">
        <v>4.5</v>
      </c>
      <c r="H331">
        <v>0</v>
      </c>
      <c r="I331" t="s">
        <v>34</v>
      </c>
      <c r="AC331" t="s">
        <v>117</v>
      </c>
      <c r="AD331" t="s">
        <v>36</v>
      </c>
      <c r="AE331">
        <v>322120</v>
      </c>
    </row>
    <row r="332" spans="1:31" x14ac:dyDescent="0.2">
      <c r="A332">
        <v>1005838</v>
      </c>
      <c r="B332">
        <v>2023</v>
      </c>
      <c r="C332" t="s">
        <v>53</v>
      </c>
      <c r="D332" t="s">
        <v>116</v>
      </c>
      <c r="E332" t="s">
        <v>32</v>
      </c>
      <c r="F332" t="s">
        <v>41</v>
      </c>
      <c r="G332">
        <v>1.7999999999999999E-2</v>
      </c>
      <c r="H332">
        <v>0</v>
      </c>
      <c r="I332" t="s">
        <v>34</v>
      </c>
      <c r="AC332" t="s">
        <v>117</v>
      </c>
      <c r="AD332" t="s">
        <v>36</v>
      </c>
      <c r="AE332">
        <v>322120</v>
      </c>
    </row>
    <row r="333" spans="1:31" x14ac:dyDescent="0.2">
      <c r="A333">
        <v>1005838</v>
      </c>
      <c r="B333">
        <v>2023</v>
      </c>
      <c r="C333" t="s">
        <v>53</v>
      </c>
      <c r="D333" t="s">
        <v>116</v>
      </c>
      <c r="E333" t="s">
        <v>32</v>
      </c>
      <c r="F333" t="s">
        <v>42</v>
      </c>
      <c r="G333">
        <v>5.3</v>
      </c>
      <c r="H333">
        <v>0</v>
      </c>
      <c r="I333" t="s">
        <v>34</v>
      </c>
      <c r="AC333" t="s">
        <v>117</v>
      </c>
      <c r="AD333" t="s">
        <v>36</v>
      </c>
      <c r="AE333">
        <v>322120</v>
      </c>
    </row>
    <row r="334" spans="1:31" x14ac:dyDescent="0.2">
      <c r="A334">
        <v>1005838</v>
      </c>
      <c r="B334">
        <v>2023</v>
      </c>
      <c r="C334" t="s">
        <v>49</v>
      </c>
      <c r="D334" t="s">
        <v>118</v>
      </c>
      <c r="E334" t="s">
        <v>119</v>
      </c>
      <c r="F334" t="s">
        <v>33</v>
      </c>
      <c r="G334">
        <v>0</v>
      </c>
      <c r="H334">
        <v>0</v>
      </c>
      <c r="I334" t="s">
        <v>34</v>
      </c>
      <c r="AC334" t="s">
        <v>117</v>
      </c>
      <c r="AD334" t="s">
        <v>36</v>
      </c>
      <c r="AE334">
        <v>322120</v>
      </c>
    </row>
    <row r="335" spans="1:31" x14ac:dyDescent="0.2">
      <c r="A335">
        <v>1005838</v>
      </c>
      <c r="B335">
        <v>2023</v>
      </c>
      <c r="C335" t="s">
        <v>49</v>
      </c>
      <c r="D335" t="s">
        <v>118</v>
      </c>
      <c r="E335" t="s">
        <v>119</v>
      </c>
      <c r="F335" t="s">
        <v>37</v>
      </c>
      <c r="G335">
        <v>0</v>
      </c>
      <c r="H335">
        <v>0</v>
      </c>
      <c r="I335" t="s">
        <v>34</v>
      </c>
      <c r="AC335" t="s">
        <v>117</v>
      </c>
      <c r="AD335" t="s">
        <v>36</v>
      </c>
      <c r="AE335">
        <v>322120</v>
      </c>
    </row>
    <row r="336" spans="1:31" x14ac:dyDescent="0.2">
      <c r="A336">
        <v>1005838</v>
      </c>
      <c r="B336">
        <v>2023</v>
      </c>
      <c r="C336" t="s">
        <v>49</v>
      </c>
      <c r="D336" t="s">
        <v>118</v>
      </c>
      <c r="E336" t="s">
        <v>119</v>
      </c>
      <c r="F336" t="s">
        <v>38</v>
      </c>
      <c r="G336">
        <v>0</v>
      </c>
      <c r="H336">
        <v>0</v>
      </c>
      <c r="I336" t="s">
        <v>34</v>
      </c>
      <c r="AC336" t="s">
        <v>117</v>
      </c>
      <c r="AD336" t="s">
        <v>36</v>
      </c>
      <c r="AE336">
        <v>322120</v>
      </c>
    </row>
    <row r="337" spans="1:31" x14ac:dyDescent="0.2">
      <c r="A337">
        <v>1005838</v>
      </c>
      <c r="B337">
        <v>2023</v>
      </c>
      <c r="C337" t="s">
        <v>49</v>
      </c>
      <c r="D337" t="s">
        <v>118</v>
      </c>
      <c r="E337" t="s">
        <v>119</v>
      </c>
      <c r="F337" t="s">
        <v>39</v>
      </c>
      <c r="G337">
        <v>0</v>
      </c>
      <c r="H337">
        <v>0</v>
      </c>
      <c r="I337" t="s">
        <v>34</v>
      </c>
      <c r="AC337" t="s">
        <v>117</v>
      </c>
      <c r="AD337" t="s">
        <v>36</v>
      </c>
      <c r="AE337">
        <v>322120</v>
      </c>
    </row>
    <row r="338" spans="1:31" x14ac:dyDescent="0.2">
      <c r="A338">
        <v>1005838</v>
      </c>
      <c r="B338">
        <v>2023</v>
      </c>
      <c r="C338" t="s">
        <v>49</v>
      </c>
      <c r="D338" t="s">
        <v>118</v>
      </c>
      <c r="E338" t="s">
        <v>119</v>
      </c>
      <c r="F338" t="s">
        <v>40</v>
      </c>
      <c r="G338">
        <v>0</v>
      </c>
      <c r="H338">
        <v>0</v>
      </c>
      <c r="I338" t="s">
        <v>34</v>
      </c>
      <c r="AC338" t="s">
        <v>117</v>
      </c>
      <c r="AD338" t="s">
        <v>36</v>
      </c>
      <c r="AE338">
        <v>322120</v>
      </c>
    </row>
    <row r="339" spans="1:31" x14ac:dyDescent="0.2">
      <c r="A339">
        <v>1005838</v>
      </c>
      <c r="B339">
        <v>2023</v>
      </c>
      <c r="C339" t="s">
        <v>49</v>
      </c>
      <c r="D339" t="s">
        <v>118</v>
      </c>
      <c r="E339" t="s">
        <v>119</v>
      </c>
      <c r="F339" t="s">
        <v>41</v>
      </c>
      <c r="G339">
        <v>0</v>
      </c>
      <c r="H339">
        <v>0</v>
      </c>
      <c r="I339" t="s">
        <v>34</v>
      </c>
      <c r="AC339" t="s">
        <v>117</v>
      </c>
      <c r="AD339" t="s">
        <v>36</v>
      </c>
      <c r="AE339">
        <v>322120</v>
      </c>
    </row>
    <row r="340" spans="1:31" x14ac:dyDescent="0.2">
      <c r="A340">
        <v>1005838</v>
      </c>
      <c r="B340">
        <v>2023</v>
      </c>
      <c r="C340" t="s">
        <v>49</v>
      </c>
      <c r="D340" t="s">
        <v>118</v>
      </c>
      <c r="E340" t="s">
        <v>119</v>
      </c>
      <c r="F340" t="s">
        <v>42</v>
      </c>
      <c r="G340">
        <v>0</v>
      </c>
      <c r="H340">
        <v>0</v>
      </c>
      <c r="I340" t="s">
        <v>34</v>
      </c>
      <c r="AC340" t="s">
        <v>117</v>
      </c>
      <c r="AD340" t="s">
        <v>36</v>
      </c>
      <c r="AE340">
        <v>322120</v>
      </c>
    </row>
    <row r="341" spans="1:31" x14ac:dyDescent="0.2">
      <c r="A341">
        <v>1005838</v>
      </c>
      <c r="B341">
        <v>2023</v>
      </c>
      <c r="C341" t="s">
        <v>120</v>
      </c>
      <c r="D341" t="s">
        <v>121</v>
      </c>
      <c r="E341" t="s">
        <v>32</v>
      </c>
      <c r="F341" t="s">
        <v>33</v>
      </c>
      <c r="G341">
        <v>0</v>
      </c>
      <c r="H341">
        <v>0</v>
      </c>
      <c r="I341" t="s">
        <v>34</v>
      </c>
      <c r="AC341" t="s">
        <v>117</v>
      </c>
      <c r="AD341" t="s">
        <v>36</v>
      </c>
      <c r="AE341">
        <v>322120</v>
      </c>
    </row>
    <row r="342" spans="1:31" x14ac:dyDescent="0.2">
      <c r="A342">
        <v>1005838</v>
      </c>
      <c r="B342">
        <v>2023</v>
      </c>
      <c r="C342" t="s">
        <v>120</v>
      </c>
      <c r="D342" t="s">
        <v>121</v>
      </c>
      <c r="E342" t="s">
        <v>32</v>
      </c>
      <c r="F342" t="s">
        <v>37</v>
      </c>
      <c r="G342">
        <v>13825.7</v>
      </c>
      <c r="H342">
        <v>0</v>
      </c>
      <c r="I342" t="s">
        <v>34</v>
      </c>
      <c r="AC342" t="s">
        <v>117</v>
      </c>
      <c r="AD342" t="s">
        <v>36</v>
      </c>
      <c r="AE342">
        <v>322120</v>
      </c>
    </row>
    <row r="343" spans="1:31" x14ac:dyDescent="0.2">
      <c r="A343">
        <v>1005838</v>
      </c>
      <c r="B343">
        <v>2023</v>
      </c>
      <c r="C343" t="s">
        <v>120</v>
      </c>
      <c r="D343" t="s">
        <v>121</v>
      </c>
      <c r="E343" t="s">
        <v>32</v>
      </c>
      <c r="F343" t="s">
        <v>38</v>
      </c>
      <c r="G343">
        <v>13825.7</v>
      </c>
      <c r="H343">
        <v>0</v>
      </c>
      <c r="I343" t="s">
        <v>34</v>
      </c>
      <c r="AC343" t="s">
        <v>117</v>
      </c>
      <c r="AD343" t="s">
        <v>36</v>
      </c>
      <c r="AE343">
        <v>322120</v>
      </c>
    </row>
    <row r="344" spans="1:31" x14ac:dyDescent="0.2">
      <c r="A344">
        <v>1005838</v>
      </c>
      <c r="B344">
        <v>2023</v>
      </c>
      <c r="C344" t="s">
        <v>120</v>
      </c>
      <c r="D344" t="s">
        <v>121</v>
      </c>
      <c r="E344" t="s">
        <v>32</v>
      </c>
      <c r="F344" t="s">
        <v>39</v>
      </c>
      <c r="G344">
        <v>0.26</v>
      </c>
      <c r="H344">
        <v>0</v>
      </c>
      <c r="I344" t="s">
        <v>34</v>
      </c>
      <c r="AC344" t="s">
        <v>117</v>
      </c>
      <c r="AD344" t="s">
        <v>36</v>
      </c>
      <c r="AE344">
        <v>322120</v>
      </c>
    </row>
    <row r="345" spans="1:31" x14ac:dyDescent="0.2">
      <c r="A345">
        <v>1005838</v>
      </c>
      <c r="B345">
        <v>2023</v>
      </c>
      <c r="C345" t="s">
        <v>120</v>
      </c>
      <c r="D345" t="s">
        <v>121</v>
      </c>
      <c r="E345" t="s">
        <v>32</v>
      </c>
      <c r="F345" t="s">
        <v>40</v>
      </c>
      <c r="G345">
        <v>6.5</v>
      </c>
      <c r="H345">
        <v>0</v>
      </c>
      <c r="I345" t="s">
        <v>34</v>
      </c>
      <c r="AC345" t="s">
        <v>117</v>
      </c>
      <c r="AD345" t="s">
        <v>36</v>
      </c>
      <c r="AE345">
        <v>322120</v>
      </c>
    </row>
    <row r="346" spans="1:31" x14ac:dyDescent="0.2">
      <c r="A346">
        <v>1005838</v>
      </c>
      <c r="B346">
        <v>2023</v>
      </c>
      <c r="C346" t="s">
        <v>120</v>
      </c>
      <c r="D346" t="s">
        <v>121</v>
      </c>
      <c r="E346" t="s">
        <v>32</v>
      </c>
      <c r="F346" t="s">
        <v>41</v>
      </c>
      <c r="G346">
        <v>2.5999999999999999E-2</v>
      </c>
      <c r="H346">
        <v>0</v>
      </c>
      <c r="I346" t="s">
        <v>34</v>
      </c>
      <c r="AC346" t="s">
        <v>117</v>
      </c>
      <c r="AD346" t="s">
        <v>36</v>
      </c>
      <c r="AE346">
        <v>322120</v>
      </c>
    </row>
    <row r="347" spans="1:31" x14ac:dyDescent="0.2">
      <c r="A347">
        <v>1005838</v>
      </c>
      <c r="B347">
        <v>2023</v>
      </c>
      <c r="C347" t="s">
        <v>120</v>
      </c>
      <c r="D347" t="s">
        <v>121</v>
      </c>
      <c r="E347" t="s">
        <v>32</v>
      </c>
      <c r="F347" t="s">
        <v>42</v>
      </c>
      <c r="G347">
        <v>7.8</v>
      </c>
      <c r="H347">
        <v>0</v>
      </c>
      <c r="I347" t="s">
        <v>34</v>
      </c>
      <c r="AC347" t="s">
        <v>117</v>
      </c>
      <c r="AD347" t="s">
        <v>36</v>
      </c>
      <c r="AE347">
        <v>322120</v>
      </c>
    </row>
    <row r="348" spans="1:31" x14ac:dyDescent="0.2">
      <c r="A348">
        <v>1006063</v>
      </c>
      <c r="B348">
        <v>2023</v>
      </c>
      <c r="D348" t="s">
        <v>122</v>
      </c>
      <c r="E348" t="s">
        <v>32</v>
      </c>
      <c r="F348" t="s">
        <v>33</v>
      </c>
      <c r="G348">
        <v>0</v>
      </c>
      <c r="H348">
        <v>1798527520</v>
      </c>
      <c r="I348" t="s">
        <v>34</v>
      </c>
      <c r="AC348" t="s">
        <v>123</v>
      </c>
      <c r="AD348" t="s">
        <v>36</v>
      </c>
      <c r="AE348">
        <v>311942</v>
      </c>
    </row>
    <row r="349" spans="1:31" x14ac:dyDescent="0.2">
      <c r="A349">
        <v>1006063</v>
      </c>
      <c r="B349">
        <v>2023</v>
      </c>
      <c r="D349" t="s">
        <v>122</v>
      </c>
      <c r="E349" t="s">
        <v>32</v>
      </c>
      <c r="F349" t="s">
        <v>37</v>
      </c>
      <c r="G349">
        <v>97911</v>
      </c>
      <c r="H349">
        <v>1798527520</v>
      </c>
      <c r="I349" t="s">
        <v>34</v>
      </c>
      <c r="AC349" t="s">
        <v>123</v>
      </c>
      <c r="AD349" t="s">
        <v>36</v>
      </c>
      <c r="AE349">
        <v>311942</v>
      </c>
    </row>
    <row r="350" spans="1:31" x14ac:dyDescent="0.2">
      <c r="A350">
        <v>1006063</v>
      </c>
      <c r="B350">
        <v>2023</v>
      </c>
      <c r="D350" t="s">
        <v>122</v>
      </c>
      <c r="E350" t="s">
        <v>32</v>
      </c>
      <c r="F350" t="s">
        <v>38</v>
      </c>
      <c r="G350">
        <v>97911</v>
      </c>
      <c r="H350">
        <v>1798527520</v>
      </c>
      <c r="I350" t="s">
        <v>34</v>
      </c>
      <c r="AC350" t="s">
        <v>123</v>
      </c>
      <c r="AD350" t="s">
        <v>36</v>
      </c>
      <c r="AE350">
        <v>311942</v>
      </c>
    </row>
    <row r="351" spans="1:31" x14ac:dyDescent="0.2">
      <c r="A351">
        <v>1006063</v>
      </c>
      <c r="B351">
        <v>2023</v>
      </c>
      <c r="D351" t="s">
        <v>122</v>
      </c>
      <c r="E351" t="s">
        <v>32</v>
      </c>
      <c r="F351" t="s">
        <v>39</v>
      </c>
      <c r="G351">
        <v>1.85</v>
      </c>
      <c r="H351">
        <v>1798527520</v>
      </c>
      <c r="I351" t="s">
        <v>34</v>
      </c>
      <c r="AC351" t="s">
        <v>123</v>
      </c>
      <c r="AD351" t="s">
        <v>36</v>
      </c>
      <c r="AE351">
        <v>311942</v>
      </c>
    </row>
    <row r="352" spans="1:31" x14ac:dyDescent="0.2">
      <c r="A352">
        <v>1006063</v>
      </c>
      <c r="B352">
        <v>2023</v>
      </c>
      <c r="D352" t="s">
        <v>122</v>
      </c>
      <c r="E352" t="s">
        <v>32</v>
      </c>
      <c r="F352" t="s">
        <v>40</v>
      </c>
      <c r="G352">
        <v>46.1</v>
      </c>
      <c r="H352">
        <v>1798527520</v>
      </c>
      <c r="I352" t="s">
        <v>34</v>
      </c>
      <c r="AC352" t="s">
        <v>123</v>
      </c>
      <c r="AD352" t="s">
        <v>36</v>
      </c>
      <c r="AE352">
        <v>311942</v>
      </c>
    </row>
    <row r="353" spans="1:31" x14ac:dyDescent="0.2">
      <c r="A353">
        <v>1006063</v>
      </c>
      <c r="B353">
        <v>2023</v>
      </c>
      <c r="D353" t="s">
        <v>122</v>
      </c>
      <c r="E353" t="s">
        <v>32</v>
      </c>
      <c r="F353" t="s">
        <v>41</v>
      </c>
      <c r="G353">
        <v>0.185</v>
      </c>
      <c r="H353">
        <v>1798527520</v>
      </c>
      <c r="I353" t="s">
        <v>34</v>
      </c>
      <c r="AC353" t="s">
        <v>123</v>
      </c>
      <c r="AD353" t="s">
        <v>36</v>
      </c>
      <c r="AE353">
        <v>311942</v>
      </c>
    </row>
    <row r="354" spans="1:31" x14ac:dyDescent="0.2">
      <c r="A354">
        <v>1006063</v>
      </c>
      <c r="B354">
        <v>2023</v>
      </c>
      <c r="D354" t="s">
        <v>122</v>
      </c>
      <c r="E354" t="s">
        <v>32</v>
      </c>
      <c r="F354" t="s">
        <v>42</v>
      </c>
      <c r="G354">
        <v>55</v>
      </c>
      <c r="H354">
        <v>1798527520</v>
      </c>
      <c r="I354" t="s">
        <v>34</v>
      </c>
      <c r="AC354" t="s">
        <v>123</v>
      </c>
      <c r="AD354" t="s">
        <v>36</v>
      </c>
      <c r="AE354">
        <v>311942</v>
      </c>
    </row>
    <row r="355" spans="1:31" x14ac:dyDescent="0.2">
      <c r="A355">
        <v>1006312</v>
      </c>
      <c r="B355">
        <v>2023</v>
      </c>
      <c r="C355" t="s">
        <v>49</v>
      </c>
      <c r="D355" t="s">
        <v>124</v>
      </c>
      <c r="E355" t="s">
        <v>32</v>
      </c>
      <c r="F355" t="s">
        <v>33</v>
      </c>
      <c r="G355">
        <v>0</v>
      </c>
      <c r="H355">
        <v>0</v>
      </c>
      <c r="I355" t="s">
        <v>34</v>
      </c>
      <c r="AC355" t="s">
        <v>125</v>
      </c>
      <c r="AD355" t="s">
        <v>36</v>
      </c>
      <c r="AE355">
        <v>311313</v>
      </c>
    </row>
    <row r="356" spans="1:31" x14ac:dyDescent="0.2">
      <c r="A356">
        <v>1006312</v>
      </c>
      <c r="B356">
        <v>2023</v>
      </c>
      <c r="C356" t="s">
        <v>49</v>
      </c>
      <c r="D356" t="s">
        <v>124</v>
      </c>
      <c r="E356" t="s">
        <v>32</v>
      </c>
      <c r="F356" t="s">
        <v>37</v>
      </c>
      <c r="G356">
        <v>19769.599999999999</v>
      </c>
      <c r="H356">
        <v>0</v>
      </c>
      <c r="I356" t="s">
        <v>34</v>
      </c>
      <c r="AC356" t="s">
        <v>125</v>
      </c>
      <c r="AD356" t="s">
        <v>36</v>
      </c>
      <c r="AE356">
        <v>311313</v>
      </c>
    </row>
    <row r="357" spans="1:31" x14ac:dyDescent="0.2">
      <c r="A357">
        <v>1006312</v>
      </c>
      <c r="B357">
        <v>2023</v>
      </c>
      <c r="C357" t="s">
        <v>49</v>
      </c>
      <c r="D357" t="s">
        <v>124</v>
      </c>
      <c r="E357" t="s">
        <v>32</v>
      </c>
      <c r="F357" t="s">
        <v>38</v>
      </c>
      <c r="G357">
        <v>19769.599999999999</v>
      </c>
      <c r="H357">
        <v>0</v>
      </c>
      <c r="I357" t="s">
        <v>34</v>
      </c>
      <c r="AC357" t="s">
        <v>125</v>
      </c>
      <c r="AD357" t="s">
        <v>36</v>
      </c>
      <c r="AE357">
        <v>311313</v>
      </c>
    </row>
    <row r="358" spans="1:31" x14ac:dyDescent="0.2">
      <c r="A358">
        <v>1006312</v>
      </c>
      <c r="B358">
        <v>2023</v>
      </c>
      <c r="C358" t="s">
        <v>49</v>
      </c>
      <c r="D358" t="s">
        <v>124</v>
      </c>
      <c r="E358" t="s">
        <v>32</v>
      </c>
      <c r="F358" t="s">
        <v>39</v>
      </c>
      <c r="G358">
        <v>0.37</v>
      </c>
      <c r="H358">
        <v>0</v>
      </c>
      <c r="I358" t="s">
        <v>34</v>
      </c>
      <c r="AC358" t="s">
        <v>125</v>
      </c>
      <c r="AD358" t="s">
        <v>36</v>
      </c>
      <c r="AE358">
        <v>311313</v>
      </c>
    </row>
    <row r="359" spans="1:31" x14ac:dyDescent="0.2">
      <c r="A359">
        <v>1006312</v>
      </c>
      <c r="B359">
        <v>2023</v>
      </c>
      <c r="C359" t="s">
        <v>49</v>
      </c>
      <c r="D359" t="s">
        <v>124</v>
      </c>
      <c r="E359" t="s">
        <v>32</v>
      </c>
      <c r="F359" t="s">
        <v>40</v>
      </c>
      <c r="G359">
        <v>9.3000000000000007</v>
      </c>
      <c r="H359">
        <v>0</v>
      </c>
      <c r="I359" t="s">
        <v>34</v>
      </c>
      <c r="AC359" t="s">
        <v>125</v>
      </c>
      <c r="AD359" t="s">
        <v>36</v>
      </c>
      <c r="AE359">
        <v>311313</v>
      </c>
    </row>
    <row r="360" spans="1:31" x14ac:dyDescent="0.2">
      <c r="A360">
        <v>1006312</v>
      </c>
      <c r="B360">
        <v>2023</v>
      </c>
      <c r="C360" t="s">
        <v>49</v>
      </c>
      <c r="D360" t="s">
        <v>124</v>
      </c>
      <c r="E360" t="s">
        <v>32</v>
      </c>
      <c r="F360" t="s">
        <v>41</v>
      </c>
      <c r="G360">
        <v>3.6999999999999998E-2</v>
      </c>
      <c r="H360">
        <v>0</v>
      </c>
      <c r="I360" t="s">
        <v>34</v>
      </c>
      <c r="AC360" t="s">
        <v>125</v>
      </c>
      <c r="AD360" t="s">
        <v>36</v>
      </c>
      <c r="AE360">
        <v>311313</v>
      </c>
    </row>
    <row r="361" spans="1:31" x14ac:dyDescent="0.2">
      <c r="A361">
        <v>1006312</v>
      </c>
      <c r="B361">
        <v>2023</v>
      </c>
      <c r="C361" t="s">
        <v>49</v>
      </c>
      <c r="D361" t="s">
        <v>124</v>
      </c>
      <c r="E361" t="s">
        <v>32</v>
      </c>
      <c r="F361" t="s">
        <v>42</v>
      </c>
      <c r="G361">
        <v>11.1</v>
      </c>
      <c r="H361">
        <v>0</v>
      </c>
      <c r="I361" t="s">
        <v>34</v>
      </c>
      <c r="AC361" t="s">
        <v>125</v>
      </c>
      <c r="AD361" t="s">
        <v>36</v>
      </c>
      <c r="AE361">
        <v>311313</v>
      </c>
    </row>
    <row r="362" spans="1:31" x14ac:dyDescent="0.2">
      <c r="A362">
        <v>1006312</v>
      </c>
      <c r="B362">
        <v>2023</v>
      </c>
      <c r="D362" t="s">
        <v>94</v>
      </c>
      <c r="E362" t="s">
        <v>114</v>
      </c>
      <c r="F362" t="s">
        <v>33</v>
      </c>
      <c r="G362">
        <v>0</v>
      </c>
      <c r="H362">
        <v>0</v>
      </c>
      <c r="I362" t="s">
        <v>34</v>
      </c>
      <c r="AC362" t="s">
        <v>125</v>
      </c>
      <c r="AD362" t="s">
        <v>36</v>
      </c>
      <c r="AE362">
        <v>311313</v>
      </c>
    </row>
    <row r="363" spans="1:31" x14ac:dyDescent="0.2">
      <c r="A363">
        <v>1006312</v>
      </c>
      <c r="B363">
        <v>2023</v>
      </c>
      <c r="D363" t="s">
        <v>94</v>
      </c>
      <c r="E363" t="s">
        <v>114</v>
      </c>
      <c r="F363" t="s">
        <v>37</v>
      </c>
      <c r="G363">
        <v>3059.5</v>
      </c>
      <c r="H363">
        <v>0</v>
      </c>
      <c r="I363" t="s">
        <v>34</v>
      </c>
      <c r="AC363" t="s">
        <v>125</v>
      </c>
      <c r="AD363" t="s">
        <v>36</v>
      </c>
      <c r="AE363">
        <v>311313</v>
      </c>
    </row>
    <row r="364" spans="1:31" x14ac:dyDescent="0.2">
      <c r="A364">
        <v>1006312</v>
      </c>
      <c r="B364">
        <v>2023</v>
      </c>
      <c r="D364" t="s">
        <v>94</v>
      </c>
      <c r="E364" t="s">
        <v>114</v>
      </c>
      <c r="F364" t="s">
        <v>38</v>
      </c>
      <c r="G364">
        <v>3059.5</v>
      </c>
      <c r="H364">
        <v>0</v>
      </c>
      <c r="I364" t="s">
        <v>34</v>
      </c>
      <c r="AC364" t="s">
        <v>125</v>
      </c>
      <c r="AD364" t="s">
        <v>36</v>
      </c>
      <c r="AE364">
        <v>311313</v>
      </c>
    </row>
    <row r="365" spans="1:31" x14ac:dyDescent="0.2">
      <c r="A365">
        <v>1006312</v>
      </c>
      <c r="B365">
        <v>2023</v>
      </c>
      <c r="D365" t="s">
        <v>94</v>
      </c>
      <c r="E365" t="s">
        <v>114</v>
      </c>
      <c r="F365" t="s">
        <v>39</v>
      </c>
      <c r="G365">
        <v>0.32</v>
      </c>
      <c r="H365">
        <v>0</v>
      </c>
      <c r="I365" t="s">
        <v>34</v>
      </c>
      <c r="AC365" t="s">
        <v>125</v>
      </c>
      <c r="AD365" t="s">
        <v>36</v>
      </c>
      <c r="AE365">
        <v>311313</v>
      </c>
    </row>
    <row r="366" spans="1:31" x14ac:dyDescent="0.2">
      <c r="A366">
        <v>1006312</v>
      </c>
      <c r="B366">
        <v>2023</v>
      </c>
      <c r="D366" t="s">
        <v>94</v>
      </c>
      <c r="E366" t="s">
        <v>114</v>
      </c>
      <c r="F366" t="s">
        <v>40</v>
      </c>
      <c r="G366">
        <v>8.1</v>
      </c>
      <c r="H366">
        <v>0</v>
      </c>
      <c r="I366" t="s">
        <v>34</v>
      </c>
      <c r="AC366" t="s">
        <v>125</v>
      </c>
      <c r="AD366" t="s">
        <v>36</v>
      </c>
      <c r="AE366">
        <v>311313</v>
      </c>
    </row>
    <row r="367" spans="1:31" x14ac:dyDescent="0.2">
      <c r="A367">
        <v>1006312</v>
      </c>
      <c r="B367">
        <v>2023</v>
      </c>
      <c r="D367" t="s">
        <v>94</v>
      </c>
      <c r="E367" t="s">
        <v>114</v>
      </c>
      <c r="F367" t="s">
        <v>41</v>
      </c>
      <c r="G367">
        <v>4.7E-2</v>
      </c>
      <c r="H367">
        <v>0</v>
      </c>
      <c r="I367" t="s">
        <v>34</v>
      </c>
      <c r="AC367" t="s">
        <v>125</v>
      </c>
      <c r="AD367" t="s">
        <v>36</v>
      </c>
      <c r="AE367">
        <v>311313</v>
      </c>
    </row>
    <row r="368" spans="1:31" x14ac:dyDescent="0.2">
      <c r="A368">
        <v>1006312</v>
      </c>
      <c r="B368">
        <v>2023</v>
      </c>
      <c r="D368" t="s">
        <v>94</v>
      </c>
      <c r="E368" t="s">
        <v>114</v>
      </c>
      <c r="F368" t="s">
        <v>42</v>
      </c>
      <c r="G368">
        <v>14.1</v>
      </c>
      <c r="H368">
        <v>0</v>
      </c>
      <c r="I368" t="s">
        <v>34</v>
      </c>
      <c r="AC368" t="s">
        <v>125</v>
      </c>
      <c r="AD368" t="s">
        <v>36</v>
      </c>
      <c r="AE368">
        <v>311313</v>
      </c>
    </row>
    <row r="369" spans="1:31" x14ac:dyDescent="0.2">
      <c r="A369">
        <v>1006312</v>
      </c>
      <c r="B369">
        <v>2023</v>
      </c>
      <c r="D369" t="s">
        <v>94</v>
      </c>
      <c r="E369" t="s">
        <v>115</v>
      </c>
      <c r="F369" t="s">
        <v>33</v>
      </c>
      <c r="G369">
        <v>0</v>
      </c>
      <c r="H369">
        <v>0</v>
      </c>
      <c r="I369" t="s">
        <v>34</v>
      </c>
      <c r="AC369" t="s">
        <v>125</v>
      </c>
      <c r="AD369" t="s">
        <v>36</v>
      </c>
      <c r="AE369">
        <v>311313</v>
      </c>
    </row>
    <row r="370" spans="1:31" x14ac:dyDescent="0.2">
      <c r="A370">
        <v>1006312</v>
      </c>
      <c r="B370">
        <v>2023</v>
      </c>
      <c r="D370" t="s">
        <v>94</v>
      </c>
      <c r="E370" t="s">
        <v>115</v>
      </c>
      <c r="F370" t="s">
        <v>37</v>
      </c>
      <c r="G370">
        <v>2255.1999999999998</v>
      </c>
      <c r="H370">
        <v>0</v>
      </c>
      <c r="I370" t="s">
        <v>34</v>
      </c>
      <c r="AC370" t="s">
        <v>125</v>
      </c>
      <c r="AD370" t="s">
        <v>36</v>
      </c>
      <c r="AE370">
        <v>311313</v>
      </c>
    </row>
    <row r="371" spans="1:31" x14ac:dyDescent="0.2">
      <c r="A371">
        <v>1006312</v>
      </c>
      <c r="B371">
        <v>2023</v>
      </c>
      <c r="D371" t="s">
        <v>94</v>
      </c>
      <c r="E371" t="s">
        <v>115</v>
      </c>
      <c r="F371" t="s">
        <v>38</v>
      </c>
      <c r="G371">
        <v>2255.1999999999998</v>
      </c>
      <c r="H371">
        <v>0</v>
      </c>
      <c r="I371" t="s">
        <v>34</v>
      </c>
      <c r="AC371" t="s">
        <v>125</v>
      </c>
      <c r="AD371" t="s">
        <v>36</v>
      </c>
      <c r="AE371">
        <v>311313</v>
      </c>
    </row>
    <row r="372" spans="1:31" x14ac:dyDescent="0.2">
      <c r="A372">
        <v>1006312</v>
      </c>
      <c r="B372">
        <v>2023</v>
      </c>
      <c r="D372" t="s">
        <v>94</v>
      </c>
      <c r="E372" t="s">
        <v>115</v>
      </c>
      <c r="F372" t="s">
        <v>39</v>
      </c>
      <c r="G372">
        <v>0.22</v>
      </c>
      <c r="H372">
        <v>0</v>
      </c>
      <c r="I372" t="s">
        <v>34</v>
      </c>
      <c r="AC372" t="s">
        <v>125</v>
      </c>
      <c r="AD372" t="s">
        <v>36</v>
      </c>
      <c r="AE372">
        <v>311313</v>
      </c>
    </row>
    <row r="373" spans="1:31" x14ac:dyDescent="0.2">
      <c r="A373">
        <v>1006312</v>
      </c>
      <c r="B373">
        <v>2023</v>
      </c>
      <c r="D373" t="s">
        <v>94</v>
      </c>
      <c r="E373" t="s">
        <v>115</v>
      </c>
      <c r="F373" t="s">
        <v>40</v>
      </c>
      <c r="G373">
        <v>5.5</v>
      </c>
      <c r="H373">
        <v>0</v>
      </c>
      <c r="I373" t="s">
        <v>34</v>
      </c>
      <c r="AC373" t="s">
        <v>125</v>
      </c>
      <c r="AD373" t="s">
        <v>36</v>
      </c>
      <c r="AE373">
        <v>311313</v>
      </c>
    </row>
    <row r="374" spans="1:31" x14ac:dyDescent="0.2">
      <c r="A374">
        <v>1006312</v>
      </c>
      <c r="B374">
        <v>2023</v>
      </c>
      <c r="D374" t="s">
        <v>94</v>
      </c>
      <c r="E374" t="s">
        <v>115</v>
      </c>
      <c r="F374" t="s">
        <v>41</v>
      </c>
      <c r="G374">
        <v>3.2000000000000001E-2</v>
      </c>
      <c r="H374">
        <v>0</v>
      </c>
      <c r="I374" t="s">
        <v>34</v>
      </c>
      <c r="AC374" t="s">
        <v>125</v>
      </c>
      <c r="AD374" t="s">
        <v>36</v>
      </c>
      <c r="AE374">
        <v>311313</v>
      </c>
    </row>
    <row r="375" spans="1:31" x14ac:dyDescent="0.2">
      <c r="A375">
        <v>1006312</v>
      </c>
      <c r="B375">
        <v>2023</v>
      </c>
      <c r="D375" t="s">
        <v>94</v>
      </c>
      <c r="E375" t="s">
        <v>115</v>
      </c>
      <c r="F375" t="s">
        <v>42</v>
      </c>
      <c r="G375">
        <v>9.5</v>
      </c>
      <c r="H375">
        <v>0</v>
      </c>
      <c r="I375" t="s">
        <v>34</v>
      </c>
      <c r="AC375" t="s">
        <v>125</v>
      </c>
      <c r="AD375" t="s">
        <v>36</v>
      </c>
      <c r="AE375">
        <v>311313</v>
      </c>
    </row>
    <row r="376" spans="1:31" x14ac:dyDescent="0.2">
      <c r="A376">
        <v>1006312</v>
      </c>
      <c r="B376">
        <v>2023</v>
      </c>
      <c r="C376" t="s">
        <v>49</v>
      </c>
      <c r="D376" t="s">
        <v>96</v>
      </c>
      <c r="E376" t="s">
        <v>32</v>
      </c>
      <c r="F376" t="s">
        <v>33</v>
      </c>
      <c r="G376">
        <v>0</v>
      </c>
      <c r="H376">
        <v>0</v>
      </c>
      <c r="I376" t="s">
        <v>34</v>
      </c>
      <c r="AC376" t="s">
        <v>125</v>
      </c>
      <c r="AD376" t="s">
        <v>36</v>
      </c>
      <c r="AE376">
        <v>311313</v>
      </c>
    </row>
    <row r="377" spans="1:31" x14ac:dyDescent="0.2">
      <c r="A377">
        <v>1006312</v>
      </c>
      <c r="B377">
        <v>2023</v>
      </c>
      <c r="C377" t="s">
        <v>49</v>
      </c>
      <c r="D377" t="s">
        <v>96</v>
      </c>
      <c r="E377" t="s">
        <v>32</v>
      </c>
      <c r="F377" t="s">
        <v>37</v>
      </c>
      <c r="G377">
        <v>15626</v>
      </c>
      <c r="H377">
        <v>0</v>
      </c>
      <c r="I377" t="s">
        <v>34</v>
      </c>
      <c r="AC377" t="s">
        <v>125</v>
      </c>
      <c r="AD377" t="s">
        <v>36</v>
      </c>
      <c r="AE377">
        <v>311313</v>
      </c>
    </row>
    <row r="378" spans="1:31" x14ac:dyDescent="0.2">
      <c r="A378">
        <v>1006312</v>
      </c>
      <c r="B378">
        <v>2023</v>
      </c>
      <c r="C378" t="s">
        <v>49</v>
      </c>
      <c r="D378" t="s">
        <v>96</v>
      </c>
      <c r="E378" t="s">
        <v>32</v>
      </c>
      <c r="F378" t="s">
        <v>38</v>
      </c>
      <c r="G378">
        <v>15626</v>
      </c>
      <c r="H378">
        <v>0</v>
      </c>
      <c r="I378" t="s">
        <v>34</v>
      </c>
      <c r="AC378" t="s">
        <v>125</v>
      </c>
      <c r="AD378" t="s">
        <v>36</v>
      </c>
      <c r="AE378">
        <v>311313</v>
      </c>
    </row>
    <row r="379" spans="1:31" x14ac:dyDescent="0.2">
      <c r="A379">
        <v>1006312</v>
      </c>
      <c r="B379">
        <v>2023</v>
      </c>
      <c r="C379" t="s">
        <v>49</v>
      </c>
      <c r="D379" t="s">
        <v>96</v>
      </c>
      <c r="E379" t="s">
        <v>32</v>
      </c>
      <c r="F379" t="s">
        <v>39</v>
      </c>
      <c r="G379">
        <v>0.28999999999999998</v>
      </c>
      <c r="H379">
        <v>0</v>
      </c>
      <c r="I379" t="s">
        <v>34</v>
      </c>
      <c r="AC379" t="s">
        <v>125</v>
      </c>
      <c r="AD379" t="s">
        <v>36</v>
      </c>
      <c r="AE379">
        <v>311313</v>
      </c>
    </row>
    <row r="380" spans="1:31" x14ac:dyDescent="0.2">
      <c r="A380">
        <v>1006312</v>
      </c>
      <c r="B380">
        <v>2023</v>
      </c>
      <c r="C380" t="s">
        <v>49</v>
      </c>
      <c r="D380" t="s">
        <v>96</v>
      </c>
      <c r="E380" t="s">
        <v>32</v>
      </c>
      <c r="F380" t="s">
        <v>40</v>
      </c>
      <c r="G380">
        <v>7.4</v>
      </c>
      <c r="H380">
        <v>0</v>
      </c>
      <c r="I380" t="s">
        <v>34</v>
      </c>
      <c r="AC380" t="s">
        <v>125</v>
      </c>
      <c r="AD380" t="s">
        <v>36</v>
      </c>
      <c r="AE380">
        <v>311313</v>
      </c>
    </row>
    <row r="381" spans="1:31" x14ac:dyDescent="0.2">
      <c r="A381">
        <v>1006312</v>
      </c>
      <c r="B381">
        <v>2023</v>
      </c>
      <c r="C381" t="s">
        <v>49</v>
      </c>
      <c r="D381" t="s">
        <v>96</v>
      </c>
      <c r="E381" t="s">
        <v>32</v>
      </c>
      <c r="F381" t="s">
        <v>41</v>
      </c>
      <c r="G381">
        <v>2.9000000000000001E-2</v>
      </c>
      <c r="H381">
        <v>0</v>
      </c>
      <c r="I381" t="s">
        <v>34</v>
      </c>
      <c r="AC381" t="s">
        <v>125</v>
      </c>
      <c r="AD381" t="s">
        <v>36</v>
      </c>
      <c r="AE381">
        <v>311313</v>
      </c>
    </row>
    <row r="382" spans="1:31" x14ac:dyDescent="0.2">
      <c r="A382">
        <v>1006312</v>
      </c>
      <c r="B382">
        <v>2023</v>
      </c>
      <c r="C382" t="s">
        <v>49</v>
      </c>
      <c r="D382" t="s">
        <v>96</v>
      </c>
      <c r="E382" t="s">
        <v>32</v>
      </c>
      <c r="F382" t="s">
        <v>42</v>
      </c>
      <c r="G382">
        <v>8.8000000000000007</v>
      </c>
      <c r="H382">
        <v>0</v>
      </c>
      <c r="I382" t="s">
        <v>34</v>
      </c>
      <c r="AC382" t="s">
        <v>125</v>
      </c>
      <c r="AD382" t="s">
        <v>36</v>
      </c>
      <c r="AE382">
        <v>311313</v>
      </c>
    </row>
    <row r="383" spans="1:31" x14ac:dyDescent="0.2">
      <c r="A383">
        <v>1006312</v>
      </c>
      <c r="B383">
        <v>2023</v>
      </c>
      <c r="C383" t="s">
        <v>56</v>
      </c>
      <c r="D383" t="s">
        <v>97</v>
      </c>
      <c r="E383" t="s">
        <v>32</v>
      </c>
      <c r="F383" t="s">
        <v>33</v>
      </c>
      <c r="G383">
        <v>0</v>
      </c>
      <c r="H383">
        <v>0</v>
      </c>
      <c r="I383" t="s">
        <v>34</v>
      </c>
      <c r="AC383" t="s">
        <v>125</v>
      </c>
      <c r="AD383" t="s">
        <v>36</v>
      </c>
      <c r="AE383">
        <v>311313</v>
      </c>
    </row>
    <row r="384" spans="1:31" x14ac:dyDescent="0.2">
      <c r="A384">
        <v>1006312</v>
      </c>
      <c r="B384">
        <v>2023</v>
      </c>
      <c r="C384" t="s">
        <v>56</v>
      </c>
      <c r="D384" t="s">
        <v>97</v>
      </c>
      <c r="E384" t="s">
        <v>32</v>
      </c>
      <c r="F384" t="s">
        <v>37</v>
      </c>
      <c r="G384">
        <v>13527.5</v>
      </c>
      <c r="H384">
        <v>0</v>
      </c>
      <c r="I384" t="s">
        <v>34</v>
      </c>
      <c r="AC384" t="s">
        <v>125</v>
      </c>
      <c r="AD384" t="s">
        <v>36</v>
      </c>
      <c r="AE384">
        <v>311313</v>
      </c>
    </row>
    <row r="385" spans="1:31" x14ac:dyDescent="0.2">
      <c r="A385">
        <v>1006312</v>
      </c>
      <c r="B385">
        <v>2023</v>
      </c>
      <c r="C385" t="s">
        <v>56</v>
      </c>
      <c r="D385" t="s">
        <v>97</v>
      </c>
      <c r="E385" t="s">
        <v>32</v>
      </c>
      <c r="F385" t="s">
        <v>38</v>
      </c>
      <c r="G385">
        <v>13527.5</v>
      </c>
      <c r="H385">
        <v>0</v>
      </c>
      <c r="I385" t="s">
        <v>34</v>
      </c>
      <c r="AC385" t="s">
        <v>125</v>
      </c>
      <c r="AD385" t="s">
        <v>36</v>
      </c>
      <c r="AE385">
        <v>311313</v>
      </c>
    </row>
    <row r="386" spans="1:31" x14ac:dyDescent="0.2">
      <c r="A386">
        <v>1006312</v>
      </c>
      <c r="B386">
        <v>2023</v>
      </c>
      <c r="C386" t="s">
        <v>56</v>
      </c>
      <c r="D386" t="s">
        <v>97</v>
      </c>
      <c r="E386" t="s">
        <v>32</v>
      </c>
      <c r="F386" t="s">
        <v>39</v>
      </c>
      <c r="G386">
        <v>0.25</v>
      </c>
      <c r="H386">
        <v>0</v>
      </c>
      <c r="I386" t="s">
        <v>34</v>
      </c>
      <c r="AC386" t="s">
        <v>125</v>
      </c>
      <c r="AD386" t="s">
        <v>36</v>
      </c>
      <c r="AE386">
        <v>311313</v>
      </c>
    </row>
    <row r="387" spans="1:31" x14ac:dyDescent="0.2">
      <c r="A387">
        <v>1006312</v>
      </c>
      <c r="B387">
        <v>2023</v>
      </c>
      <c r="C387" t="s">
        <v>56</v>
      </c>
      <c r="D387" t="s">
        <v>97</v>
      </c>
      <c r="E387" t="s">
        <v>32</v>
      </c>
      <c r="F387" t="s">
        <v>40</v>
      </c>
      <c r="G387">
        <v>6.4</v>
      </c>
      <c r="H387">
        <v>0</v>
      </c>
      <c r="I387" t="s">
        <v>34</v>
      </c>
      <c r="AC387" t="s">
        <v>125</v>
      </c>
      <c r="AD387" t="s">
        <v>36</v>
      </c>
      <c r="AE387">
        <v>311313</v>
      </c>
    </row>
    <row r="388" spans="1:31" x14ac:dyDescent="0.2">
      <c r="A388">
        <v>1006312</v>
      </c>
      <c r="B388">
        <v>2023</v>
      </c>
      <c r="C388" t="s">
        <v>56</v>
      </c>
      <c r="D388" t="s">
        <v>97</v>
      </c>
      <c r="E388" t="s">
        <v>32</v>
      </c>
      <c r="F388" t="s">
        <v>41</v>
      </c>
      <c r="G388">
        <v>2.5000000000000001E-2</v>
      </c>
      <c r="H388">
        <v>0</v>
      </c>
      <c r="I388" t="s">
        <v>34</v>
      </c>
      <c r="AC388" t="s">
        <v>125</v>
      </c>
      <c r="AD388" t="s">
        <v>36</v>
      </c>
      <c r="AE388">
        <v>311313</v>
      </c>
    </row>
    <row r="389" spans="1:31" x14ac:dyDescent="0.2">
      <c r="A389">
        <v>1006312</v>
      </c>
      <c r="B389">
        <v>2023</v>
      </c>
      <c r="C389" t="s">
        <v>56</v>
      </c>
      <c r="D389" t="s">
        <v>97</v>
      </c>
      <c r="E389" t="s">
        <v>32</v>
      </c>
      <c r="F389" t="s">
        <v>42</v>
      </c>
      <c r="G389">
        <v>7.6</v>
      </c>
      <c r="H389">
        <v>0</v>
      </c>
      <c r="I389" t="s">
        <v>34</v>
      </c>
      <c r="AC389" t="s">
        <v>125</v>
      </c>
      <c r="AD389" t="s">
        <v>36</v>
      </c>
      <c r="AE389">
        <v>311313</v>
      </c>
    </row>
    <row r="390" spans="1:31" x14ac:dyDescent="0.2">
      <c r="A390">
        <v>1006343</v>
      </c>
      <c r="B390">
        <v>2023</v>
      </c>
      <c r="C390" t="s">
        <v>49</v>
      </c>
      <c r="D390" t="s">
        <v>126</v>
      </c>
      <c r="E390" t="s">
        <v>32</v>
      </c>
      <c r="F390" t="s">
        <v>33</v>
      </c>
      <c r="G390">
        <v>0</v>
      </c>
      <c r="H390">
        <v>296390000</v>
      </c>
      <c r="I390" t="s">
        <v>34</v>
      </c>
      <c r="AC390" t="s">
        <v>127</v>
      </c>
      <c r="AD390" t="s">
        <v>36</v>
      </c>
      <c r="AE390">
        <v>311313</v>
      </c>
    </row>
    <row r="391" spans="1:31" x14ac:dyDescent="0.2">
      <c r="A391">
        <v>1006343</v>
      </c>
      <c r="B391">
        <v>2023</v>
      </c>
      <c r="C391" t="s">
        <v>49</v>
      </c>
      <c r="D391" t="s">
        <v>126</v>
      </c>
      <c r="E391" t="s">
        <v>32</v>
      </c>
      <c r="F391" t="s">
        <v>37</v>
      </c>
      <c r="G391">
        <v>16135.3</v>
      </c>
      <c r="H391">
        <v>296390000</v>
      </c>
      <c r="I391" t="s">
        <v>34</v>
      </c>
      <c r="AC391" t="s">
        <v>127</v>
      </c>
      <c r="AD391" t="s">
        <v>36</v>
      </c>
      <c r="AE391">
        <v>311313</v>
      </c>
    </row>
    <row r="392" spans="1:31" x14ac:dyDescent="0.2">
      <c r="A392">
        <v>1006343</v>
      </c>
      <c r="B392">
        <v>2023</v>
      </c>
      <c r="C392" t="s">
        <v>49</v>
      </c>
      <c r="D392" t="s">
        <v>126</v>
      </c>
      <c r="E392" t="s">
        <v>32</v>
      </c>
      <c r="F392" t="s">
        <v>38</v>
      </c>
      <c r="G392">
        <v>16135.3</v>
      </c>
      <c r="H392">
        <v>296390000</v>
      </c>
      <c r="I392" t="s">
        <v>34</v>
      </c>
      <c r="AC392" t="s">
        <v>127</v>
      </c>
      <c r="AD392" t="s">
        <v>36</v>
      </c>
      <c r="AE392">
        <v>311313</v>
      </c>
    </row>
    <row r="393" spans="1:31" x14ac:dyDescent="0.2">
      <c r="A393">
        <v>1006343</v>
      </c>
      <c r="B393">
        <v>2023</v>
      </c>
      <c r="C393" t="s">
        <v>49</v>
      </c>
      <c r="D393" t="s">
        <v>126</v>
      </c>
      <c r="E393" t="s">
        <v>32</v>
      </c>
      <c r="F393" t="s">
        <v>39</v>
      </c>
      <c r="G393">
        <v>0.3</v>
      </c>
      <c r="H393">
        <v>296390000</v>
      </c>
      <c r="I393" t="s">
        <v>34</v>
      </c>
      <c r="AC393" t="s">
        <v>127</v>
      </c>
      <c r="AD393" t="s">
        <v>36</v>
      </c>
      <c r="AE393">
        <v>311313</v>
      </c>
    </row>
    <row r="394" spans="1:31" x14ac:dyDescent="0.2">
      <c r="A394">
        <v>1006343</v>
      </c>
      <c r="B394">
        <v>2023</v>
      </c>
      <c r="C394" t="s">
        <v>49</v>
      </c>
      <c r="D394" t="s">
        <v>126</v>
      </c>
      <c r="E394" t="s">
        <v>32</v>
      </c>
      <c r="F394" t="s">
        <v>40</v>
      </c>
      <c r="G394">
        <v>7.6</v>
      </c>
      <c r="H394">
        <v>296390000</v>
      </c>
      <c r="I394" t="s">
        <v>34</v>
      </c>
      <c r="AC394" t="s">
        <v>127</v>
      </c>
      <c r="AD394" t="s">
        <v>36</v>
      </c>
      <c r="AE394">
        <v>311313</v>
      </c>
    </row>
    <row r="395" spans="1:31" x14ac:dyDescent="0.2">
      <c r="A395">
        <v>1006343</v>
      </c>
      <c r="B395">
        <v>2023</v>
      </c>
      <c r="C395" t="s">
        <v>49</v>
      </c>
      <c r="D395" t="s">
        <v>126</v>
      </c>
      <c r="E395" t="s">
        <v>32</v>
      </c>
      <c r="F395" t="s">
        <v>41</v>
      </c>
      <c r="G395">
        <v>0.03</v>
      </c>
      <c r="H395">
        <v>296390000</v>
      </c>
      <c r="I395" t="s">
        <v>34</v>
      </c>
      <c r="AC395" t="s">
        <v>127</v>
      </c>
      <c r="AD395" t="s">
        <v>36</v>
      </c>
      <c r="AE395">
        <v>311313</v>
      </c>
    </row>
    <row r="396" spans="1:31" x14ac:dyDescent="0.2">
      <c r="A396">
        <v>1006343</v>
      </c>
      <c r="B396">
        <v>2023</v>
      </c>
      <c r="C396" t="s">
        <v>49</v>
      </c>
      <c r="D396" t="s">
        <v>126</v>
      </c>
      <c r="E396" t="s">
        <v>32</v>
      </c>
      <c r="F396" t="s">
        <v>42</v>
      </c>
      <c r="G396">
        <v>9.1</v>
      </c>
      <c r="H396">
        <v>296390000</v>
      </c>
      <c r="I396" t="s">
        <v>34</v>
      </c>
      <c r="AC396" t="s">
        <v>127</v>
      </c>
      <c r="AD396" t="s">
        <v>36</v>
      </c>
      <c r="AE396">
        <v>311313</v>
      </c>
    </row>
    <row r="397" spans="1:31" x14ac:dyDescent="0.2">
      <c r="A397">
        <v>1006343</v>
      </c>
      <c r="B397">
        <v>2023</v>
      </c>
      <c r="D397" t="s">
        <v>128</v>
      </c>
      <c r="E397" t="s">
        <v>55</v>
      </c>
      <c r="F397" t="s">
        <v>33</v>
      </c>
      <c r="G397">
        <v>0</v>
      </c>
      <c r="H397">
        <v>29614</v>
      </c>
      <c r="I397" t="s">
        <v>34</v>
      </c>
      <c r="AC397" t="s">
        <v>127</v>
      </c>
      <c r="AD397" t="s">
        <v>36</v>
      </c>
      <c r="AE397">
        <v>311313</v>
      </c>
    </row>
    <row r="398" spans="1:31" x14ac:dyDescent="0.2">
      <c r="A398">
        <v>1006343</v>
      </c>
      <c r="B398">
        <v>2023</v>
      </c>
      <c r="D398" t="s">
        <v>128</v>
      </c>
      <c r="E398" t="s">
        <v>55</v>
      </c>
      <c r="F398" t="s">
        <v>37</v>
      </c>
      <c r="G398">
        <v>68866.5</v>
      </c>
      <c r="H398">
        <v>29614</v>
      </c>
      <c r="I398" t="s">
        <v>34</v>
      </c>
      <c r="AC398" t="s">
        <v>127</v>
      </c>
      <c r="AD398" t="s">
        <v>36</v>
      </c>
      <c r="AE398">
        <v>311313</v>
      </c>
    </row>
    <row r="399" spans="1:31" x14ac:dyDescent="0.2">
      <c r="A399">
        <v>1006343</v>
      </c>
      <c r="B399">
        <v>2023</v>
      </c>
      <c r="D399" t="s">
        <v>128</v>
      </c>
      <c r="E399" t="s">
        <v>55</v>
      </c>
      <c r="F399" t="s">
        <v>38</v>
      </c>
      <c r="G399">
        <v>68866.5</v>
      </c>
      <c r="H399">
        <v>29614</v>
      </c>
      <c r="I399" t="s">
        <v>34</v>
      </c>
      <c r="AC399" t="s">
        <v>127</v>
      </c>
      <c r="AD399" t="s">
        <v>36</v>
      </c>
      <c r="AE399">
        <v>311313</v>
      </c>
    </row>
    <row r="400" spans="1:31" x14ac:dyDescent="0.2">
      <c r="A400">
        <v>1006343</v>
      </c>
      <c r="B400">
        <v>2023</v>
      </c>
      <c r="D400" t="s">
        <v>128</v>
      </c>
      <c r="E400" t="s">
        <v>55</v>
      </c>
      <c r="F400" t="s">
        <v>39</v>
      </c>
      <c r="G400">
        <v>8.1199999999999992</v>
      </c>
      <c r="H400">
        <v>29614</v>
      </c>
      <c r="I400" t="s">
        <v>34</v>
      </c>
      <c r="AC400" t="s">
        <v>127</v>
      </c>
      <c r="AD400" t="s">
        <v>36</v>
      </c>
      <c r="AE400">
        <v>311313</v>
      </c>
    </row>
    <row r="401" spans="1:31" x14ac:dyDescent="0.2">
      <c r="A401">
        <v>1006343</v>
      </c>
      <c r="B401">
        <v>2023</v>
      </c>
      <c r="D401" t="s">
        <v>128</v>
      </c>
      <c r="E401" t="s">
        <v>55</v>
      </c>
      <c r="F401" t="s">
        <v>40</v>
      </c>
      <c r="G401">
        <v>203</v>
      </c>
      <c r="H401">
        <v>29614</v>
      </c>
      <c r="I401" t="s">
        <v>34</v>
      </c>
      <c r="AC401" t="s">
        <v>127</v>
      </c>
      <c r="AD401" t="s">
        <v>36</v>
      </c>
      <c r="AE401">
        <v>311313</v>
      </c>
    </row>
    <row r="402" spans="1:31" x14ac:dyDescent="0.2">
      <c r="A402">
        <v>1006343</v>
      </c>
      <c r="B402">
        <v>2023</v>
      </c>
      <c r="D402" t="s">
        <v>128</v>
      </c>
      <c r="E402" t="s">
        <v>55</v>
      </c>
      <c r="F402" t="s">
        <v>41</v>
      </c>
      <c r="G402">
        <v>1.181</v>
      </c>
      <c r="H402">
        <v>29614</v>
      </c>
      <c r="I402" t="s">
        <v>34</v>
      </c>
      <c r="AC402" t="s">
        <v>127</v>
      </c>
      <c r="AD402" t="s">
        <v>36</v>
      </c>
      <c r="AE402">
        <v>311313</v>
      </c>
    </row>
    <row r="403" spans="1:31" x14ac:dyDescent="0.2">
      <c r="A403">
        <v>1006343</v>
      </c>
      <c r="B403">
        <v>2023</v>
      </c>
      <c r="D403" t="s">
        <v>128</v>
      </c>
      <c r="E403" t="s">
        <v>55</v>
      </c>
      <c r="F403" t="s">
        <v>42</v>
      </c>
      <c r="G403">
        <v>352</v>
      </c>
      <c r="H403">
        <v>29614</v>
      </c>
      <c r="I403" t="s">
        <v>34</v>
      </c>
      <c r="AC403" t="s">
        <v>127</v>
      </c>
      <c r="AD403" t="s">
        <v>36</v>
      </c>
      <c r="AE403">
        <v>311313</v>
      </c>
    </row>
    <row r="404" spans="1:31" x14ac:dyDescent="0.2">
      <c r="A404">
        <v>1006343</v>
      </c>
      <c r="B404">
        <v>2023</v>
      </c>
      <c r="C404" t="s">
        <v>129</v>
      </c>
      <c r="D404" t="s">
        <v>113</v>
      </c>
      <c r="E404" t="s">
        <v>114</v>
      </c>
      <c r="F404" t="s">
        <v>33</v>
      </c>
      <c r="G404">
        <v>0</v>
      </c>
      <c r="H404">
        <v>2308</v>
      </c>
      <c r="I404" t="s">
        <v>34</v>
      </c>
      <c r="AC404" t="s">
        <v>127</v>
      </c>
      <c r="AD404" t="s">
        <v>36</v>
      </c>
      <c r="AE404">
        <v>311313</v>
      </c>
    </row>
    <row r="405" spans="1:31" x14ac:dyDescent="0.2">
      <c r="A405">
        <v>1006343</v>
      </c>
      <c r="B405">
        <v>2023</v>
      </c>
      <c r="C405" t="s">
        <v>129</v>
      </c>
      <c r="D405" t="s">
        <v>113</v>
      </c>
      <c r="E405" t="s">
        <v>114</v>
      </c>
      <c r="F405" t="s">
        <v>37</v>
      </c>
      <c r="G405">
        <v>6004.5</v>
      </c>
      <c r="H405">
        <v>2308</v>
      </c>
      <c r="I405" t="s">
        <v>34</v>
      </c>
      <c r="AC405" t="s">
        <v>127</v>
      </c>
      <c r="AD405" t="s">
        <v>36</v>
      </c>
      <c r="AE405">
        <v>311313</v>
      </c>
    </row>
    <row r="406" spans="1:31" x14ac:dyDescent="0.2">
      <c r="A406">
        <v>1006343</v>
      </c>
      <c r="B406">
        <v>2023</v>
      </c>
      <c r="C406" t="s">
        <v>129</v>
      </c>
      <c r="D406" t="s">
        <v>113</v>
      </c>
      <c r="E406" t="s">
        <v>114</v>
      </c>
      <c r="F406" t="s">
        <v>38</v>
      </c>
      <c r="G406">
        <v>6004.5</v>
      </c>
      <c r="H406">
        <v>2308</v>
      </c>
      <c r="I406" t="s">
        <v>34</v>
      </c>
      <c r="AC406" t="s">
        <v>127</v>
      </c>
      <c r="AD406" t="s">
        <v>36</v>
      </c>
      <c r="AE406">
        <v>311313</v>
      </c>
    </row>
    <row r="407" spans="1:31" x14ac:dyDescent="0.2">
      <c r="A407">
        <v>1006343</v>
      </c>
      <c r="B407">
        <v>2023</v>
      </c>
      <c r="C407" t="s">
        <v>129</v>
      </c>
      <c r="D407" t="s">
        <v>113</v>
      </c>
      <c r="E407" t="s">
        <v>114</v>
      </c>
      <c r="F407" t="s">
        <v>39</v>
      </c>
      <c r="G407">
        <v>0.64</v>
      </c>
      <c r="H407">
        <v>2308</v>
      </c>
      <c r="I407" t="s">
        <v>34</v>
      </c>
      <c r="AC407" t="s">
        <v>127</v>
      </c>
      <c r="AD407" t="s">
        <v>36</v>
      </c>
      <c r="AE407">
        <v>311313</v>
      </c>
    </row>
    <row r="408" spans="1:31" x14ac:dyDescent="0.2">
      <c r="A408">
        <v>1006343</v>
      </c>
      <c r="B408">
        <v>2023</v>
      </c>
      <c r="C408" t="s">
        <v>129</v>
      </c>
      <c r="D408" t="s">
        <v>113</v>
      </c>
      <c r="E408" t="s">
        <v>114</v>
      </c>
      <c r="F408" t="s">
        <v>40</v>
      </c>
      <c r="G408">
        <v>15.9</v>
      </c>
      <c r="H408">
        <v>2308</v>
      </c>
      <c r="I408" t="s">
        <v>34</v>
      </c>
      <c r="AC408" t="s">
        <v>127</v>
      </c>
      <c r="AD408" t="s">
        <v>36</v>
      </c>
      <c r="AE408">
        <v>311313</v>
      </c>
    </row>
    <row r="409" spans="1:31" x14ac:dyDescent="0.2">
      <c r="A409">
        <v>1006343</v>
      </c>
      <c r="B409">
        <v>2023</v>
      </c>
      <c r="C409" t="s">
        <v>129</v>
      </c>
      <c r="D409" t="s">
        <v>113</v>
      </c>
      <c r="E409" t="s">
        <v>114</v>
      </c>
      <c r="F409" t="s">
        <v>41</v>
      </c>
      <c r="G409">
        <v>9.2999999999999999E-2</v>
      </c>
      <c r="H409">
        <v>2308</v>
      </c>
      <c r="I409" t="s">
        <v>34</v>
      </c>
      <c r="AC409" t="s">
        <v>127</v>
      </c>
      <c r="AD409" t="s">
        <v>36</v>
      </c>
      <c r="AE409">
        <v>311313</v>
      </c>
    </row>
    <row r="410" spans="1:31" x14ac:dyDescent="0.2">
      <c r="A410">
        <v>1006343</v>
      </c>
      <c r="B410">
        <v>2023</v>
      </c>
      <c r="C410" t="s">
        <v>129</v>
      </c>
      <c r="D410" t="s">
        <v>113</v>
      </c>
      <c r="E410" t="s">
        <v>114</v>
      </c>
      <c r="F410" t="s">
        <v>42</v>
      </c>
      <c r="G410">
        <v>27.6</v>
      </c>
      <c r="H410">
        <v>2308</v>
      </c>
      <c r="I410" t="s">
        <v>34</v>
      </c>
      <c r="AC410" t="s">
        <v>127</v>
      </c>
      <c r="AD410" t="s">
        <v>36</v>
      </c>
      <c r="AE410">
        <v>311313</v>
      </c>
    </row>
    <row r="411" spans="1:31" x14ac:dyDescent="0.2">
      <c r="A411">
        <v>1006343</v>
      </c>
      <c r="B411">
        <v>2023</v>
      </c>
      <c r="C411" t="s">
        <v>56</v>
      </c>
      <c r="D411" t="s">
        <v>130</v>
      </c>
      <c r="E411" t="s">
        <v>32</v>
      </c>
      <c r="F411" t="s">
        <v>33</v>
      </c>
      <c r="G411">
        <v>0</v>
      </c>
      <c r="H411">
        <v>20576000</v>
      </c>
      <c r="I411" t="s">
        <v>34</v>
      </c>
      <c r="AC411" t="s">
        <v>127</v>
      </c>
      <c r="AD411" t="s">
        <v>36</v>
      </c>
      <c r="AE411">
        <v>311313</v>
      </c>
    </row>
    <row r="412" spans="1:31" x14ac:dyDescent="0.2">
      <c r="A412">
        <v>1006343</v>
      </c>
      <c r="B412">
        <v>2023</v>
      </c>
      <c r="C412" t="s">
        <v>56</v>
      </c>
      <c r="D412" t="s">
        <v>130</v>
      </c>
      <c r="E412" t="s">
        <v>32</v>
      </c>
      <c r="F412" t="s">
        <v>37</v>
      </c>
      <c r="G412">
        <v>1120.0999999999999</v>
      </c>
      <c r="H412">
        <v>20576000</v>
      </c>
      <c r="I412" t="s">
        <v>34</v>
      </c>
      <c r="AC412" t="s">
        <v>127</v>
      </c>
      <c r="AD412" t="s">
        <v>36</v>
      </c>
      <c r="AE412">
        <v>311313</v>
      </c>
    </row>
    <row r="413" spans="1:31" x14ac:dyDescent="0.2">
      <c r="A413">
        <v>1006343</v>
      </c>
      <c r="B413">
        <v>2023</v>
      </c>
      <c r="C413" t="s">
        <v>56</v>
      </c>
      <c r="D413" t="s">
        <v>130</v>
      </c>
      <c r="E413" t="s">
        <v>32</v>
      </c>
      <c r="F413" t="s">
        <v>38</v>
      </c>
      <c r="G413">
        <v>1120.0999999999999</v>
      </c>
      <c r="H413">
        <v>20576000</v>
      </c>
      <c r="I413" t="s">
        <v>34</v>
      </c>
      <c r="AC413" t="s">
        <v>127</v>
      </c>
      <c r="AD413" t="s">
        <v>36</v>
      </c>
      <c r="AE413">
        <v>311313</v>
      </c>
    </row>
    <row r="414" spans="1:31" x14ac:dyDescent="0.2">
      <c r="A414">
        <v>1006343</v>
      </c>
      <c r="B414">
        <v>2023</v>
      </c>
      <c r="C414" t="s">
        <v>56</v>
      </c>
      <c r="D414" t="s">
        <v>130</v>
      </c>
      <c r="E414" t="s">
        <v>32</v>
      </c>
      <c r="F414" t="s">
        <v>39</v>
      </c>
      <c r="G414">
        <v>0.02</v>
      </c>
      <c r="H414">
        <v>20576000</v>
      </c>
      <c r="I414" t="s">
        <v>34</v>
      </c>
      <c r="AC414" t="s">
        <v>127</v>
      </c>
      <c r="AD414" t="s">
        <v>36</v>
      </c>
      <c r="AE414">
        <v>311313</v>
      </c>
    </row>
    <row r="415" spans="1:31" x14ac:dyDescent="0.2">
      <c r="A415">
        <v>1006343</v>
      </c>
      <c r="B415">
        <v>2023</v>
      </c>
      <c r="C415" t="s">
        <v>56</v>
      </c>
      <c r="D415" t="s">
        <v>130</v>
      </c>
      <c r="E415" t="s">
        <v>32</v>
      </c>
      <c r="F415" t="s">
        <v>40</v>
      </c>
      <c r="G415">
        <v>0.5</v>
      </c>
      <c r="H415">
        <v>20576000</v>
      </c>
      <c r="I415" t="s">
        <v>34</v>
      </c>
      <c r="AC415" t="s">
        <v>127</v>
      </c>
      <c r="AD415" t="s">
        <v>36</v>
      </c>
      <c r="AE415">
        <v>311313</v>
      </c>
    </row>
    <row r="416" spans="1:31" x14ac:dyDescent="0.2">
      <c r="A416">
        <v>1006343</v>
      </c>
      <c r="B416">
        <v>2023</v>
      </c>
      <c r="C416" t="s">
        <v>56</v>
      </c>
      <c r="D416" t="s">
        <v>130</v>
      </c>
      <c r="E416" t="s">
        <v>32</v>
      </c>
      <c r="F416" t="s">
        <v>41</v>
      </c>
      <c r="G416">
        <v>2E-3</v>
      </c>
      <c r="H416">
        <v>20576000</v>
      </c>
      <c r="I416" t="s">
        <v>34</v>
      </c>
      <c r="AC416" t="s">
        <v>127</v>
      </c>
      <c r="AD416" t="s">
        <v>36</v>
      </c>
      <c r="AE416">
        <v>311313</v>
      </c>
    </row>
    <row r="417" spans="1:31" x14ac:dyDescent="0.2">
      <c r="A417">
        <v>1006343</v>
      </c>
      <c r="B417">
        <v>2023</v>
      </c>
      <c r="C417" t="s">
        <v>56</v>
      </c>
      <c r="D417" t="s">
        <v>130</v>
      </c>
      <c r="E417" t="s">
        <v>32</v>
      </c>
      <c r="F417" t="s">
        <v>42</v>
      </c>
      <c r="G417">
        <v>0.6</v>
      </c>
      <c r="H417">
        <v>20576000</v>
      </c>
      <c r="I417" t="s">
        <v>34</v>
      </c>
      <c r="AC417" t="s">
        <v>127</v>
      </c>
      <c r="AD417" t="s">
        <v>36</v>
      </c>
      <c r="AE417">
        <v>311313</v>
      </c>
    </row>
    <row r="418" spans="1:31" x14ac:dyDescent="0.2">
      <c r="A418">
        <v>1006343</v>
      </c>
      <c r="B418">
        <v>2023</v>
      </c>
      <c r="C418" t="s">
        <v>56</v>
      </c>
      <c r="D418" t="s">
        <v>131</v>
      </c>
      <c r="E418" t="s">
        <v>32</v>
      </c>
      <c r="F418" t="s">
        <v>33</v>
      </c>
      <c r="G418">
        <v>0</v>
      </c>
      <c r="H418">
        <v>44530000</v>
      </c>
      <c r="I418" t="s">
        <v>34</v>
      </c>
      <c r="AC418" t="s">
        <v>127</v>
      </c>
      <c r="AD418" t="s">
        <v>36</v>
      </c>
      <c r="AE418">
        <v>311313</v>
      </c>
    </row>
    <row r="419" spans="1:31" x14ac:dyDescent="0.2">
      <c r="A419">
        <v>1006343</v>
      </c>
      <c r="B419">
        <v>2023</v>
      </c>
      <c r="C419" t="s">
        <v>56</v>
      </c>
      <c r="D419" t="s">
        <v>131</v>
      </c>
      <c r="E419" t="s">
        <v>32</v>
      </c>
      <c r="F419" t="s">
        <v>37</v>
      </c>
      <c r="G419">
        <v>2424.1999999999998</v>
      </c>
      <c r="H419">
        <v>44530000</v>
      </c>
      <c r="I419" t="s">
        <v>34</v>
      </c>
      <c r="AC419" t="s">
        <v>127</v>
      </c>
      <c r="AD419" t="s">
        <v>36</v>
      </c>
      <c r="AE419">
        <v>311313</v>
      </c>
    </row>
    <row r="420" spans="1:31" x14ac:dyDescent="0.2">
      <c r="A420">
        <v>1006343</v>
      </c>
      <c r="B420">
        <v>2023</v>
      </c>
      <c r="C420" t="s">
        <v>56</v>
      </c>
      <c r="D420" t="s">
        <v>131</v>
      </c>
      <c r="E420" t="s">
        <v>32</v>
      </c>
      <c r="F420" t="s">
        <v>38</v>
      </c>
      <c r="G420">
        <v>2424.1999999999998</v>
      </c>
      <c r="H420">
        <v>44530000</v>
      </c>
      <c r="I420" t="s">
        <v>34</v>
      </c>
      <c r="AC420" t="s">
        <v>127</v>
      </c>
      <c r="AD420" t="s">
        <v>36</v>
      </c>
      <c r="AE420">
        <v>311313</v>
      </c>
    </row>
    <row r="421" spans="1:31" x14ac:dyDescent="0.2">
      <c r="A421">
        <v>1006343</v>
      </c>
      <c r="B421">
        <v>2023</v>
      </c>
      <c r="C421" t="s">
        <v>56</v>
      </c>
      <c r="D421" t="s">
        <v>131</v>
      </c>
      <c r="E421" t="s">
        <v>32</v>
      </c>
      <c r="F421" t="s">
        <v>39</v>
      </c>
      <c r="G421">
        <v>0.05</v>
      </c>
      <c r="H421">
        <v>44530000</v>
      </c>
      <c r="I421" t="s">
        <v>34</v>
      </c>
      <c r="AC421" t="s">
        <v>127</v>
      </c>
      <c r="AD421" t="s">
        <v>36</v>
      </c>
      <c r="AE421">
        <v>311313</v>
      </c>
    </row>
    <row r="422" spans="1:31" x14ac:dyDescent="0.2">
      <c r="A422">
        <v>1006343</v>
      </c>
      <c r="B422">
        <v>2023</v>
      </c>
      <c r="C422" t="s">
        <v>56</v>
      </c>
      <c r="D422" t="s">
        <v>131</v>
      </c>
      <c r="E422" t="s">
        <v>32</v>
      </c>
      <c r="F422" t="s">
        <v>40</v>
      </c>
      <c r="G422">
        <v>1.1000000000000001</v>
      </c>
      <c r="H422">
        <v>44530000</v>
      </c>
      <c r="I422" t="s">
        <v>34</v>
      </c>
      <c r="AC422" t="s">
        <v>127</v>
      </c>
      <c r="AD422" t="s">
        <v>36</v>
      </c>
      <c r="AE422">
        <v>311313</v>
      </c>
    </row>
    <row r="423" spans="1:31" x14ac:dyDescent="0.2">
      <c r="A423">
        <v>1006343</v>
      </c>
      <c r="B423">
        <v>2023</v>
      </c>
      <c r="C423" t="s">
        <v>56</v>
      </c>
      <c r="D423" t="s">
        <v>131</v>
      </c>
      <c r="E423" t="s">
        <v>32</v>
      </c>
      <c r="F423" t="s">
        <v>41</v>
      </c>
      <c r="G423">
        <v>5.0000000000000001E-3</v>
      </c>
      <c r="H423">
        <v>44530000</v>
      </c>
      <c r="I423" t="s">
        <v>34</v>
      </c>
      <c r="AC423" t="s">
        <v>127</v>
      </c>
      <c r="AD423" t="s">
        <v>36</v>
      </c>
      <c r="AE423">
        <v>311313</v>
      </c>
    </row>
    <row r="424" spans="1:31" x14ac:dyDescent="0.2">
      <c r="A424">
        <v>1006343</v>
      </c>
      <c r="B424">
        <v>2023</v>
      </c>
      <c r="C424" t="s">
        <v>56</v>
      </c>
      <c r="D424" t="s">
        <v>131</v>
      </c>
      <c r="E424" t="s">
        <v>32</v>
      </c>
      <c r="F424" t="s">
        <v>42</v>
      </c>
      <c r="G424">
        <v>1.4</v>
      </c>
      <c r="H424">
        <v>44530000</v>
      </c>
      <c r="I424" t="s">
        <v>34</v>
      </c>
      <c r="AC424" t="s">
        <v>127</v>
      </c>
      <c r="AD424" t="s">
        <v>36</v>
      </c>
      <c r="AE424">
        <v>311313</v>
      </c>
    </row>
    <row r="425" spans="1:31" x14ac:dyDescent="0.2">
      <c r="A425">
        <v>1006343</v>
      </c>
      <c r="B425">
        <v>2023</v>
      </c>
      <c r="C425" t="s">
        <v>56</v>
      </c>
      <c r="D425" t="s">
        <v>132</v>
      </c>
      <c r="E425" t="s">
        <v>32</v>
      </c>
      <c r="F425" t="s">
        <v>33</v>
      </c>
      <c r="G425">
        <v>0</v>
      </c>
      <c r="H425">
        <v>172729000</v>
      </c>
      <c r="I425" t="s">
        <v>34</v>
      </c>
      <c r="AC425" t="s">
        <v>127</v>
      </c>
      <c r="AD425" t="s">
        <v>36</v>
      </c>
      <c r="AE425">
        <v>311313</v>
      </c>
    </row>
    <row r="426" spans="1:31" x14ac:dyDescent="0.2">
      <c r="A426">
        <v>1006343</v>
      </c>
      <c r="B426">
        <v>2023</v>
      </c>
      <c r="C426" t="s">
        <v>56</v>
      </c>
      <c r="D426" t="s">
        <v>132</v>
      </c>
      <c r="E426" t="s">
        <v>32</v>
      </c>
      <c r="F426" t="s">
        <v>37</v>
      </c>
      <c r="G426">
        <v>9403.2999999999993</v>
      </c>
      <c r="H426">
        <v>172729000</v>
      </c>
      <c r="I426" t="s">
        <v>34</v>
      </c>
      <c r="AC426" t="s">
        <v>127</v>
      </c>
      <c r="AD426" t="s">
        <v>36</v>
      </c>
      <c r="AE426">
        <v>311313</v>
      </c>
    </row>
    <row r="427" spans="1:31" x14ac:dyDescent="0.2">
      <c r="A427">
        <v>1006343</v>
      </c>
      <c r="B427">
        <v>2023</v>
      </c>
      <c r="C427" t="s">
        <v>56</v>
      </c>
      <c r="D427" t="s">
        <v>132</v>
      </c>
      <c r="E427" t="s">
        <v>32</v>
      </c>
      <c r="F427" t="s">
        <v>38</v>
      </c>
      <c r="G427">
        <v>9403.2999999999993</v>
      </c>
      <c r="H427">
        <v>172729000</v>
      </c>
      <c r="I427" t="s">
        <v>34</v>
      </c>
      <c r="AC427" t="s">
        <v>127</v>
      </c>
      <c r="AD427" t="s">
        <v>36</v>
      </c>
      <c r="AE427">
        <v>311313</v>
      </c>
    </row>
    <row r="428" spans="1:31" x14ac:dyDescent="0.2">
      <c r="A428">
        <v>1006343</v>
      </c>
      <c r="B428">
        <v>2023</v>
      </c>
      <c r="C428" t="s">
        <v>56</v>
      </c>
      <c r="D428" t="s">
        <v>132</v>
      </c>
      <c r="E428" t="s">
        <v>32</v>
      </c>
      <c r="F428" t="s">
        <v>39</v>
      </c>
      <c r="G428">
        <v>0.18</v>
      </c>
      <c r="H428">
        <v>172729000</v>
      </c>
      <c r="I428" t="s">
        <v>34</v>
      </c>
      <c r="AC428" t="s">
        <v>127</v>
      </c>
      <c r="AD428" t="s">
        <v>36</v>
      </c>
      <c r="AE428">
        <v>311313</v>
      </c>
    </row>
    <row r="429" spans="1:31" x14ac:dyDescent="0.2">
      <c r="A429">
        <v>1006343</v>
      </c>
      <c r="B429">
        <v>2023</v>
      </c>
      <c r="C429" t="s">
        <v>56</v>
      </c>
      <c r="D429" t="s">
        <v>132</v>
      </c>
      <c r="E429" t="s">
        <v>32</v>
      </c>
      <c r="F429" t="s">
        <v>40</v>
      </c>
      <c r="G429">
        <v>4.4000000000000004</v>
      </c>
      <c r="H429">
        <v>172729000</v>
      </c>
      <c r="I429" t="s">
        <v>34</v>
      </c>
      <c r="AC429" t="s">
        <v>127</v>
      </c>
      <c r="AD429" t="s">
        <v>36</v>
      </c>
      <c r="AE429">
        <v>311313</v>
      </c>
    </row>
    <row r="430" spans="1:31" x14ac:dyDescent="0.2">
      <c r="A430">
        <v>1006343</v>
      </c>
      <c r="B430">
        <v>2023</v>
      </c>
      <c r="C430" t="s">
        <v>56</v>
      </c>
      <c r="D430" t="s">
        <v>132</v>
      </c>
      <c r="E430" t="s">
        <v>32</v>
      </c>
      <c r="F430" t="s">
        <v>41</v>
      </c>
      <c r="G430">
        <v>1.7999999999999999E-2</v>
      </c>
      <c r="H430">
        <v>172729000</v>
      </c>
      <c r="I430" t="s">
        <v>34</v>
      </c>
      <c r="AC430" t="s">
        <v>127</v>
      </c>
      <c r="AD430" t="s">
        <v>36</v>
      </c>
      <c r="AE430">
        <v>311313</v>
      </c>
    </row>
    <row r="431" spans="1:31" x14ac:dyDescent="0.2">
      <c r="A431">
        <v>1006343</v>
      </c>
      <c r="B431">
        <v>2023</v>
      </c>
      <c r="C431" t="s">
        <v>56</v>
      </c>
      <c r="D431" t="s">
        <v>132</v>
      </c>
      <c r="E431" t="s">
        <v>32</v>
      </c>
      <c r="F431" t="s">
        <v>42</v>
      </c>
      <c r="G431">
        <v>5.3</v>
      </c>
      <c r="H431">
        <v>172729000</v>
      </c>
      <c r="I431" t="s">
        <v>34</v>
      </c>
      <c r="AC431" t="s">
        <v>127</v>
      </c>
      <c r="AD431" t="s">
        <v>36</v>
      </c>
      <c r="AE431">
        <v>311313</v>
      </c>
    </row>
    <row r="432" spans="1:31" x14ac:dyDescent="0.2">
      <c r="A432">
        <v>1006367</v>
      </c>
      <c r="B432">
        <v>2023</v>
      </c>
      <c r="C432" t="s">
        <v>49</v>
      </c>
      <c r="D432" t="s">
        <v>133</v>
      </c>
      <c r="E432" t="s">
        <v>32</v>
      </c>
      <c r="F432" t="s">
        <v>33</v>
      </c>
      <c r="G432">
        <v>0</v>
      </c>
      <c r="H432">
        <v>0</v>
      </c>
      <c r="I432" t="s">
        <v>34</v>
      </c>
      <c r="AC432" t="s">
        <v>134</v>
      </c>
      <c r="AD432" t="s">
        <v>36</v>
      </c>
      <c r="AE432">
        <v>322130</v>
      </c>
    </row>
    <row r="433" spans="1:31" x14ac:dyDescent="0.2">
      <c r="A433">
        <v>1006367</v>
      </c>
      <c r="B433">
        <v>2023</v>
      </c>
      <c r="C433" t="s">
        <v>49</v>
      </c>
      <c r="D433" t="s">
        <v>133</v>
      </c>
      <c r="E433" t="s">
        <v>32</v>
      </c>
      <c r="F433" t="s">
        <v>37</v>
      </c>
      <c r="G433">
        <v>5086.7</v>
      </c>
      <c r="H433">
        <v>0</v>
      </c>
      <c r="I433" t="s">
        <v>34</v>
      </c>
      <c r="AC433" t="s">
        <v>134</v>
      </c>
      <c r="AD433" t="s">
        <v>36</v>
      </c>
      <c r="AE433">
        <v>322130</v>
      </c>
    </row>
    <row r="434" spans="1:31" x14ac:dyDescent="0.2">
      <c r="A434">
        <v>1006367</v>
      </c>
      <c r="B434">
        <v>2023</v>
      </c>
      <c r="C434" t="s">
        <v>49</v>
      </c>
      <c r="D434" t="s">
        <v>133</v>
      </c>
      <c r="E434" t="s">
        <v>32</v>
      </c>
      <c r="F434" t="s">
        <v>38</v>
      </c>
      <c r="G434">
        <v>5086.7</v>
      </c>
      <c r="H434">
        <v>0</v>
      </c>
      <c r="I434" t="s">
        <v>34</v>
      </c>
      <c r="AC434" t="s">
        <v>134</v>
      </c>
      <c r="AD434" t="s">
        <v>36</v>
      </c>
      <c r="AE434">
        <v>322130</v>
      </c>
    </row>
    <row r="435" spans="1:31" x14ac:dyDescent="0.2">
      <c r="A435">
        <v>1006367</v>
      </c>
      <c r="B435">
        <v>2023</v>
      </c>
      <c r="C435" t="s">
        <v>49</v>
      </c>
      <c r="D435" t="s">
        <v>133</v>
      </c>
      <c r="E435" t="s">
        <v>32</v>
      </c>
      <c r="F435" t="s">
        <v>39</v>
      </c>
      <c r="G435">
        <v>0.1</v>
      </c>
      <c r="H435">
        <v>0</v>
      </c>
      <c r="I435" t="s">
        <v>34</v>
      </c>
      <c r="AC435" t="s">
        <v>134</v>
      </c>
      <c r="AD435" t="s">
        <v>36</v>
      </c>
      <c r="AE435">
        <v>322130</v>
      </c>
    </row>
    <row r="436" spans="1:31" x14ac:dyDescent="0.2">
      <c r="A436">
        <v>1006367</v>
      </c>
      <c r="B436">
        <v>2023</v>
      </c>
      <c r="C436" t="s">
        <v>49</v>
      </c>
      <c r="D436" t="s">
        <v>133</v>
      </c>
      <c r="E436" t="s">
        <v>32</v>
      </c>
      <c r="F436" t="s">
        <v>40</v>
      </c>
      <c r="G436">
        <v>2.4</v>
      </c>
      <c r="H436">
        <v>0</v>
      </c>
      <c r="I436" t="s">
        <v>34</v>
      </c>
      <c r="AC436" t="s">
        <v>134</v>
      </c>
      <c r="AD436" t="s">
        <v>36</v>
      </c>
      <c r="AE436">
        <v>322130</v>
      </c>
    </row>
    <row r="437" spans="1:31" x14ac:dyDescent="0.2">
      <c r="A437">
        <v>1006367</v>
      </c>
      <c r="B437">
        <v>2023</v>
      </c>
      <c r="C437" t="s">
        <v>49</v>
      </c>
      <c r="D437" t="s">
        <v>133</v>
      </c>
      <c r="E437" t="s">
        <v>32</v>
      </c>
      <c r="F437" t="s">
        <v>41</v>
      </c>
      <c r="G437">
        <v>0.01</v>
      </c>
      <c r="H437">
        <v>0</v>
      </c>
      <c r="I437" t="s">
        <v>34</v>
      </c>
      <c r="AC437" t="s">
        <v>134</v>
      </c>
      <c r="AD437" t="s">
        <v>36</v>
      </c>
      <c r="AE437">
        <v>322130</v>
      </c>
    </row>
    <row r="438" spans="1:31" x14ac:dyDescent="0.2">
      <c r="A438">
        <v>1006367</v>
      </c>
      <c r="B438">
        <v>2023</v>
      </c>
      <c r="C438" t="s">
        <v>49</v>
      </c>
      <c r="D438" t="s">
        <v>133</v>
      </c>
      <c r="E438" t="s">
        <v>32</v>
      </c>
      <c r="F438" t="s">
        <v>42</v>
      </c>
      <c r="G438">
        <v>2.9</v>
      </c>
      <c r="H438">
        <v>0</v>
      </c>
      <c r="I438" t="s">
        <v>34</v>
      </c>
      <c r="AC438" t="s">
        <v>134</v>
      </c>
      <c r="AD438" t="s">
        <v>36</v>
      </c>
      <c r="AE438">
        <v>322130</v>
      </c>
    </row>
    <row r="439" spans="1:31" x14ac:dyDescent="0.2">
      <c r="A439">
        <v>1006367</v>
      </c>
      <c r="B439">
        <v>2023</v>
      </c>
      <c r="C439" t="s">
        <v>49</v>
      </c>
      <c r="D439" t="s">
        <v>133</v>
      </c>
      <c r="E439" t="s">
        <v>85</v>
      </c>
      <c r="F439" t="s">
        <v>33</v>
      </c>
      <c r="G439">
        <v>0</v>
      </c>
      <c r="H439">
        <v>0</v>
      </c>
      <c r="I439" t="s">
        <v>34</v>
      </c>
      <c r="AC439" t="s">
        <v>134</v>
      </c>
      <c r="AD439" t="s">
        <v>36</v>
      </c>
      <c r="AE439">
        <v>322130</v>
      </c>
    </row>
    <row r="440" spans="1:31" x14ac:dyDescent="0.2">
      <c r="A440">
        <v>1006367</v>
      </c>
      <c r="B440">
        <v>2023</v>
      </c>
      <c r="C440" t="s">
        <v>49</v>
      </c>
      <c r="D440" t="s">
        <v>133</v>
      </c>
      <c r="E440" t="s">
        <v>85</v>
      </c>
      <c r="F440" t="s">
        <v>37</v>
      </c>
      <c r="G440">
        <v>20279.099999999999</v>
      </c>
      <c r="H440">
        <v>0</v>
      </c>
      <c r="I440" t="s">
        <v>34</v>
      </c>
      <c r="AC440" t="s">
        <v>134</v>
      </c>
      <c r="AD440" t="s">
        <v>36</v>
      </c>
      <c r="AE440">
        <v>322130</v>
      </c>
    </row>
    <row r="441" spans="1:31" x14ac:dyDescent="0.2">
      <c r="A441">
        <v>1006367</v>
      </c>
      <c r="B441">
        <v>2023</v>
      </c>
      <c r="C441" t="s">
        <v>49</v>
      </c>
      <c r="D441" t="s">
        <v>133</v>
      </c>
      <c r="E441" t="s">
        <v>85</v>
      </c>
      <c r="F441" t="s">
        <v>38</v>
      </c>
      <c r="G441">
        <v>20279.099999999999</v>
      </c>
      <c r="H441">
        <v>0</v>
      </c>
      <c r="I441" t="s">
        <v>34</v>
      </c>
      <c r="AC441" t="s">
        <v>134</v>
      </c>
      <c r="AD441" t="s">
        <v>36</v>
      </c>
      <c r="AE441">
        <v>322130</v>
      </c>
    </row>
    <row r="442" spans="1:31" x14ac:dyDescent="0.2">
      <c r="A442">
        <v>1006367</v>
      </c>
      <c r="B442">
        <v>2023</v>
      </c>
      <c r="C442" t="s">
        <v>49</v>
      </c>
      <c r="D442" t="s">
        <v>133</v>
      </c>
      <c r="E442" t="s">
        <v>85</v>
      </c>
      <c r="F442" t="s">
        <v>39</v>
      </c>
      <c r="G442">
        <v>6.81</v>
      </c>
      <c r="H442">
        <v>0</v>
      </c>
      <c r="I442" t="s">
        <v>34</v>
      </c>
      <c r="AC442" t="s">
        <v>134</v>
      </c>
      <c r="AD442" t="s">
        <v>36</v>
      </c>
      <c r="AE442">
        <v>322130</v>
      </c>
    </row>
    <row r="443" spans="1:31" x14ac:dyDescent="0.2">
      <c r="A443">
        <v>1006367</v>
      </c>
      <c r="B443">
        <v>2023</v>
      </c>
      <c r="C443" t="s">
        <v>49</v>
      </c>
      <c r="D443" t="s">
        <v>133</v>
      </c>
      <c r="E443" t="s">
        <v>85</v>
      </c>
      <c r="F443" t="s">
        <v>40</v>
      </c>
      <c r="G443">
        <v>170.2</v>
      </c>
      <c r="H443">
        <v>0</v>
      </c>
      <c r="I443" t="s">
        <v>34</v>
      </c>
      <c r="AC443" t="s">
        <v>134</v>
      </c>
      <c r="AD443" t="s">
        <v>36</v>
      </c>
      <c r="AE443">
        <v>322130</v>
      </c>
    </row>
    <row r="444" spans="1:31" x14ac:dyDescent="0.2">
      <c r="A444">
        <v>1006367</v>
      </c>
      <c r="B444">
        <v>2023</v>
      </c>
      <c r="C444" t="s">
        <v>49</v>
      </c>
      <c r="D444" t="s">
        <v>133</v>
      </c>
      <c r="E444" t="s">
        <v>85</v>
      </c>
      <c r="F444" t="s">
        <v>41</v>
      </c>
      <c r="G444">
        <v>0.89300000000000002</v>
      </c>
      <c r="H444">
        <v>0</v>
      </c>
      <c r="I444" t="s">
        <v>34</v>
      </c>
      <c r="AC444" t="s">
        <v>134</v>
      </c>
      <c r="AD444" t="s">
        <v>36</v>
      </c>
      <c r="AE444">
        <v>322130</v>
      </c>
    </row>
    <row r="445" spans="1:31" x14ac:dyDescent="0.2">
      <c r="A445">
        <v>1006367</v>
      </c>
      <c r="B445">
        <v>2023</v>
      </c>
      <c r="C445" t="s">
        <v>49</v>
      </c>
      <c r="D445" t="s">
        <v>133</v>
      </c>
      <c r="E445" t="s">
        <v>85</v>
      </c>
      <c r="F445" t="s">
        <v>42</v>
      </c>
      <c r="G445">
        <v>266.3</v>
      </c>
      <c r="H445">
        <v>0</v>
      </c>
      <c r="I445" t="s">
        <v>34</v>
      </c>
      <c r="AC445" t="s">
        <v>134</v>
      </c>
      <c r="AD445" t="s">
        <v>36</v>
      </c>
      <c r="AE445">
        <v>322130</v>
      </c>
    </row>
    <row r="446" spans="1:31" x14ac:dyDescent="0.2">
      <c r="A446">
        <v>1006367</v>
      </c>
      <c r="B446">
        <v>2023</v>
      </c>
      <c r="C446" t="s">
        <v>49</v>
      </c>
      <c r="D446" t="s">
        <v>133</v>
      </c>
      <c r="E446" t="s">
        <v>79</v>
      </c>
      <c r="F446" t="s">
        <v>33</v>
      </c>
      <c r="G446">
        <v>192501.8</v>
      </c>
      <c r="H446">
        <v>0</v>
      </c>
      <c r="I446" t="s">
        <v>34</v>
      </c>
      <c r="AC446" t="s">
        <v>134</v>
      </c>
      <c r="AD446" t="s">
        <v>36</v>
      </c>
      <c r="AE446">
        <v>322130</v>
      </c>
    </row>
    <row r="447" spans="1:31" x14ac:dyDescent="0.2">
      <c r="A447">
        <v>1006367</v>
      </c>
      <c r="B447">
        <v>2023</v>
      </c>
      <c r="C447" t="s">
        <v>49</v>
      </c>
      <c r="D447" t="s">
        <v>133</v>
      </c>
      <c r="E447" t="s">
        <v>79</v>
      </c>
      <c r="F447" t="s">
        <v>37</v>
      </c>
      <c r="G447">
        <v>0</v>
      </c>
      <c r="H447">
        <v>0</v>
      </c>
      <c r="I447" t="s">
        <v>34</v>
      </c>
      <c r="AC447" t="s">
        <v>134</v>
      </c>
      <c r="AD447" t="s">
        <v>36</v>
      </c>
      <c r="AE447">
        <v>322130</v>
      </c>
    </row>
    <row r="448" spans="1:31" x14ac:dyDescent="0.2">
      <c r="A448">
        <v>1006367</v>
      </c>
      <c r="B448">
        <v>2023</v>
      </c>
      <c r="C448" t="s">
        <v>49</v>
      </c>
      <c r="D448" t="s">
        <v>133</v>
      </c>
      <c r="E448" t="s">
        <v>79</v>
      </c>
      <c r="F448" t="s">
        <v>38</v>
      </c>
      <c r="G448">
        <v>192501.8</v>
      </c>
      <c r="H448">
        <v>0</v>
      </c>
      <c r="I448" t="s">
        <v>34</v>
      </c>
      <c r="AC448" t="s">
        <v>134</v>
      </c>
      <c r="AD448" t="s">
        <v>36</v>
      </c>
      <c r="AE448">
        <v>322130</v>
      </c>
    </row>
    <row r="449" spans="1:31" x14ac:dyDescent="0.2">
      <c r="A449">
        <v>1006367</v>
      </c>
      <c r="B449">
        <v>2023</v>
      </c>
      <c r="C449" t="s">
        <v>49</v>
      </c>
      <c r="D449" t="s">
        <v>133</v>
      </c>
      <c r="E449" t="s">
        <v>79</v>
      </c>
      <c r="F449" t="s">
        <v>39</v>
      </c>
      <c r="G449">
        <v>14.77</v>
      </c>
      <c r="H449">
        <v>0</v>
      </c>
      <c r="I449" t="s">
        <v>34</v>
      </c>
      <c r="AC449" t="s">
        <v>134</v>
      </c>
      <c r="AD449" t="s">
        <v>36</v>
      </c>
      <c r="AE449">
        <v>322130</v>
      </c>
    </row>
    <row r="450" spans="1:31" x14ac:dyDescent="0.2">
      <c r="A450">
        <v>1006367</v>
      </c>
      <c r="B450">
        <v>2023</v>
      </c>
      <c r="C450" t="s">
        <v>49</v>
      </c>
      <c r="D450" t="s">
        <v>133</v>
      </c>
      <c r="E450" t="s">
        <v>79</v>
      </c>
      <c r="F450" t="s">
        <v>40</v>
      </c>
      <c r="G450">
        <v>369.4</v>
      </c>
      <c r="H450">
        <v>0</v>
      </c>
      <c r="I450" t="s">
        <v>34</v>
      </c>
      <c r="AC450" t="s">
        <v>134</v>
      </c>
      <c r="AD450" t="s">
        <v>36</v>
      </c>
      <c r="AE450">
        <v>322130</v>
      </c>
    </row>
    <row r="451" spans="1:31" x14ac:dyDescent="0.2">
      <c r="A451">
        <v>1006367</v>
      </c>
      <c r="B451">
        <v>2023</v>
      </c>
      <c r="C451" t="s">
        <v>49</v>
      </c>
      <c r="D451" t="s">
        <v>133</v>
      </c>
      <c r="E451" t="s">
        <v>79</v>
      </c>
      <c r="F451" t="s">
        <v>41</v>
      </c>
      <c r="G451">
        <v>7.3879999999999999</v>
      </c>
      <c r="H451">
        <v>0</v>
      </c>
      <c r="I451" t="s">
        <v>34</v>
      </c>
      <c r="AC451" t="s">
        <v>134</v>
      </c>
      <c r="AD451" t="s">
        <v>36</v>
      </c>
      <c r="AE451">
        <v>322130</v>
      </c>
    </row>
    <row r="452" spans="1:31" x14ac:dyDescent="0.2">
      <c r="A452">
        <v>1006367</v>
      </c>
      <c r="B452">
        <v>2023</v>
      </c>
      <c r="C452" t="s">
        <v>49</v>
      </c>
      <c r="D452" t="s">
        <v>133</v>
      </c>
      <c r="E452" t="s">
        <v>79</v>
      </c>
      <c r="F452" t="s">
        <v>42</v>
      </c>
      <c r="G452">
        <v>2201.6999999999998</v>
      </c>
      <c r="H452">
        <v>0</v>
      </c>
      <c r="I452" t="s">
        <v>34</v>
      </c>
      <c r="AC452" t="s">
        <v>134</v>
      </c>
      <c r="AD452" t="s">
        <v>36</v>
      </c>
      <c r="AE452">
        <v>322130</v>
      </c>
    </row>
    <row r="453" spans="1:31" x14ac:dyDescent="0.2">
      <c r="A453">
        <v>1006367</v>
      </c>
      <c r="B453">
        <v>2023</v>
      </c>
      <c r="C453" t="s">
        <v>135</v>
      </c>
      <c r="D453" t="s">
        <v>136</v>
      </c>
      <c r="F453" t="s">
        <v>68</v>
      </c>
      <c r="G453">
        <v>25776.1</v>
      </c>
      <c r="I453" t="s">
        <v>69</v>
      </c>
      <c r="AC453" t="s">
        <v>134</v>
      </c>
      <c r="AD453" t="s">
        <v>36</v>
      </c>
      <c r="AE453">
        <v>322130</v>
      </c>
    </row>
    <row r="454" spans="1:31" x14ac:dyDescent="0.2">
      <c r="A454">
        <v>1006367</v>
      </c>
      <c r="B454">
        <v>2023</v>
      </c>
      <c r="C454" t="s">
        <v>135</v>
      </c>
      <c r="D454" t="s">
        <v>136</v>
      </c>
      <c r="F454" t="s">
        <v>37</v>
      </c>
      <c r="G454">
        <v>4753.1000000000004</v>
      </c>
      <c r="I454" t="s">
        <v>69</v>
      </c>
      <c r="AC454" t="s">
        <v>134</v>
      </c>
      <c r="AD454" t="s">
        <v>36</v>
      </c>
      <c r="AE454">
        <v>322130</v>
      </c>
    </row>
    <row r="455" spans="1:31" x14ac:dyDescent="0.2">
      <c r="A455">
        <v>1006367</v>
      </c>
      <c r="B455">
        <v>2023</v>
      </c>
      <c r="C455" t="s">
        <v>135</v>
      </c>
      <c r="D455" t="s">
        <v>136</v>
      </c>
      <c r="F455" t="s">
        <v>39</v>
      </c>
      <c r="G455">
        <v>0.09</v>
      </c>
      <c r="I455" t="s">
        <v>69</v>
      </c>
      <c r="AC455" t="s">
        <v>134</v>
      </c>
      <c r="AD455" t="s">
        <v>36</v>
      </c>
      <c r="AE455">
        <v>322130</v>
      </c>
    </row>
    <row r="456" spans="1:31" x14ac:dyDescent="0.2">
      <c r="A456">
        <v>1006367</v>
      </c>
      <c r="B456">
        <v>2023</v>
      </c>
      <c r="C456" t="s">
        <v>135</v>
      </c>
      <c r="D456" t="s">
        <v>136</v>
      </c>
      <c r="F456" t="s">
        <v>70</v>
      </c>
      <c r="G456">
        <v>1.18</v>
      </c>
      <c r="I456" t="s">
        <v>69</v>
      </c>
      <c r="AC456" t="s">
        <v>134</v>
      </c>
      <c r="AD456" t="s">
        <v>36</v>
      </c>
      <c r="AE456">
        <v>322130</v>
      </c>
    </row>
    <row r="457" spans="1:31" x14ac:dyDescent="0.2">
      <c r="A457">
        <v>1006367</v>
      </c>
      <c r="B457">
        <v>2023</v>
      </c>
      <c r="C457" t="s">
        <v>135</v>
      </c>
      <c r="D457" t="s">
        <v>136</v>
      </c>
      <c r="F457" t="s">
        <v>41</v>
      </c>
      <c r="G457">
        <v>8.9999999999999993E-3</v>
      </c>
      <c r="I457" t="s">
        <v>69</v>
      </c>
      <c r="AC457" t="s">
        <v>134</v>
      </c>
      <c r="AD457" t="s">
        <v>36</v>
      </c>
      <c r="AE457">
        <v>322130</v>
      </c>
    </row>
    <row r="458" spans="1:31" x14ac:dyDescent="0.2">
      <c r="A458">
        <v>1006367</v>
      </c>
      <c r="B458">
        <v>2023</v>
      </c>
      <c r="C458" t="s">
        <v>135</v>
      </c>
      <c r="D458" t="s">
        <v>136</v>
      </c>
      <c r="F458" t="s">
        <v>71</v>
      </c>
      <c r="G458">
        <v>0.26200000000000001</v>
      </c>
      <c r="I458" t="s">
        <v>69</v>
      </c>
      <c r="AC458" t="s">
        <v>134</v>
      </c>
      <c r="AD458" t="s">
        <v>36</v>
      </c>
      <c r="AE458">
        <v>322130</v>
      </c>
    </row>
    <row r="459" spans="1:31" x14ac:dyDescent="0.2">
      <c r="A459">
        <v>1006367</v>
      </c>
      <c r="B459">
        <v>2023</v>
      </c>
      <c r="D459" t="s">
        <v>92</v>
      </c>
      <c r="E459" t="s">
        <v>32</v>
      </c>
      <c r="F459" t="s">
        <v>33</v>
      </c>
      <c r="G459">
        <v>0</v>
      </c>
      <c r="H459">
        <v>0</v>
      </c>
      <c r="I459" t="s">
        <v>34</v>
      </c>
      <c r="AC459" t="s">
        <v>134</v>
      </c>
      <c r="AD459" t="s">
        <v>36</v>
      </c>
      <c r="AE459">
        <v>322130</v>
      </c>
    </row>
    <row r="460" spans="1:31" x14ac:dyDescent="0.2">
      <c r="A460">
        <v>1006367</v>
      </c>
      <c r="B460">
        <v>2023</v>
      </c>
      <c r="D460" t="s">
        <v>92</v>
      </c>
      <c r="E460" t="s">
        <v>32</v>
      </c>
      <c r="F460" t="s">
        <v>37</v>
      </c>
      <c r="G460">
        <v>138634</v>
      </c>
      <c r="H460">
        <v>0</v>
      </c>
      <c r="I460" t="s">
        <v>34</v>
      </c>
      <c r="AC460" t="s">
        <v>134</v>
      </c>
      <c r="AD460" t="s">
        <v>36</v>
      </c>
      <c r="AE460">
        <v>322130</v>
      </c>
    </row>
    <row r="461" spans="1:31" x14ac:dyDescent="0.2">
      <c r="A461">
        <v>1006367</v>
      </c>
      <c r="B461">
        <v>2023</v>
      </c>
      <c r="D461" t="s">
        <v>92</v>
      </c>
      <c r="E461" t="s">
        <v>32</v>
      </c>
      <c r="F461" t="s">
        <v>38</v>
      </c>
      <c r="G461">
        <v>138634</v>
      </c>
      <c r="H461">
        <v>0</v>
      </c>
      <c r="I461" t="s">
        <v>34</v>
      </c>
      <c r="AC461" t="s">
        <v>134</v>
      </c>
      <c r="AD461" t="s">
        <v>36</v>
      </c>
      <c r="AE461">
        <v>322130</v>
      </c>
    </row>
    <row r="462" spans="1:31" x14ac:dyDescent="0.2">
      <c r="A462">
        <v>1006367</v>
      </c>
      <c r="B462">
        <v>2023</v>
      </c>
      <c r="D462" t="s">
        <v>92</v>
      </c>
      <c r="E462" t="s">
        <v>32</v>
      </c>
      <c r="F462" t="s">
        <v>39</v>
      </c>
      <c r="G462">
        <v>2.61</v>
      </c>
      <c r="H462">
        <v>0</v>
      </c>
      <c r="I462" t="s">
        <v>34</v>
      </c>
      <c r="AC462" t="s">
        <v>134</v>
      </c>
      <c r="AD462" t="s">
        <v>36</v>
      </c>
      <c r="AE462">
        <v>322130</v>
      </c>
    </row>
    <row r="463" spans="1:31" x14ac:dyDescent="0.2">
      <c r="A463">
        <v>1006367</v>
      </c>
      <c r="B463">
        <v>2023</v>
      </c>
      <c r="D463" t="s">
        <v>92</v>
      </c>
      <c r="E463" t="s">
        <v>32</v>
      </c>
      <c r="F463" t="s">
        <v>40</v>
      </c>
      <c r="G463">
        <v>65.3</v>
      </c>
      <c r="H463">
        <v>0</v>
      </c>
      <c r="I463" t="s">
        <v>34</v>
      </c>
      <c r="AC463" t="s">
        <v>134</v>
      </c>
      <c r="AD463" t="s">
        <v>36</v>
      </c>
      <c r="AE463">
        <v>322130</v>
      </c>
    </row>
    <row r="464" spans="1:31" x14ac:dyDescent="0.2">
      <c r="A464">
        <v>1006367</v>
      </c>
      <c r="B464">
        <v>2023</v>
      </c>
      <c r="D464" t="s">
        <v>92</v>
      </c>
      <c r="E464" t="s">
        <v>32</v>
      </c>
      <c r="F464" t="s">
        <v>41</v>
      </c>
      <c r="G464">
        <v>0.26100000000000001</v>
      </c>
      <c r="H464">
        <v>0</v>
      </c>
      <c r="I464" t="s">
        <v>34</v>
      </c>
      <c r="AC464" t="s">
        <v>134</v>
      </c>
      <c r="AD464" t="s">
        <v>36</v>
      </c>
      <c r="AE464">
        <v>322130</v>
      </c>
    </row>
    <row r="465" spans="1:31" x14ac:dyDescent="0.2">
      <c r="A465">
        <v>1006367</v>
      </c>
      <c r="B465">
        <v>2023</v>
      </c>
      <c r="D465" t="s">
        <v>92</v>
      </c>
      <c r="E465" t="s">
        <v>32</v>
      </c>
      <c r="F465" t="s">
        <v>42</v>
      </c>
      <c r="G465">
        <v>77.900000000000006</v>
      </c>
      <c r="H465">
        <v>0</v>
      </c>
      <c r="I465" t="s">
        <v>34</v>
      </c>
      <c r="AC465" t="s">
        <v>134</v>
      </c>
      <c r="AD465" t="s">
        <v>36</v>
      </c>
      <c r="AE465">
        <v>322130</v>
      </c>
    </row>
    <row r="466" spans="1:31" x14ac:dyDescent="0.2">
      <c r="A466">
        <v>1006367</v>
      </c>
      <c r="B466">
        <v>2023</v>
      </c>
      <c r="D466" t="s">
        <v>93</v>
      </c>
      <c r="E466" t="s">
        <v>82</v>
      </c>
      <c r="F466" t="s">
        <v>33</v>
      </c>
      <c r="G466">
        <v>290.7</v>
      </c>
      <c r="H466">
        <v>0</v>
      </c>
      <c r="I466" t="s">
        <v>34</v>
      </c>
      <c r="AC466" t="s">
        <v>134</v>
      </c>
      <c r="AD466" t="s">
        <v>36</v>
      </c>
      <c r="AE466">
        <v>322130</v>
      </c>
    </row>
    <row r="467" spans="1:31" x14ac:dyDescent="0.2">
      <c r="A467">
        <v>1006367</v>
      </c>
      <c r="B467">
        <v>2023</v>
      </c>
      <c r="D467" t="s">
        <v>93</v>
      </c>
      <c r="E467" t="s">
        <v>82</v>
      </c>
      <c r="F467" t="s">
        <v>37</v>
      </c>
      <c r="G467">
        <v>0</v>
      </c>
      <c r="H467">
        <v>0</v>
      </c>
      <c r="I467" t="s">
        <v>34</v>
      </c>
      <c r="AC467" t="s">
        <v>134</v>
      </c>
      <c r="AD467" t="s">
        <v>36</v>
      </c>
      <c r="AE467">
        <v>322130</v>
      </c>
    </row>
    <row r="468" spans="1:31" x14ac:dyDescent="0.2">
      <c r="A468">
        <v>1006367</v>
      </c>
      <c r="B468">
        <v>2023</v>
      </c>
      <c r="D468" t="s">
        <v>93</v>
      </c>
      <c r="E468" t="s">
        <v>82</v>
      </c>
      <c r="F468" t="s">
        <v>38</v>
      </c>
      <c r="G468">
        <v>290.7</v>
      </c>
      <c r="H468">
        <v>0</v>
      </c>
      <c r="I468" t="s">
        <v>34</v>
      </c>
      <c r="AC468" t="s">
        <v>134</v>
      </c>
      <c r="AD468" t="s">
        <v>36</v>
      </c>
      <c r="AE468">
        <v>322130</v>
      </c>
    </row>
    <row r="469" spans="1:31" x14ac:dyDescent="0.2">
      <c r="A469">
        <v>1006367</v>
      </c>
      <c r="B469">
        <v>2023</v>
      </c>
      <c r="D469" t="s">
        <v>93</v>
      </c>
      <c r="E469" t="s">
        <v>82</v>
      </c>
      <c r="F469" t="s">
        <v>39</v>
      </c>
      <c r="G469">
        <v>0.02</v>
      </c>
      <c r="H469">
        <v>0</v>
      </c>
      <c r="I469" t="s">
        <v>34</v>
      </c>
      <c r="AC469" t="s">
        <v>134</v>
      </c>
      <c r="AD469" t="s">
        <v>36</v>
      </c>
      <c r="AE469">
        <v>322130</v>
      </c>
    </row>
    <row r="470" spans="1:31" x14ac:dyDescent="0.2">
      <c r="A470">
        <v>1006367</v>
      </c>
      <c r="B470">
        <v>2023</v>
      </c>
      <c r="D470" t="s">
        <v>93</v>
      </c>
      <c r="E470" t="s">
        <v>82</v>
      </c>
      <c r="F470" t="s">
        <v>40</v>
      </c>
      <c r="G470">
        <v>0.4</v>
      </c>
      <c r="H470">
        <v>0</v>
      </c>
      <c r="I470" t="s">
        <v>34</v>
      </c>
      <c r="AC470" t="s">
        <v>134</v>
      </c>
      <c r="AD470" t="s">
        <v>36</v>
      </c>
      <c r="AE470">
        <v>322130</v>
      </c>
    </row>
    <row r="471" spans="1:31" x14ac:dyDescent="0.2">
      <c r="A471">
        <v>1006367</v>
      </c>
      <c r="B471">
        <v>2023</v>
      </c>
      <c r="D471" t="s">
        <v>93</v>
      </c>
      <c r="E471" t="s">
        <v>82</v>
      </c>
      <c r="F471" t="s">
        <v>41</v>
      </c>
      <c r="G471">
        <v>4.0000000000000001E-3</v>
      </c>
      <c r="H471">
        <v>0</v>
      </c>
      <c r="I471" t="s">
        <v>34</v>
      </c>
      <c r="AC471" t="s">
        <v>134</v>
      </c>
      <c r="AD471" t="s">
        <v>36</v>
      </c>
      <c r="AE471">
        <v>322130</v>
      </c>
    </row>
    <row r="472" spans="1:31" x14ac:dyDescent="0.2">
      <c r="A472">
        <v>1006367</v>
      </c>
      <c r="B472">
        <v>2023</v>
      </c>
      <c r="D472" t="s">
        <v>93</v>
      </c>
      <c r="E472" t="s">
        <v>82</v>
      </c>
      <c r="F472" t="s">
        <v>42</v>
      </c>
      <c r="G472">
        <v>1</v>
      </c>
      <c r="H472">
        <v>0</v>
      </c>
      <c r="I472" t="s">
        <v>34</v>
      </c>
      <c r="AC472" t="s">
        <v>134</v>
      </c>
      <c r="AD472" t="s">
        <v>36</v>
      </c>
      <c r="AE472">
        <v>322130</v>
      </c>
    </row>
    <row r="473" spans="1:31" x14ac:dyDescent="0.2">
      <c r="A473">
        <v>1006367</v>
      </c>
      <c r="B473">
        <v>2023</v>
      </c>
      <c r="C473" t="s">
        <v>49</v>
      </c>
      <c r="D473" t="s">
        <v>137</v>
      </c>
      <c r="E473" t="s">
        <v>65</v>
      </c>
      <c r="F473" t="s">
        <v>33</v>
      </c>
      <c r="G473">
        <v>0</v>
      </c>
      <c r="H473">
        <v>0</v>
      </c>
      <c r="I473" t="s">
        <v>34</v>
      </c>
      <c r="AC473" t="s">
        <v>134</v>
      </c>
      <c r="AD473" t="s">
        <v>36</v>
      </c>
      <c r="AE473">
        <v>322130</v>
      </c>
    </row>
    <row r="474" spans="1:31" x14ac:dyDescent="0.2">
      <c r="A474">
        <v>1006367</v>
      </c>
      <c r="B474">
        <v>2023</v>
      </c>
      <c r="C474" t="s">
        <v>49</v>
      </c>
      <c r="D474" t="s">
        <v>137</v>
      </c>
      <c r="E474" t="s">
        <v>65</v>
      </c>
      <c r="F474" t="s">
        <v>37</v>
      </c>
      <c r="G474">
        <v>147.5</v>
      </c>
      <c r="H474">
        <v>0</v>
      </c>
      <c r="I474" t="s">
        <v>34</v>
      </c>
      <c r="AC474" t="s">
        <v>134</v>
      </c>
      <c r="AD474" t="s">
        <v>36</v>
      </c>
      <c r="AE474">
        <v>322130</v>
      </c>
    </row>
    <row r="475" spans="1:31" x14ac:dyDescent="0.2">
      <c r="A475">
        <v>1006367</v>
      </c>
      <c r="B475">
        <v>2023</v>
      </c>
      <c r="C475" t="s">
        <v>49</v>
      </c>
      <c r="D475" t="s">
        <v>137</v>
      </c>
      <c r="E475" t="s">
        <v>65</v>
      </c>
      <c r="F475" t="s">
        <v>38</v>
      </c>
      <c r="G475">
        <v>147.5</v>
      </c>
      <c r="H475">
        <v>0</v>
      </c>
      <c r="I475" t="s">
        <v>34</v>
      </c>
      <c r="AC475" t="s">
        <v>134</v>
      </c>
      <c r="AD475" t="s">
        <v>36</v>
      </c>
      <c r="AE475">
        <v>322130</v>
      </c>
    </row>
    <row r="476" spans="1:31" x14ac:dyDescent="0.2">
      <c r="A476">
        <v>1006367</v>
      </c>
      <c r="B476">
        <v>2023</v>
      </c>
      <c r="C476" t="s">
        <v>49</v>
      </c>
      <c r="D476" t="s">
        <v>137</v>
      </c>
      <c r="E476" t="s">
        <v>65</v>
      </c>
      <c r="F476" t="s">
        <v>39</v>
      </c>
      <c r="G476">
        <v>0.01</v>
      </c>
      <c r="H476">
        <v>0</v>
      </c>
      <c r="I476" t="s">
        <v>34</v>
      </c>
      <c r="AC476" t="s">
        <v>134</v>
      </c>
      <c r="AD476" t="s">
        <v>36</v>
      </c>
      <c r="AE476">
        <v>322130</v>
      </c>
    </row>
    <row r="477" spans="1:31" x14ac:dyDescent="0.2">
      <c r="A477">
        <v>1006367</v>
      </c>
      <c r="B477">
        <v>2023</v>
      </c>
      <c r="C477" t="s">
        <v>49</v>
      </c>
      <c r="D477" t="s">
        <v>137</v>
      </c>
      <c r="E477" t="s">
        <v>65</v>
      </c>
      <c r="F477" t="s">
        <v>40</v>
      </c>
      <c r="G477">
        <v>0.2</v>
      </c>
      <c r="H477">
        <v>0</v>
      </c>
      <c r="I477" t="s">
        <v>34</v>
      </c>
      <c r="AC477" t="s">
        <v>134</v>
      </c>
      <c r="AD477" t="s">
        <v>36</v>
      </c>
      <c r="AE477">
        <v>322130</v>
      </c>
    </row>
    <row r="478" spans="1:31" x14ac:dyDescent="0.2">
      <c r="A478">
        <v>1006367</v>
      </c>
      <c r="B478">
        <v>2023</v>
      </c>
      <c r="C478" t="s">
        <v>49</v>
      </c>
      <c r="D478" t="s">
        <v>137</v>
      </c>
      <c r="E478" t="s">
        <v>65</v>
      </c>
      <c r="F478" t="s">
        <v>41</v>
      </c>
      <c r="G478">
        <v>1E-3</v>
      </c>
      <c r="H478">
        <v>0</v>
      </c>
      <c r="I478" t="s">
        <v>34</v>
      </c>
      <c r="AC478" t="s">
        <v>134</v>
      </c>
      <c r="AD478" t="s">
        <v>36</v>
      </c>
      <c r="AE478">
        <v>322130</v>
      </c>
    </row>
    <row r="479" spans="1:31" x14ac:dyDescent="0.2">
      <c r="A479">
        <v>1006367</v>
      </c>
      <c r="B479">
        <v>2023</v>
      </c>
      <c r="C479" t="s">
        <v>49</v>
      </c>
      <c r="D479" t="s">
        <v>137</v>
      </c>
      <c r="E479" t="s">
        <v>65</v>
      </c>
      <c r="F479" t="s">
        <v>42</v>
      </c>
      <c r="G479">
        <v>0.4</v>
      </c>
      <c r="H479">
        <v>0</v>
      </c>
      <c r="I479" t="s">
        <v>34</v>
      </c>
      <c r="AC479" t="s">
        <v>134</v>
      </c>
      <c r="AD479" t="s">
        <v>36</v>
      </c>
      <c r="AE479">
        <v>322130</v>
      </c>
    </row>
    <row r="480" spans="1:31" x14ac:dyDescent="0.2">
      <c r="A480">
        <v>1007871</v>
      </c>
      <c r="B480">
        <v>2023</v>
      </c>
      <c r="D480" t="s">
        <v>138</v>
      </c>
      <c r="E480" t="s">
        <v>32</v>
      </c>
      <c r="F480" t="s">
        <v>33</v>
      </c>
      <c r="G480">
        <v>0</v>
      </c>
      <c r="H480">
        <v>0</v>
      </c>
      <c r="I480" t="s">
        <v>34</v>
      </c>
      <c r="AC480" t="s">
        <v>139</v>
      </c>
      <c r="AD480" t="s">
        <v>36</v>
      </c>
      <c r="AE480">
        <v>322130</v>
      </c>
    </row>
    <row r="481" spans="1:31" x14ac:dyDescent="0.2">
      <c r="A481">
        <v>1007871</v>
      </c>
      <c r="B481">
        <v>2023</v>
      </c>
      <c r="D481" t="s">
        <v>138</v>
      </c>
      <c r="E481" t="s">
        <v>32</v>
      </c>
      <c r="F481" t="s">
        <v>37</v>
      </c>
      <c r="G481">
        <v>50245</v>
      </c>
      <c r="H481">
        <v>0</v>
      </c>
      <c r="I481" t="s">
        <v>34</v>
      </c>
      <c r="AC481" t="s">
        <v>139</v>
      </c>
      <c r="AD481" t="s">
        <v>36</v>
      </c>
      <c r="AE481">
        <v>322130</v>
      </c>
    </row>
    <row r="482" spans="1:31" x14ac:dyDescent="0.2">
      <c r="A482">
        <v>1007871</v>
      </c>
      <c r="B482">
        <v>2023</v>
      </c>
      <c r="D482" t="s">
        <v>138</v>
      </c>
      <c r="E482" t="s">
        <v>32</v>
      </c>
      <c r="F482" t="s">
        <v>38</v>
      </c>
      <c r="G482">
        <v>50245</v>
      </c>
      <c r="H482">
        <v>0</v>
      </c>
      <c r="I482" t="s">
        <v>34</v>
      </c>
      <c r="AC482" t="s">
        <v>139</v>
      </c>
      <c r="AD482" t="s">
        <v>36</v>
      </c>
      <c r="AE482">
        <v>322130</v>
      </c>
    </row>
    <row r="483" spans="1:31" x14ac:dyDescent="0.2">
      <c r="A483">
        <v>1007871</v>
      </c>
      <c r="B483">
        <v>2023</v>
      </c>
      <c r="D483" t="s">
        <v>138</v>
      </c>
      <c r="E483" t="s">
        <v>32</v>
      </c>
      <c r="F483" t="s">
        <v>39</v>
      </c>
      <c r="G483">
        <v>0.95</v>
      </c>
      <c r="H483">
        <v>0</v>
      </c>
      <c r="I483" t="s">
        <v>34</v>
      </c>
      <c r="AC483" t="s">
        <v>139</v>
      </c>
      <c r="AD483" t="s">
        <v>36</v>
      </c>
      <c r="AE483">
        <v>322130</v>
      </c>
    </row>
    <row r="484" spans="1:31" x14ac:dyDescent="0.2">
      <c r="A484">
        <v>1007871</v>
      </c>
      <c r="B484">
        <v>2023</v>
      </c>
      <c r="D484" t="s">
        <v>138</v>
      </c>
      <c r="E484" t="s">
        <v>32</v>
      </c>
      <c r="F484" t="s">
        <v>40</v>
      </c>
      <c r="G484">
        <v>23.7</v>
      </c>
      <c r="H484">
        <v>0</v>
      </c>
      <c r="I484" t="s">
        <v>34</v>
      </c>
      <c r="AC484" t="s">
        <v>139</v>
      </c>
      <c r="AD484" t="s">
        <v>36</v>
      </c>
      <c r="AE484">
        <v>322130</v>
      </c>
    </row>
    <row r="485" spans="1:31" x14ac:dyDescent="0.2">
      <c r="A485">
        <v>1007871</v>
      </c>
      <c r="B485">
        <v>2023</v>
      </c>
      <c r="D485" t="s">
        <v>138</v>
      </c>
      <c r="E485" t="s">
        <v>32</v>
      </c>
      <c r="F485" t="s">
        <v>41</v>
      </c>
      <c r="G485">
        <v>9.5000000000000001E-2</v>
      </c>
      <c r="H485">
        <v>0</v>
      </c>
      <c r="I485" t="s">
        <v>34</v>
      </c>
      <c r="AC485" t="s">
        <v>139</v>
      </c>
      <c r="AD485" t="s">
        <v>36</v>
      </c>
      <c r="AE485">
        <v>322130</v>
      </c>
    </row>
    <row r="486" spans="1:31" x14ac:dyDescent="0.2">
      <c r="A486">
        <v>1007871</v>
      </c>
      <c r="B486">
        <v>2023</v>
      </c>
      <c r="D486" t="s">
        <v>138</v>
      </c>
      <c r="E486" t="s">
        <v>32</v>
      </c>
      <c r="F486" t="s">
        <v>42</v>
      </c>
      <c r="G486">
        <v>28.2</v>
      </c>
      <c r="H486">
        <v>0</v>
      </c>
      <c r="I486" t="s">
        <v>34</v>
      </c>
      <c r="AC486" t="s">
        <v>139</v>
      </c>
      <c r="AD486" t="s">
        <v>36</v>
      </c>
      <c r="AE486">
        <v>322130</v>
      </c>
    </row>
    <row r="487" spans="1:31" x14ac:dyDescent="0.2">
      <c r="A487">
        <v>1007871</v>
      </c>
      <c r="B487">
        <v>2023</v>
      </c>
      <c r="C487" t="s">
        <v>140</v>
      </c>
      <c r="D487" t="s">
        <v>141</v>
      </c>
      <c r="E487" t="s">
        <v>32</v>
      </c>
      <c r="F487" t="s">
        <v>33</v>
      </c>
      <c r="G487">
        <v>0</v>
      </c>
      <c r="H487">
        <v>0</v>
      </c>
      <c r="I487" t="s">
        <v>34</v>
      </c>
      <c r="AC487" t="s">
        <v>139</v>
      </c>
      <c r="AD487" t="s">
        <v>36</v>
      </c>
      <c r="AE487">
        <v>322130</v>
      </c>
    </row>
    <row r="488" spans="1:31" x14ac:dyDescent="0.2">
      <c r="A488">
        <v>1007871</v>
      </c>
      <c r="B488">
        <v>2023</v>
      </c>
      <c r="C488" t="s">
        <v>140</v>
      </c>
      <c r="D488" t="s">
        <v>141</v>
      </c>
      <c r="E488" t="s">
        <v>32</v>
      </c>
      <c r="F488" t="s">
        <v>37</v>
      </c>
      <c r="G488">
        <v>8.9</v>
      </c>
      <c r="H488">
        <v>0</v>
      </c>
      <c r="I488" t="s">
        <v>34</v>
      </c>
      <c r="AC488" t="s">
        <v>139</v>
      </c>
      <c r="AD488" t="s">
        <v>36</v>
      </c>
      <c r="AE488">
        <v>322130</v>
      </c>
    </row>
    <row r="489" spans="1:31" x14ac:dyDescent="0.2">
      <c r="A489">
        <v>1007871</v>
      </c>
      <c r="B489">
        <v>2023</v>
      </c>
      <c r="C489" t="s">
        <v>140</v>
      </c>
      <c r="D489" t="s">
        <v>141</v>
      </c>
      <c r="E489" t="s">
        <v>32</v>
      </c>
      <c r="F489" t="s">
        <v>38</v>
      </c>
      <c r="G489">
        <v>8.9</v>
      </c>
      <c r="H489">
        <v>0</v>
      </c>
      <c r="I489" t="s">
        <v>34</v>
      </c>
      <c r="AC489" t="s">
        <v>139</v>
      </c>
      <c r="AD489" t="s">
        <v>36</v>
      </c>
      <c r="AE489">
        <v>322130</v>
      </c>
    </row>
    <row r="490" spans="1:31" x14ac:dyDescent="0.2">
      <c r="A490">
        <v>1007871</v>
      </c>
      <c r="B490">
        <v>2023</v>
      </c>
      <c r="C490" t="s">
        <v>140</v>
      </c>
      <c r="D490" t="s">
        <v>141</v>
      </c>
      <c r="E490" t="s">
        <v>32</v>
      </c>
      <c r="F490" t="s">
        <v>39</v>
      </c>
      <c r="G490">
        <v>0</v>
      </c>
      <c r="H490">
        <v>0</v>
      </c>
      <c r="I490" t="s">
        <v>34</v>
      </c>
      <c r="AC490" t="s">
        <v>139</v>
      </c>
      <c r="AD490" t="s">
        <v>36</v>
      </c>
      <c r="AE490">
        <v>322130</v>
      </c>
    </row>
    <row r="491" spans="1:31" x14ac:dyDescent="0.2">
      <c r="A491">
        <v>1007871</v>
      </c>
      <c r="B491">
        <v>2023</v>
      </c>
      <c r="C491" t="s">
        <v>140</v>
      </c>
      <c r="D491" t="s">
        <v>141</v>
      </c>
      <c r="E491" t="s">
        <v>32</v>
      </c>
      <c r="F491" t="s">
        <v>40</v>
      </c>
      <c r="G491">
        <v>0</v>
      </c>
      <c r="H491">
        <v>0</v>
      </c>
      <c r="I491" t="s">
        <v>34</v>
      </c>
      <c r="AC491" t="s">
        <v>139</v>
      </c>
      <c r="AD491" t="s">
        <v>36</v>
      </c>
      <c r="AE491">
        <v>322130</v>
      </c>
    </row>
    <row r="492" spans="1:31" x14ac:dyDescent="0.2">
      <c r="A492">
        <v>1007871</v>
      </c>
      <c r="B492">
        <v>2023</v>
      </c>
      <c r="C492" t="s">
        <v>140</v>
      </c>
      <c r="D492" t="s">
        <v>141</v>
      </c>
      <c r="E492" t="s">
        <v>32</v>
      </c>
      <c r="F492" t="s">
        <v>41</v>
      </c>
      <c r="G492">
        <v>0</v>
      </c>
      <c r="H492">
        <v>0</v>
      </c>
      <c r="I492" t="s">
        <v>34</v>
      </c>
      <c r="AC492" t="s">
        <v>139</v>
      </c>
      <c r="AD492" t="s">
        <v>36</v>
      </c>
      <c r="AE492">
        <v>322130</v>
      </c>
    </row>
    <row r="493" spans="1:31" x14ac:dyDescent="0.2">
      <c r="A493">
        <v>1007871</v>
      </c>
      <c r="B493">
        <v>2023</v>
      </c>
      <c r="C493" t="s">
        <v>140</v>
      </c>
      <c r="D493" t="s">
        <v>141</v>
      </c>
      <c r="E493" t="s">
        <v>32</v>
      </c>
      <c r="F493" t="s">
        <v>42</v>
      </c>
      <c r="G493">
        <v>0</v>
      </c>
      <c r="H493">
        <v>0</v>
      </c>
      <c r="I493" t="s">
        <v>34</v>
      </c>
      <c r="AC493" t="s">
        <v>139</v>
      </c>
      <c r="AD493" t="s">
        <v>36</v>
      </c>
      <c r="AE493">
        <v>322130</v>
      </c>
    </row>
    <row r="494" spans="1:31" x14ac:dyDescent="0.2">
      <c r="A494">
        <v>1007871</v>
      </c>
      <c r="B494">
        <v>2023</v>
      </c>
      <c r="C494" t="s">
        <v>142</v>
      </c>
      <c r="D494" t="s">
        <v>143</v>
      </c>
      <c r="E494" t="s">
        <v>32</v>
      </c>
      <c r="F494" t="s">
        <v>33</v>
      </c>
      <c r="G494">
        <v>0</v>
      </c>
      <c r="H494">
        <v>0</v>
      </c>
      <c r="I494" t="s">
        <v>34</v>
      </c>
      <c r="AC494" t="s">
        <v>139</v>
      </c>
      <c r="AD494" t="s">
        <v>36</v>
      </c>
      <c r="AE494">
        <v>322130</v>
      </c>
    </row>
    <row r="495" spans="1:31" x14ac:dyDescent="0.2">
      <c r="A495">
        <v>1007871</v>
      </c>
      <c r="B495">
        <v>2023</v>
      </c>
      <c r="C495" t="s">
        <v>142</v>
      </c>
      <c r="D495" t="s">
        <v>143</v>
      </c>
      <c r="E495" t="s">
        <v>32</v>
      </c>
      <c r="F495" t="s">
        <v>37</v>
      </c>
      <c r="G495">
        <v>4.5999999999999996</v>
      </c>
      <c r="H495">
        <v>0</v>
      </c>
      <c r="I495" t="s">
        <v>34</v>
      </c>
      <c r="AC495" t="s">
        <v>139</v>
      </c>
      <c r="AD495" t="s">
        <v>36</v>
      </c>
      <c r="AE495">
        <v>322130</v>
      </c>
    </row>
    <row r="496" spans="1:31" x14ac:dyDescent="0.2">
      <c r="A496">
        <v>1007871</v>
      </c>
      <c r="B496">
        <v>2023</v>
      </c>
      <c r="C496" t="s">
        <v>142</v>
      </c>
      <c r="D496" t="s">
        <v>143</v>
      </c>
      <c r="E496" t="s">
        <v>32</v>
      </c>
      <c r="F496" t="s">
        <v>38</v>
      </c>
      <c r="G496">
        <v>4.5999999999999996</v>
      </c>
      <c r="H496">
        <v>0</v>
      </c>
      <c r="I496" t="s">
        <v>34</v>
      </c>
      <c r="AC496" t="s">
        <v>139</v>
      </c>
      <c r="AD496" t="s">
        <v>36</v>
      </c>
      <c r="AE496">
        <v>322130</v>
      </c>
    </row>
    <row r="497" spans="1:31" x14ac:dyDescent="0.2">
      <c r="A497">
        <v>1007871</v>
      </c>
      <c r="B497">
        <v>2023</v>
      </c>
      <c r="C497" t="s">
        <v>142</v>
      </c>
      <c r="D497" t="s">
        <v>143</v>
      </c>
      <c r="E497" t="s">
        <v>32</v>
      </c>
      <c r="F497" t="s">
        <v>39</v>
      </c>
      <c r="G497">
        <v>0</v>
      </c>
      <c r="H497">
        <v>0</v>
      </c>
      <c r="I497" t="s">
        <v>34</v>
      </c>
      <c r="AC497" t="s">
        <v>139</v>
      </c>
      <c r="AD497" t="s">
        <v>36</v>
      </c>
      <c r="AE497">
        <v>322130</v>
      </c>
    </row>
    <row r="498" spans="1:31" x14ac:dyDescent="0.2">
      <c r="A498">
        <v>1007871</v>
      </c>
      <c r="B498">
        <v>2023</v>
      </c>
      <c r="C498" t="s">
        <v>142</v>
      </c>
      <c r="D498" t="s">
        <v>143</v>
      </c>
      <c r="E498" t="s">
        <v>32</v>
      </c>
      <c r="F498" t="s">
        <v>40</v>
      </c>
      <c r="G498">
        <v>0</v>
      </c>
      <c r="H498">
        <v>0</v>
      </c>
      <c r="I498" t="s">
        <v>34</v>
      </c>
      <c r="AC498" t="s">
        <v>139</v>
      </c>
      <c r="AD498" t="s">
        <v>36</v>
      </c>
      <c r="AE498">
        <v>322130</v>
      </c>
    </row>
    <row r="499" spans="1:31" x14ac:dyDescent="0.2">
      <c r="A499">
        <v>1007871</v>
      </c>
      <c r="B499">
        <v>2023</v>
      </c>
      <c r="C499" t="s">
        <v>142</v>
      </c>
      <c r="D499" t="s">
        <v>143</v>
      </c>
      <c r="E499" t="s">
        <v>32</v>
      </c>
      <c r="F499" t="s">
        <v>41</v>
      </c>
      <c r="G499">
        <v>0</v>
      </c>
      <c r="H499">
        <v>0</v>
      </c>
      <c r="I499" t="s">
        <v>34</v>
      </c>
      <c r="AC499" t="s">
        <v>139</v>
      </c>
      <c r="AD499" t="s">
        <v>36</v>
      </c>
      <c r="AE499">
        <v>322130</v>
      </c>
    </row>
    <row r="500" spans="1:31" x14ac:dyDescent="0.2">
      <c r="A500">
        <v>1007871</v>
      </c>
      <c r="B500">
        <v>2023</v>
      </c>
      <c r="C500" t="s">
        <v>142</v>
      </c>
      <c r="D500" t="s">
        <v>143</v>
      </c>
      <c r="E500" t="s">
        <v>32</v>
      </c>
      <c r="F500" t="s">
        <v>42</v>
      </c>
      <c r="G500">
        <v>0</v>
      </c>
      <c r="H500">
        <v>0</v>
      </c>
      <c r="I500" t="s">
        <v>34</v>
      </c>
      <c r="AC500" t="s">
        <v>139</v>
      </c>
      <c r="AD500" t="s">
        <v>36</v>
      </c>
      <c r="AE500">
        <v>322130</v>
      </c>
    </row>
    <row r="501" spans="1:31" x14ac:dyDescent="0.2">
      <c r="A501">
        <v>1007933</v>
      </c>
      <c r="B501">
        <v>2023</v>
      </c>
      <c r="D501" t="s">
        <v>144</v>
      </c>
      <c r="E501" t="s">
        <v>32</v>
      </c>
      <c r="F501" t="s">
        <v>33</v>
      </c>
      <c r="G501">
        <v>0</v>
      </c>
      <c r="H501">
        <v>0</v>
      </c>
      <c r="I501" t="s">
        <v>34</v>
      </c>
      <c r="AC501" t="s">
        <v>145</v>
      </c>
      <c r="AD501" t="s">
        <v>36</v>
      </c>
      <c r="AE501">
        <v>325193</v>
      </c>
    </row>
    <row r="502" spans="1:31" x14ac:dyDescent="0.2">
      <c r="A502">
        <v>1007933</v>
      </c>
      <c r="B502">
        <v>2023</v>
      </c>
      <c r="D502" t="s">
        <v>144</v>
      </c>
      <c r="E502" t="s">
        <v>32</v>
      </c>
      <c r="F502" t="s">
        <v>37</v>
      </c>
      <c r="G502">
        <v>206644.9</v>
      </c>
      <c r="H502">
        <v>0</v>
      </c>
      <c r="I502" t="s">
        <v>34</v>
      </c>
      <c r="AC502" t="s">
        <v>145</v>
      </c>
      <c r="AD502" t="s">
        <v>36</v>
      </c>
      <c r="AE502">
        <v>325193</v>
      </c>
    </row>
    <row r="503" spans="1:31" x14ac:dyDescent="0.2">
      <c r="A503">
        <v>1007933</v>
      </c>
      <c r="B503">
        <v>2023</v>
      </c>
      <c r="D503" t="s">
        <v>144</v>
      </c>
      <c r="E503" t="s">
        <v>32</v>
      </c>
      <c r="F503" t="s">
        <v>38</v>
      </c>
      <c r="G503">
        <v>206644.9</v>
      </c>
      <c r="H503">
        <v>0</v>
      </c>
      <c r="I503" t="s">
        <v>34</v>
      </c>
      <c r="AC503" t="s">
        <v>145</v>
      </c>
      <c r="AD503" t="s">
        <v>36</v>
      </c>
      <c r="AE503">
        <v>325193</v>
      </c>
    </row>
    <row r="504" spans="1:31" x14ac:dyDescent="0.2">
      <c r="A504">
        <v>1007933</v>
      </c>
      <c r="B504">
        <v>2023</v>
      </c>
      <c r="D504" t="s">
        <v>144</v>
      </c>
      <c r="E504" t="s">
        <v>32</v>
      </c>
      <c r="F504" t="s">
        <v>39</v>
      </c>
      <c r="G504">
        <v>3.89</v>
      </c>
      <c r="H504">
        <v>0</v>
      </c>
      <c r="I504" t="s">
        <v>34</v>
      </c>
      <c r="AC504" t="s">
        <v>145</v>
      </c>
      <c r="AD504" t="s">
        <v>36</v>
      </c>
      <c r="AE504">
        <v>325193</v>
      </c>
    </row>
    <row r="505" spans="1:31" x14ac:dyDescent="0.2">
      <c r="A505">
        <v>1007933</v>
      </c>
      <c r="B505">
        <v>2023</v>
      </c>
      <c r="D505" t="s">
        <v>144</v>
      </c>
      <c r="E505" t="s">
        <v>32</v>
      </c>
      <c r="F505" t="s">
        <v>40</v>
      </c>
      <c r="G505">
        <v>97.4</v>
      </c>
      <c r="H505">
        <v>0</v>
      </c>
      <c r="I505" t="s">
        <v>34</v>
      </c>
      <c r="AC505" t="s">
        <v>145</v>
      </c>
      <c r="AD505" t="s">
        <v>36</v>
      </c>
      <c r="AE505">
        <v>325193</v>
      </c>
    </row>
    <row r="506" spans="1:31" x14ac:dyDescent="0.2">
      <c r="A506">
        <v>1007933</v>
      </c>
      <c r="B506">
        <v>2023</v>
      </c>
      <c r="D506" t="s">
        <v>144</v>
      </c>
      <c r="E506" t="s">
        <v>32</v>
      </c>
      <c r="F506" t="s">
        <v>41</v>
      </c>
      <c r="G506">
        <v>0.38900000000000001</v>
      </c>
      <c r="H506">
        <v>0</v>
      </c>
      <c r="I506" t="s">
        <v>34</v>
      </c>
      <c r="AC506" t="s">
        <v>145</v>
      </c>
      <c r="AD506" t="s">
        <v>36</v>
      </c>
      <c r="AE506">
        <v>325193</v>
      </c>
    </row>
    <row r="507" spans="1:31" x14ac:dyDescent="0.2">
      <c r="A507">
        <v>1007933</v>
      </c>
      <c r="B507">
        <v>2023</v>
      </c>
      <c r="D507" t="s">
        <v>144</v>
      </c>
      <c r="E507" t="s">
        <v>32</v>
      </c>
      <c r="F507" t="s">
        <v>42</v>
      </c>
      <c r="G507">
        <v>116.1</v>
      </c>
      <c r="H507">
        <v>0</v>
      </c>
      <c r="I507" t="s">
        <v>34</v>
      </c>
      <c r="AC507" t="s">
        <v>145</v>
      </c>
      <c r="AD507" t="s">
        <v>36</v>
      </c>
      <c r="AE507">
        <v>325193</v>
      </c>
    </row>
    <row r="508" spans="1:31" x14ac:dyDescent="0.2">
      <c r="A508">
        <v>1009702</v>
      </c>
      <c r="B508">
        <v>2023</v>
      </c>
      <c r="D508" t="s">
        <v>146</v>
      </c>
      <c r="E508" t="s">
        <v>32</v>
      </c>
      <c r="F508" t="s">
        <v>33</v>
      </c>
      <c r="G508">
        <v>0</v>
      </c>
      <c r="H508">
        <v>0</v>
      </c>
      <c r="I508" t="s">
        <v>34</v>
      </c>
      <c r="AC508" t="s">
        <v>147</v>
      </c>
      <c r="AD508" t="s">
        <v>36</v>
      </c>
      <c r="AE508">
        <v>311942</v>
      </c>
    </row>
    <row r="509" spans="1:31" x14ac:dyDescent="0.2">
      <c r="A509">
        <v>1009702</v>
      </c>
      <c r="B509">
        <v>2023</v>
      </c>
      <c r="D509" t="s">
        <v>146</v>
      </c>
      <c r="E509" t="s">
        <v>32</v>
      </c>
      <c r="F509" t="s">
        <v>37</v>
      </c>
      <c r="G509">
        <v>40109</v>
      </c>
      <c r="H509">
        <v>0</v>
      </c>
      <c r="I509" t="s">
        <v>34</v>
      </c>
      <c r="AC509" t="s">
        <v>147</v>
      </c>
      <c r="AD509" t="s">
        <v>36</v>
      </c>
      <c r="AE509">
        <v>311942</v>
      </c>
    </row>
    <row r="510" spans="1:31" x14ac:dyDescent="0.2">
      <c r="A510">
        <v>1009702</v>
      </c>
      <c r="B510">
        <v>2023</v>
      </c>
      <c r="D510" t="s">
        <v>146</v>
      </c>
      <c r="E510" t="s">
        <v>32</v>
      </c>
      <c r="F510" t="s">
        <v>38</v>
      </c>
      <c r="G510">
        <v>40109</v>
      </c>
      <c r="H510">
        <v>0</v>
      </c>
      <c r="I510" t="s">
        <v>34</v>
      </c>
      <c r="AC510" t="s">
        <v>147</v>
      </c>
      <c r="AD510" t="s">
        <v>36</v>
      </c>
      <c r="AE510">
        <v>311942</v>
      </c>
    </row>
    <row r="511" spans="1:31" x14ac:dyDescent="0.2">
      <c r="A511">
        <v>1009702</v>
      </c>
      <c r="B511">
        <v>2023</v>
      </c>
      <c r="D511" t="s">
        <v>146</v>
      </c>
      <c r="E511" t="s">
        <v>32</v>
      </c>
      <c r="F511" t="s">
        <v>39</v>
      </c>
      <c r="G511">
        <v>0.76</v>
      </c>
      <c r="H511">
        <v>0</v>
      </c>
      <c r="I511" t="s">
        <v>34</v>
      </c>
      <c r="AC511" t="s">
        <v>147</v>
      </c>
      <c r="AD511" t="s">
        <v>36</v>
      </c>
      <c r="AE511">
        <v>311942</v>
      </c>
    </row>
    <row r="512" spans="1:31" x14ac:dyDescent="0.2">
      <c r="A512">
        <v>1009702</v>
      </c>
      <c r="B512">
        <v>2023</v>
      </c>
      <c r="D512" t="s">
        <v>146</v>
      </c>
      <c r="E512" t="s">
        <v>32</v>
      </c>
      <c r="F512" t="s">
        <v>40</v>
      </c>
      <c r="G512">
        <v>18.899999999999999</v>
      </c>
      <c r="H512">
        <v>0</v>
      </c>
      <c r="I512" t="s">
        <v>34</v>
      </c>
      <c r="AC512" t="s">
        <v>147</v>
      </c>
      <c r="AD512" t="s">
        <v>36</v>
      </c>
      <c r="AE512">
        <v>311942</v>
      </c>
    </row>
    <row r="513" spans="1:31" x14ac:dyDescent="0.2">
      <c r="A513">
        <v>1009702</v>
      </c>
      <c r="B513">
        <v>2023</v>
      </c>
      <c r="D513" t="s">
        <v>146</v>
      </c>
      <c r="E513" t="s">
        <v>32</v>
      </c>
      <c r="F513" t="s">
        <v>41</v>
      </c>
      <c r="G513">
        <v>7.5999999999999998E-2</v>
      </c>
      <c r="H513">
        <v>0</v>
      </c>
      <c r="I513" t="s">
        <v>34</v>
      </c>
      <c r="AC513" t="s">
        <v>147</v>
      </c>
      <c r="AD513" t="s">
        <v>36</v>
      </c>
      <c r="AE513">
        <v>311942</v>
      </c>
    </row>
    <row r="514" spans="1:31" x14ac:dyDescent="0.2">
      <c r="A514">
        <v>1009702</v>
      </c>
      <c r="B514">
        <v>2023</v>
      </c>
      <c r="D514" t="s">
        <v>146</v>
      </c>
      <c r="E514" t="s">
        <v>32</v>
      </c>
      <c r="F514" t="s">
        <v>42</v>
      </c>
      <c r="G514">
        <v>22.5</v>
      </c>
      <c r="H514">
        <v>0</v>
      </c>
      <c r="I514" t="s">
        <v>34</v>
      </c>
      <c r="AC514" t="s">
        <v>147</v>
      </c>
      <c r="AD514" t="s">
        <v>36</v>
      </c>
      <c r="AE514">
        <v>311942</v>
      </c>
    </row>
  </sheetData>
  <autoFilter ref="A1:AE51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Sheet6</vt:lpstr>
      <vt:lpstr>KILN emissions</vt:lpstr>
      <vt:lpstr>Unit Level GHGRP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eleanor</cp:lastModifiedBy>
  <dcterms:created xsi:type="dcterms:W3CDTF">2025-07-14T17:40:18Z</dcterms:created>
  <dcterms:modified xsi:type="dcterms:W3CDTF">2025-07-15T17:14:00Z</dcterms:modified>
</cp:coreProperties>
</file>