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dmin/spanish_wiki_paper/"/>
    </mc:Choice>
  </mc:AlternateContent>
  <xr:revisionPtr revIDLastSave="0" documentId="13_ncr:1_{68508E8F-B91C-1942-8C38-8A0EA73C6D5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I27" i="1"/>
  <c r="P26" i="1"/>
  <c r="L26" i="1"/>
  <c r="Q26" i="1" s="1"/>
  <c r="P25" i="1"/>
  <c r="M25" i="1"/>
  <c r="L25" i="1"/>
  <c r="Q25" i="1" s="1"/>
  <c r="P24" i="1"/>
  <c r="M24" i="1"/>
  <c r="L24" i="1"/>
  <c r="Q24" i="1" s="1"/>
  <c r="P23" i="1"/>
  <c r="M23" i="1"/>
  <c r="L23" i="1"/>
  <c r="Q23" i="1" s="1"/>
  <c r="P22" i="1"/>
  <c r="M22" i="1"/>
  <c r="L22" i="1"/>
  <c r="Q22" i="1" s="1"/>
  <c r="Q21" i="1"/>
  <c r="P20" i="1"/>
  <c r="M20" i="1"/>
  <c r="L20" i="1"/>
  <c r="Q20" i="1" s="1"/>
  <c r="P19" i="1"/>
  <c r="M19" i="1"/>
  <c r="L19" i="1"/>
  <c r="Q19" i="1" s="1"/>
  <c r="P18" i="1"/>
  <c r="M18" i="1"/>
  <c r="L18" i="1"/>
  <c r="Q18" i="1" s="1"/>
  <c r="P17" i="1"/>
  <c r="M17" i="1"/>
  <c r="L17" i="1"/>
  <c r="Q17" i="1" s="1"/>
  <c r="Q16" i="1"/>
  <c r="Q15" i="1"/>
  <c r="Q14" i="1"/>
  <c r="Q29" i="1" s="1"/>
  <c r="P14" i="1"/>
  <c r="M14" i="1"/>
  <c r="L14" i="1"/>
  <c r="Q13" i="1"/>
  <c r="P13" i="1"/>
  <c r="M13" i="1"/>
  <c r="L13" i="1"/>
  <c r="Q12" i="1"/>
  <c r="P12" i="1"/>
  <c r="M12" i="1"/>
  <c r="L12" i="1"/>
  <c r="Q11" i="1"/>
  <c r="Q10" i="1"/>
  <c r="P10" i="1"/>
  <c r="M10" i="1"/>
  <c r="L10" i="1"/>
  <c r="Q9" i="1"/>
  <c r="P8" i="1"/>
  <c r="M8" i="1"/>
  <c r="L8" i="1"/>
  <c r="Q8" i="1" s="1"/>
  <c r="P7" i="1"/>
  <c r="M7" i="1"/>
  <c r="L7" i="1"/>
  <c r="Q7" i="1" s="1"/>
  <c r="P6" i="1"/>
  <c r="M6" i="1"/>
  <c r="L6" i="1"/>
  <c r="Q6" i="1" s="1"/>
  <c r="P5" i="1"/>
  <c r="M5" i="1"/>
  <c r="L5" i="1"/>
  <c r="Q5" i="1" s="1"/>
  <c r="Q4" i="1"/>
  <c r="Q3" i="1"/>
  <c r="P3" i="1"/>
  <c r="M3" i="1"/>
  <c r="L3" i="1"/>
  <c r="Q2" i="1"/>
  <c r="P2" i="1"/>
  <c r="P27" i="1" s="1"/>
  <c r="M2" i="1"/>
  <c r="M27" i="1" s="1"/>
  <c r="L2" i="1"/>
</calcChain>
</file>

<file path=xl/sharedStrings.xml><?xml version="1.0" encoding="utf-8"?>
<sst xmlns="http://schemas.openxmlformats.org/spreadsheetml/2006/main" count="248" uniqueCount="96">
  <si>
    <t>Article.title</t>
  </si>
  <si>
    <t>Current.Importance</t>
  </si>
  <si>
    <t>Current.article.quality</t>
  </si>
  <si>
    <t>Titulo.Español</t>
  </si>
  <si>
    <t>Assessed.by.Evaluada.por</t>
  </si>
  <si>
    <t>ratings_clean</t>
  </si>
  <si>
    <t>updated_rating</t>
  </si>
  <si>
    <t>any_edits</t>
  </si>
  <si>
    <t>n_edits</t>
  </si>
  <si>
    <t>diff_bytes</t>
  </si>
  <si>
    <t>es_bytes_before</t>
  </si>
  <si>
    <t>es_bytes_after</t>
  </si>
  <si>
    <t>pct_increase</t>
  </si>
  <si>
    <t>en_bytes_before</t>
  </si>
  <si>
    <t>en_bytes_after</t>
  </si>
  <si>
    <t>en_pct_increase</t>
  </si>
  <si>
    <t>23andMe</t>
  </si>
  <si>
    <t>Low</t>
  </si>
  <si>
    <t>C</t>
  </si>
  <si>
    <t>Karime</t>
  </si>
  <si>
    <t>ApD</t>
  </si>
  <si>
    <t>AB</t>
  </si>
  <si>
    <t>YES (before should be ApD)</t>
  </si>
  <si>
    <t>Bioconductor</t>
  </si>
  <si>
    <t>Mid</t>
  </si>
  <si>
    <t>Antón</t>
  </si>
  <si>
    <t>E</t>
  </si>
  <si>
    <t>YES</t>
  </si>
  <si>
    <t>Systems biology</t>
  </si>
  <si>
    <t>Top</t>
  </si>
  <si>
    <t>Biología de sistemas</t>
  </si>
  <si>
    <t>Karina</t>
  </si>
  <si>
    <t>NO</t>
  </si>
  <si>
    <t>Mathematical and theoretical biology</t>
  </si>
  <si>
    <t>Biología matemática y teórica</t>
  </si>
  <si>
    <t>Combined DNA Index System</t>
  </si>
  <si>
    <t>GA</t>
  </si>
  <si>
    <t>CoDIS</t>
  </si>
  <si>
    <t>Topologically associating domain</t>
  </si>
  <si>
    <t>Dominios asociados topológicamente</t>
  </si>
  <si>
    <t>A</t>
  </si>
  <si>
    <t>YES (but only very minor)</t>
  </si>
  <si>
    <t>N50, L50, and related statistics</t>
  </si>
  <si>
    <t>Start</t>
  </si>
  <si>
    <t>Estadístico N50</t>
  </si>
  <si>
    <t>YES (just added images)</t>
  </si>
  <si>
    <t>Molecular Phylogenetics</t>
  </si>
  <si>
    <t>High</t>
  </si>
  <si>
    <t>Filogenética molecular</t>
  </si>
  <si>
    <t>-</t>
  </si>
  <si>
    <t>Variant Call Format</t>
  </si>
  <si>
    <t>Formato Variant Call</t>
  </si>
  <si>
    <t>Rafa</t>
  </si>
  <si>
    <t>YES (but I think these were also made by user 'Dasaqui'?, he is part of the class also)</t>
  </si>
  <si>
    <t>GROMACS</t>
  </si>
  <si>
    <t>Human Genome Organisation</t>
  </si>
  <si>
    <t>Heat map</t>
  </si>
  <si>
    <t>Mapa de calor</t>
  </si>
  <si>
    <t>Distance matrix</t>
  </si>
  <si>
    <t>Matriz de distancias</t>
  </si>
  <si>
    <t>YES (but still few references)</t>
  </si>
  <si>
    <t>Molecular Systems Biology</t>
  </si>
  <si>
    <t>Stub</t>
  </si>
  <si>
    <t>Neighbor joining</t>
  </si>
  <si>
    <t>Método de uniéndose de vecinos</t>
  </si>
  <si>
    <t>Mathematical modelling of infectious disease</t>
  </si>
  <si>
    <t>Modelaje matemático de epidemias</t>
  </si>
  <si>
    <t>YES (but I think these were made by user 148.246.189.229)</t>
  </si>
  <si>
    <t>Phred quality score</t>
  </si>
  <si>
    <t>Nivel de calidad Phred</t>
  </si>
  <si>
    <t>Pan-genome</t>
  </si>
  <si>
    <t>Pangenoma</t>
  </si>
  <si>
    <t>AD</t>
  </si>
  <si>
    <t>YES (won contest)</t>
  </si>
  <si>
    <t>Paradox of the plankton</t>
  </si>
  <si>
    <t>Paradoja del plancton</t>
  </si>
  <si>
    <t>YES (but only very minor, before should be ApD)</t>
  </si>
  <si>
    <t>PLOS Computational Biology</t>
  </si>
  <si>
    <t>Proteome</t>
  </si>
  <si>
    <t>Proteoma</t>
  </si>
  <si>
    <t>What Is Life?</t>
  </si>
  <si>
    <t>¿Qué es la vida?</t>
  </si>
  <si>
    <t>YES (but only very minor, before should be AB)</t>
  </si>
  <si>
    <t>Tournament selection</t>
  </si>
  <si>
    <t>Selección por torneos</t>
  </si>
  <si>
    <t>Systems theory</t>
  </si>
  <si>
    <t>Teoría de sistemas</t>
  </si>
  <si>
    <t>Amplicon sequence variant</t>
  </si>
  <si>
    <t>Variante de Secuencia de Amplicón</t>
  </si>
  <si>
    <t>YES (new article)</t>
  </si>
  <si>
    <t>1st sep 2022 - 5 may 2023</t>
  </si>
  <si>
    <t>Índice Chao1</t>
  </si>
  <si>
    <t>Lotka–Volterra equations</t>
  </si>
  <si>
    <t>Ecuaciones de Lotka-Volterra</t>
  </si>
  <si>
    <t>Transcriptomics technologies</t>
  </si>
  <si>
    <t>Tecnologías de transcriptómica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</si>
</sst>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2"/>
      <color theme="1"/>
      <name val="Arial"/>
    </font>
    <font>
      <b/>
      <sz val="11"/>
      <color theme="1"/>
      <name val="Calibri"/>
    </font>
    <font>
      <sz val="12"/>
      <color theme="1"/>
      <name val="Arial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b/>
      <sz val="12"/>
      <color rgb="FFFF0000"/>
      <name val="Arial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1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0" fontId="3" fillId="3" borderId="1" xfId="0" applyFont="1" applyFill="1" applyBorder="1"/>
    <xf numFmtId="0" fontId="3" fillId="0" borderId="0" xfId="0" quotePrefix="1" applyFont="1"/>
    <xf numFmtId="0" fontId="5" fillId="0" borderId="0" xfId="0" applyFont="1"/>
    <xf numFmtId="2" fontId="3" fillId="3" borderId="0" xfId="0" applyNumberFormat="1" applyFont="1" applyFill="1"/>
    <xf numFmtId="0" fontId="1" fillId="0" borderId="0" xfId="0" applyFont="1"/>
    <xf numFmtId="2" fontId="1" fillId="0" borderId="0" xfId="0" applyNumberFormat="1" applyFont="1"/>
    <xf numFmtId="0" fontId="6" fillId="0" borderId="0" xfId="0" applyFont="1"/>
    <xf numFmtId="0" fontId="3" fillId="2" borderId="0" xfId="0" applyFont="1" applyFill="1"/>
    <xf numFmtId="0" fontId="7" fillId="0" borderId="0" xfId="0" quotePrefix="1" applyFont="1"/>
    <xf numFmtId="0" fontId="7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ColWidth="14.5" defaultRowHeight="15" customHeight="1" x14ac:dyDescent="0.2"/>
  <cols>
    <col min="1" max="1" width="46.5" customWidth="1"/>
    <col min="2" max="2" width="8.5" customWidth="1"/>
    <col min="3" max="3" width="9" customWidth="1"/>
    <col min="4" max="4" width="39" customWidth="1"/>
    <col min="5" max="5" width="10.83203125" customWidth="1"/>
    <col min="6" max="6" width="15.83203125" customWidth="1"/>
    <col min="7" max="7" width="17.6640625" customWidth="1"/>
    <col min="8" max="8" width="53.33203125" customWidth="1"/>
    <col min="9" max="9" width="9.1640625" customWidth="1"/>
    <col min="10" max="10" width="12" customWidth="1"/>
    <col min="11" max="11" width="15.5" customWidth="1"/>
    <col min="12" max="12" width="13.33203125" customWidth="1"/>
    <col min="13" max="13" width="14.5" customWidth="1"/>
    <col min="14" max="14" width="19.33203125" customWidth="1"/>
    <col min="15" max="15" width="17.33203125" customWidth="1"/>
    <col min="16" max="27" width="8.83203125" customWidth="1"/>
  </cols>
  <sheetData>
    <row r="1" spans="1:2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6" x14ac:dyDescent="0.2">
      <c r="A2" s="4" t="s">
        <v>16</v>
      </c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5" t="s">
        <v>21</v>
      </c>
      <c r="H2" s="4" t="s">
        <v>22</v>
      </c>
      <c r="I2" s="4">
        <v>7</v>
      </c>
      <c r="J2" s="4">
        <v>55353</v>
      </c>
      <c r="K2" s="4">
        <v>5573</v>
      </c>
      <c r="L2" s="6">
        <f t="shared" ref="L2:L3" si="0">SUM(J2:K2)</f>
        <v>60926</v>
      </c>
      <c r="M2" s="7">
        <f t="shared" ref="M2:M3" si="1">100*J2/K2</f>
        <v>993.23524134218553</v>
      </c>
      <c r="N2" s="4">
        <v>66866</v>
      </c>
      <c r="O2" s="4">
        <v>69545</v>
      </c>
      <c r="P2" s="7">
        <f t="shared" ref="P2:P3" si="2">100*(O2-N2)/N2</f>
        <v>4.0065205036939551</v>
      </c>
      <c r="Q2" s="8">
        <f t="shared" ref="Q2:Q26" si="3">L2/O2</f>
        <v>0.87606585663958592</v>
      </c>
    </row>
    <row r="3" spans="1:27" ht="16" x14ac:dyDescent="0.2">
      <c r="A3" s="4" t="s">
        <v>23</v>
      </c>
      <c r="B3" s="4" t="s">
        <v>24</v>
      </c>
      <c r="C3" s="4" t="s">
        <v>18</v>
      </c>
      <c r="D3" s="4" t="s">
        <v>23</v>
      </c>
      <c r="E3" s="4" t="s">
        <v>25</v>
      </c>
      <c r="F3" s="4" t="s">
        <v>26</v>
      </c>
      <c r="G3" s="5" t="s">
        <v>20</v>
      </c>
      <c r="H3" s="4" t="s">
        <v>27</v>
      </c>
      <c r="I3" s="4">
        <v>1</v>
      </c>
      <c r="J3" s="4">
        <v>5702</v>
      </c>
      <c r="K3" s="4">
        <v>1754</v>
      </c>
      <c r="L3" s="6">
        <f t="shared" si="0"/>
        <v>7456</v>
      </c>
      <c r="M3" s="7">
        <f t="shared" si="1"/>
        <v>325.08551881413911</v>
      </c>
      <c r="N3" s="4">
        <v>17504</v>
      </c>
      <c r="O3" s="4">
        <v>17432</v>
      </c>
      <c r="P3" s="7">
        <f t="shared" si="2"/>
        <v>-0.41133455210237663</v>
      </c>
      <c r="Q3" s="8">
        <f t="shared" si="3"/>
        <v>0.42771913721890775</v>
      </c>
    </row>
    <row r="4" spans="1:27" ht="16" x14ac:dyDescent="0.2">
      <c r="A4" s="4" t="s">
        <v>28</v>
      </c>
      <c r="B4" s="4" t="s">
        <v>29</v>
      </c>
      <c r="C4" s="4" t="s">
        <v>18</v>
      </c>
      <c r="D4" s="4" t="s">
        <v>30</v>
      </c>
      <c r="E4" s="4" t="s">
        <v>31</v>
      </c>
      <c r="F4" s="4" t="s">
        <v>20</v>
      </c>
      <c r="G4" s="5" t="s">
        <v>20</v>
      </c>
      <c r="H4" s="4" t="s">
        <v>32</v>
      </c>
      <c r="I4" s="4"/>
      <c r="J4" s="4"/>
      <c r="K4" s="4"/>
      <c r="L4" s="6"/>
      <c r="M4" s="7"/>
      <c r="N4" s="4"/>
      <c r="O4" s="4"/>
      <c r="P4" s="7"/>
      <c r="Q4" s="8" t="e">
        <f t="shared" si="3"/>
        <v>#DIV/0!</v>
      </c>
    </row>
    <row r="5" spans="1:27" ht="16" x14ac:dyDescent="0.2">
      <c r="A5" s="4" t="s">
        <v>33</v>
      </c>
      <c r="B5" s="4" t="s">
        <v>29</v>
      </c>
      <c r="C5" s="4" t="s">
        <v>18</v>
      </c>
      <c r="D5" s="4" t="s">
        <v>34</v>
      </c>
      <c r="E5" s="4" t="s">
        <v>19</v>
      </c>
      <c r="F5" s="4" t="s">
        <v>20</v>
      </c>
      <c r="G5" s="5" t="s">
        <v>21</v>
      </c>
      <c r="H5" s="4" t="s">
        <v>22</v>
      </c>
      <c r="I5" s="4">
        <v>9</v>
      </c>
      <c r="J5" s="4">
        <v>31592</v>
      </c>
      <c r="K5" s="4">
        <v>8041</v>
      </c>
      <c r="L5" s="6">
        <f t="shared" ref="L5:L8" si="4">SUM(J5:K5)</f>
        <v>39633</v>
      </c>
      <c r="M5" s="7">
        <f t="shared" ref="M5:M8" si="5">100*J5/K5</f>
        <v>392.88645690834471</v>
      </c>
      <c r="N5" s="4">
        <v>42743</v>
      </c>
      <c r="O5" s="4">
        <v>42830</v>
      </c>
      <c r="P5" s="7">
        <f t="shared" ref="P5:P8" si="6">100*(O5-N5)/N5</f>
        <v>0.20354210046089419</v>
      </c>
      <c r="Q5" s="8">
        <f t="shared" si="3"/>
        <v>0.92535605883726357</v>
      </c>
    </row>
    <row r="6" spans="1:27" ht="16" x14ac:dyDescent="0.2">
      <c r="A6" s="4" t="s">
        <v>35</v>
      </c>
      <c r="B6" s="4" t="s">
        <v>17</v>
      </c>
      <c r="C6" s="4" t="s">
        <v>36</v>
      </c>
      <c r="D6" s="4" t="s">
        <v>37</v>
      </c>
      <c r="E6" s="4" t="s">
        <v>31</v>
      </c>
      <c r="F6" s="4" t="s">
        <v>20</v>
      </c>
      <c r="G6" s="5" t="s">
        <v>21</v>
      </c>
      <c r="H6" s="4" t="s">
        <v>27</v>
      </c>
      <c r="I6" s="4">
        <v>4</v>
      </c>
      <c r="J6" s="4">
        <v>5113</v>
      </c>
      <c r="K6" s="4">
        <v>7342</v>
      </c>
      <c r="L6" s="6">
        <f t="shared" si="4"/>
        <v>12455</v>
      </c>
      <c r="M6" s="7">
        <f t="shared" si="5"/>
        <v>69.64042495232907</v>
      </c>
      <c r="N6" s="4">
        <v>23154</v>
      </c>
      <c r="O6" s="4">
        <v>23154</v>
      </c>
      <c r="P6" s="7">
        <f t="shared" si="6"/>
        <v>0</v>
      </c>
      <c r="Q6" s="8">
        <f t="shared" si="3"/>
        <v>0.53792001382050614</v>
      </c>
    </row>
    <row r="7" spans="1:27" ht="16" x14ac:dyDescent="0.2">
      <c r="A7" s="4" t="s">
        <v>38</v>
      </c>
      <c r="B7" s="4" t="s">
        <v>17</v>
      </c>
      <c r="C7" s="4" t="s">
        <v>18</v>
      </c>
      <c r="D7" s="4" t="s">
        <v>39</v>
      </c>
      <c r="E7" s="4" t="s">
        <v>31</v>
      </c>
      <c r="F7" s="4" t="s">
        <v>40</v>
      </c>
      <c r="G7" s="5" t="s">
        <v>40</v>
      </c>
      <c r="H7" s="4" t="s">
        <v>41</v>
      </c>
      <c r="I7" s="4">
        <v>1</v>
      </c>
      <c r="J7" s="4">
        <v>49</v>
      </c>
      <c r="K7" s="4">
        <v>20247</v>
      </c>
      <c r="L7" s="6">
        <f t="shared" si="4"/>
        <v>20296</v>
      </c>
      <c r="M7" s="7">
        <f t="shared" si="5"/>
        <v>0.24201116214747864</v>
      </c>
      <c r="N7" s="4">
        <v>23826</v>
      </c>
      <c r="O7" s="4">
        <v>23830</v>
      </c>
      <c r="P7" s="7">
        <f t="shared" si="6"/>
        <v>1.6788382439351969E-2</v>
      </c>
      <c r="Q7" s="8">
        <f t="shared" si="3"/>
        <v>0.85169953839697865</v>
      </c>
    </row>
    <row r="8" spans="1:27" ht="16" x14ac:dyDescent="0.2">
      <c r="A8" s="4" t="s">
        <v>42</v>
      </c>
      <c r="B8" s="4" t="s">
        <v>17</v>
      </c>
      <c r="C8" s="4" t="s">
        <v>43</v>
      </c>
      <c r="D8" s="4" t="s">
        <v>44</v>
      </c>
      <c r="E8" s="4" t="s">
        <v>31</v>
      </c>
      <c r="F8" s="4" t="s">
        <v>26</v>
      </c>
      <c r="G8" s="5" t="s">
        <v>40</v>
      </c>
      <c r="H8" s="4" t="s">
        <v>45</v>
      </c>
      <c r="I8" s="4">
        <v>42</v>
      </c>
      <c r="J8" s="4">
        <v>2430</v>
      </c>
      <c r="K8" s="4">
        <v>1832</v>
      </c>
      <c r="L8" s="6">
        <f t="shared" si="4"/>
        <v>4262</v>
      </c>
      <c r="M8" s="7">
        <f t="shared" si="5"/>
        <v>132.64192139737992</v>
      </c>
      <c r="N8" s="4">
        <v>11656</v>
      </c>
      <c r="O8" s="4">
        <v>11656</v>
      </c>
      <c r="P8" s="7">
        <f t="shared" si="6"/>
        <v>0</v>
      </c>
      <c r="Q8" s="8">
        <f t="shared" si="3"/>
        <v>0.36564859299931368</v>
      </c>
    </row>
    <row r="9" spans="1:27" ht="16" x14ac:dyDescent="0.2">
      <c r="A9" s="9" t="s">
        <v>46</v>
      </c>
      <c r="B9" s="9" t="s">
        <v>47</v>
      </c>
      <c r="C9" s="9" t="s">
        <v>18</v>
      </c>
      <c r="D9" s="4" t="s">
        <v>48</v>
      </c>
      <c r="E9" s="10" t="s">
        <v>49</v>
      </c>
      <c r="F9" s="17" t="s">
        <v>40</v>
      </c>
      <c r="G9" s="18" t="s">
        <v>40</v>
      </c>
      <c r="H9" s="4" t="s">
        <v>32</v>
      </c>
      <c r="I9" s="4"/>
      <c r="J9" s="4"/>
      <c r="K9" s="4"/>
      <c r="L9" s="6"/>
      <c r="M9" s="7"/>
      <c r="N9" s="4"/>
      <c r="O9" s="4"/>
      <c r="P9" s="7"/>
      <c r="Q9" s="8" t="e">
        <f t="shared" si="3"/>
        <v>#DIV/0!</v>
      </c>
    </row>
    <row r="10" spans="1:27" ht="16" x14ac:dyDescent="0.2">
      <c r="A10" s="4" t="s">
        <v>50</v>
      </c>
      <c r="B10" s="4" t="s">
        <v>24</v>
      </c>
      <c r="C10" s="4" t="s">
        <v>43</v>
      </c>
      <c r="D10" s="4" t="s">
        <v>51</v>
      </c>
      <c r="E10" s="4" t="s">
        <v>52</v>
      </c>
      <c r="F10" s="4" t="s">
        <v>20</v>
      </c>
      <c r="G10" s="5" t="s">
        <v>20</v>
      </c>
      <c r="H10" s="4" t="s">
        <v>53</v>
      </c>
      <c r="I10" s="4">
        <v>9</v>
      </c>
      <c r="J10" s="4">
        <v>5222</v>
      </c>
      <c r="K10" s="4">
        <v>4052</v>
      </c>
      <c r="L10" s="6">
        <f>SUM(J10:K10)</f>
        <v>9274</v>
      </c>
      <c r="M10" s="7">
        <f>100*J10/K10</f>
        <v>128.87462981243831</v>
      </c>
      <c r="N10" s="4">
        <v>11879</v>
      </c>
      <c r="O10" s="4">
        <v>14030</v>
      </c>
      <c r="P10" s="7">
        <f>100*(O10-N10)/N10</f>
        <v>18.107584813536494</v>
      </c>
      <c r="Q10" s="8">
        <f t="shared" si="3"/>
        <v>0.66101211689237349</v>
      </c>
    </row>
    <row r="11" spans="1:27" ht="16" x14ac:dyDescent="0.2">
      <c r="A11" s="4" t="s">
        <v>54</v>
      </c>
      <c r="B11" s="4" t="s">
        <v>17</v>
      </c>
      <c r="C11" s="4" t="s">
        <v>43</v>
      </c>
      <c r="D11" s="4" t="s">
        <v>54</v>
      </c>
      <c r="E11" s="4" t="s">
        <v>19</v>
      </c>
      <c r="F11" s="4" t="s">
        <v>26</v>
      </c>
      <c r="G11" s="5" t="s">
        <v>26</v>
      </c>
      <c r="H11" s="4" t="s">
        <v>32</v>
      </c>
      <c r="I11" s="4"/>
      <c r="J11" s="4"/>
      <c r="K11" s="4"/>
      <c r="L11" s="6"/>
      <c r="M11" s="7"/>
      <c r="N11" s="4"/>
      <c r="O11" s="4"/>
      <c r="P11" s="7"/>
      <c r="Q11" s="8" t="e">
        <f t="shared" si="3"/>
        <v>#DIV/0!</v>
      </c>
    </row>
    <row r="12" spans="1:27" ht="16" x14ac:dyDescent="0.2">
      <c r="A12" s="4" t="s">
        <v>55</v>
      </c>
      <c r="B12" s="4" t="s">
        <v>17</v>
      </c>
      <c r="C12" s="4" t="s">
        <v>43</v>
      </c>
      <c r="D12" s="4" t="s">
        <v>55</v>
      </c>
      <c r="E12" s="4" t="s">
        <v>19</v>
      </c>
      <c r="F12" s="4" t="s">
        <v>26</v>
      </c>
      <c r="G12" s="5" t="s">
        <v>20</v>
      </c>
      <c r="H12" s="4" t="s">
        <v>27</v>
      </c>
      <c r="I12" s="4">
        <v>4</v>
      </c>
      <c r="J12" s="4">
        <v>2994</v>
      </c>
      <c r="K12" s="4">
        <v>1182</v>
      </c>
      <c r="L12" s="6">
        <f t="shared" ref="L12:L14" si="7">SUM(J12:K12)</f>
        <v>4176</v>
      </c>
      <c r="M12" s="7">
        <f t="shared" ref="M12:M14" si="8">100*J12/K12</f>
        <v>253.29949238578681</v>
      </c>
      <c r="N12" s="4">
        <v>4433</v>
      </c>
      <c r="O12" s="4">
        <v>6936</v>
      </c>
      <c r="P12" s="7">
        <f t="shared" ref="P12:P14" si="9">100*(O12-N12)/N12</f>
        <v>56.462891946762916</v>
      </c>
      <c r="Q12" s="8">
        <f t="shared" si="3"/>
        <v>0.60207612456747406</v>
      </c>
    </row>
    <row r="13" spans="1:27" ht="16" x14ac:dyDescent="0.2">
      <c r="A13" s="4" t="s">
        <v>56</v>
      </c>
      <c r="B13" s="4" t="s">
        <v>47</v>
      </c>
      <c r="C13" s="4" t="s">
        <v>43</v>
      </c>
      <c r="D13" s="4" t="s">
        <v>57</v>
      </c>
      <c r="E13" s="4" t="s">
        <v>52</v>
      </c>
      <c r="F13" s="4" t="s">
        <v>40</v>
      </c>
      <c r="G13" s="5" t="s">
        <v>40</v>
      </c>
      <c r="H13" s="4" t="s">
        <v>27</v>
      </c>
      <c r="I13" s="4">
        <v>14</v>
      </c>
      <c r="J13" s="4">
        <v>15100</v>
      </c>
      <c r="K13" s="4">
        <v>10049</v>
      </c>
      <c r="L13" s="6">
        <f t="shared" si="7"/>
        <v>25149</v>
      </c>
      <c r="M13" s="7">
        <f t="shared" si="8"/>
        <v>150.26370783162503</v>
      </c>
      <c r="N13" s="4">
        <v>25545</v>
      </c>
      <c r="O13" s="4">
        <v>25167</v>
      </c>
      <c r="P13" s="7">
        <f t="shared" si="9"/>
        <v>-1.4797416324133881</v>
      </c>
      <c r="Q13" s="8">
        <f t="shared" si="3"/>
        <v>0.99928477768506374</v>
      </c>
    </row>
    <row r="14" spans="1:27" ht="16" x14ac:dyDescent="0.2">
      <c r="A14" s="4" t="s">
        <v>58</v>
      </c>
      <c r="B14" s="4" t="s">
        <v>47</v>
      </c>
      <c r="C14" s="4" t="s">
        <v>43</v>
      </c>
      <c r="D14" s="4" t="s">
        <v>59</v>
      </c>
      <c r="E14" s="4" t="s">
        <v>52</v>
      </c>
      <c r="F14" s="4" t="s">
        <v>20</v>
      </c>
      <c r="G14" s="5" t="s">
        <v>40</v>
      </c>
      <c r="H14" s="4" t="s">
        <v>60</v>
      </c>
      <c r="I14" s="4">
        <v>25</v>
      </c>
      <c r="J14" s="4">
        <v>30379</v>
      </c>
      <c r="K14" s="4">
        <v>3104</v>
      </c>
      <c r="L14" s="6">
        <f t="shared" si="7"/>
        <v>33483</v>
      </c>
      <c r="M14" s="7">
        <f t="shared" si="8"/>
        <v>978.70489690721649</v>
      </c>
      <c r="N14" s="4">
        <v>7977</v>
      </c>
      <c r="O14" s="4">
        <v>31059</v>
      </c>
      <c r="P14" s="7">
        <f t="shared" si="9"/>
        <v>289.35690109063557</v>
      </c>
      <c r="Q14" s="11">
        <f t="shared" si="3"/>
        <v>1.0780450111078914</v>
      </c>
    </row>
    <row r="15" spans="1:27" ht="16" x14ac:dyDescent="0.2">
      <c r="A15" s="4" t="s">
        <v>61</v>
      </c>
      <c r="B15" s="4" t="s">
        <v>24</v>
      </c>
      <c r="C15" s="4" t="s">
        <v>62</v>
      </c>
      <c r="D15" s="4" t="s">
        <v>61</v>
      </c>
      <c r="E15" s="4" t="s">
        <v>25</v>
      </c>
      <c r="F15" s="4" t="s">
        <v>40</v>
      </c>
      <c r="G15" s="5" t="s">
        <v>40</v>
      </c>
      <c r="H15" s="4" t="s">
        <v>32</v>
      </c>
      <c r="I15" s="4"/>
      <c r="J15" s="4"/>
      <c r="K15" s="4"/>
      <c r="L15" s="6"/>
      <c r="M15" s="7"/>
      <c r="N15" s="4"/>
      <c r="O15" s="4"/>
      <c r="P15" s="7"/>
      <c r="Q15" s="8" t="e">
        <f t="shared" si="3"/>
        <v>#DIV/0!</v>
      </c>
    </row>
    <row r="16" spans="1:27" ht="16" x14ac:dyDescent="0.2">
      <c r="A16" s="4" t="s">
        <v>63</v>
      </c>
      <c r="B16" s="4" t="s">
        <v>47</v>
      </c>
      <c r="C16" s="4" t="s">
        <v>18</v>
      </c>
      <c r="D16" s="4" t="s">
        <v>64</v>
      </c>
      <c r="E16" s="4" t="s">
        <v>19</v>
      </c>
      <c r="F16" s="4" t="s">
        <v>40</v>
      </c>
      <c r="G16" s="5" t="s">
        <v>40</v>
      </c>
      <c r="H16" s="4" t="s">
        <v>32</v>
      </c>
      <c r="I16" s="4"/>
      <c r="J16" s="4"/>
      <c r="K16" s="4"/>
      <c r="L16" s="6"/>
      <c r="M16" s="7"/>
      <c r="N16" s="4"/>
      <c r="O16" s="4"/>
      <c r="P16" s="7"/>
      <c r="Q16" s="8" t="e">
        <f t="shared" si="3"/>
        <v>#DIV/0!</v>
      </c>
    </row>
    <row r="17" spans="1:17" ht="16" x14ac:dyDescent="0.2">
      <c r="A17" s="4" t="s">
        <v>65</v>
      </c>
      <c r="B17" s="4" t="s">
        <v>17</v>
      </c>
      <c r="C17" s="4" t="s">
        <v>18</v>
      </c>
      <c r="D17" s="4" t="s">
        <v>66</v>
      </c>
      <c r="E17" s="4" t="s">
        <v>52</v>
      </c>
      <c r="F17" s="4" t="s">
        <v>21</v>
      </c>
      <c r="G17" s="5" t="s">
        <v>21</v>
      </c>
      <c r="H17" s="4" t="s">
        <v>67</v>
      </c>
      <c r="I17" s="4">
        <v>1</v>
      </c>
      <c r="J17" s="4">
        <v>6046</v>
      </c>
      <c r="K17" s="4">
        <v>11488</v>
      </c>
      <c r="L17" s="6">
        <f t="shared" ref="L17:L20" si="10">SUM(J17:K17)</f>
        <v>17534</v>
      </c>
      <c r="M17" s="7">
        <f t="shared" ref="M17:M20" si="11">100*J17/K17</f>
        <v>52.628830083565461</v>
      </c>
      <c r="N17" s="4">
        <v>27753</v>
      </c>
      <c r="O17" s="4">
        <v>29301</v>
      </c>
      <c r="P17" s="7">
        <f t="shared" ref="P17:P20" si="12">100*(O17-N17)/O17</f>
        <v>5.2830961400634795</v>
      </c>
      <c r="Q17" s="8">
        <f t="shared" si="3"/>
        <v>0.59840961059349507</v>
      </c>
    </row>
    <row r="18" spans="1:17" ht="16" x14ac:dyDescent="0.2">
      <c r="A18" s="4" t="s">
        <v>68</v>
      </c>
      <c r="B18" s="4" t="s">
        <v>24</v>
      </c>
      <c r="C18" s="4" t="s">
        <v>43</v>
      </c>
      <c r="D18" s="4" t="s">
        <v>69</v>
      </c>
      <c r="E18" s="4" t="s">
        <v>25</v>
      </c>
      <c r="F18" s="4" t="s">
        <v>20</v>
      </c>
      <c r="G18" s="5" t="s">
        <v>40</v>
      </c>
      <c r="H18" s="4" t="s">
        <v>27</v>
      </c>
      <c r="I18" s="4">
        <v>14</v>
      </c>
      <c r="J18" s="4">
        <v>13598</v>
      </c>
      <c r="K18" s="4">
        <v>3804</v>
      </c>
      <c r="L18" s="6">
        <f t="shared" si="10"/>
        <v>17402</v>
      </c>
      <c r="M18" s="7">
        <f t="shared" si="11"/>
        <v>357.46582544689801</v>
      </c>
      <c r="N18" s="4">
        <v>11902</v>
      </c>
      <c r="O18" s="4">
        <v>11926</v>
      </c>
      <c r="P18" s="7">
        <f t="shared" si="12"/>
        <v>0.2012409860808318</v>
      </c>
      <c r="Q18" s="11">
        <f t="shared" si="3"/>
        <v>1.4591648499077645</v>
      </c>
    </row>
    <row r="19" spans="1:17" ht="16" x14ac:dyDescent="0.2">
      <c r="A19" s="4" t="s">
        <v>70</v>
      </c>
      <c r="B19" s="4" t="s">
        <v>24</v>
      </c>
      <c r="C19" s="4" t="s">
        <v>18</v>
      </c>
      <c r="D19" s="4" t="s">
        <v>71</v>
      </c>
      <c r="E19" s="4" t="s">
        <v>31</v>
      </c>
      <c r="F19" s="4" t="s">
        <v>26</v>
      </c>
      <c r="G19" s="5" t="s">
        <v>72</v>
      </c>
      <c r="H19" s="4" t="s">
        <v>73</v>
      </c>
      <c r="I19" s="4">
        <v>28</v>
      </c>
      <c r="J19" s="4">
        <v>55720</v>
      </c>
      <c r="K19" s="4">
        <v>2030</v>
      </c>
      <c r="L19" s="6">
        <f t="shared" si="10"/>
        <v>57750</v>
      </c>
      <c r="M19" s="7">
        <f t="shared" si="11"/>
        <v>2744.8275862068967</v>
      </c>
      <c r="N19" s="4">
        <v>47532</v>
      </c>
      <c r="O19" s="4">
        <v>47501</v>
      </c>
      <c r="P19" s="7">
        <f t="shared" si="12"/>
        <v>-6.5261783962442893E-2</v>
      </c>
      <c r="Q19" s="11">
        <f t="shared" si="3"/>
        <v>1.2157638786551863</v>
      </c>
    </row>
    <row r="20" spans="1:17" ht="16" x14ac:dyDescent="0.2">
      <c r="A20" s="4" t="s">
        <v>74</v>
      </c>
      <c r="B20" s="4" t="s">
        <v>17</v>
      </c>
      <c r="C20" s="4" t="s">
        <v>43</v>
      </c>
      <c r="D20" s="4" t="s">
        <v>75</v>
      </c>
      <c r="E20" s="4" t="s">
        <v>25</v>
      </c>
      <c r="F20" s="4" t="s">
        <v>20</v>
      </c>
      <c r="G20" s="5" t="s">
        <v>20</v>
      </c>
      <c r="H20" s="4" t="s">
        <v>76</v>
      </c>
      <c r="I20" s="4">
        <v>1</v>
      </c>
      <c r="J20" s="4">
        <v>442</v>
      </c>
      <c r="K20" s="4">
        <v>3757</v>
      </c>
      <c r="L20" s="6">
        <f t="shared" si="10"/>
        <v>4199</v>
      </c>
      <c r="M20" s="7">
        <f t="shared" si="11"/>
        <v>11.764705882352942</v>
      </c>
      <c r="N20" s="4">
        <v>6551</v>
      </c>
      <c r="O20" s="4">
        <v>6650</v>
      </c>
      <c r="P20" s="7">
        <f t="shared" si="12"/>
        <v>1.4887218045112782</v>
      </c>
      <c r="Q20" s="8">
        <f t="shared" si="3"/>
        <v>0.63142857142857145</v>
      </c>
    </row>
    <row r="21" spans="1:17" ht="15.75" customHeight="1" x14ac:dyDescent="0.2">
      <c r="A21" s="4" t="s">
        <v>77</v>
      </c>
      <c r="B21" s="4" t="s">
        <v>47</v>
      </c>
      <c r="C21" s="4" t="s">
        <v>43</v>
      </c>
      <c r="D21" s="4" t="s">
        <v>77</v>
      </c>
      <c r="E21" s="4" t="s">
        <v>25</v>
      </c>
      <c r="F21" s="4" t="s">
        <v>20</v>
      </c>
      <c r="G21" s="5" t="s">
        <v>20</v>
      </c>
      <c r="H21" s="4" t="s">
        <v>32</v>
      </c>
      <c r="I21" s="4"/>
      <c r="J21" s="4"/>
      <c r="K21" s="4"/>
      <c r="L21" s="6"/>
      <c r="M21" s="7"/>
      <c r="N21" s="4"/>
      <c r="O21" s="4"/>
      <c r="P21" s="7"/>
      <c r="Q21" s="8" t="e">
        <f t="shared" si="3"/>
        <v>#DIV/0!</v>
      </c>
    </row>
    <row r="22" spans="1:17" ht="15.75" customHeight="1" x14ac:dyDescent="0.2">
      <c r="A22" s="4" t="s">
        <v>78</v>
      </c>
      <c r="B22" s="4" t="s">
        <v>47</v>
      </c>
      <c r="C22" s="4" t="s">
        <v>18</v>
      </c>
      <c r="D22" s="4" t="s">
        <v>79</v>
      </c>
      <c r="E22" s="4" t="s">
        <v>25</v>
      </c>
      <c r="F22" s="4" t="s">
        <v>20</v>
      </c>
      <c r="G22" s="5" t="s">
        <v>40</v>
      </c>
      <c r="H22" s="4" t="s">
        <v>27</v>
      </c>
      <c r="I22" s="4">
        <v>8</v>
      </c>
      <c r="J22" s="4">
        <v>5012</v>
      </c>
      <c r="K22" s="4">
        <v>5468</v>
      </c>
      <c r="L22" s="6">
        <f t="shared" ref="L22:L26" si="13">SUM(J22:K22)</f>
        <v>10480</v>
      </c>
      <c r="M22" s="7">
        <f t="shared" ref="M22:M25" si="14">100*J22/K22</f>
        <v>91.660570592538406</v>
      </c>
      <c r="N22" s="4">
        <v>23363</v>
      </c>
      <c r="O22" s="4">
        <v>25366</v>
      </c>
      <c r="P22" s="7">
        <f t="shared" ref="P22:P26" si="15">100*(O22-N22)/O22</f>
        <v>7.8963967515572024</v>
      </c>
      <c r="Q22" s="8">
        <f t="shared" si="3"/>
        <v>0.41315146258771585</v>
      </c>
    </row>
    <row r="23" spans="1:17" ht="15.75" customHeight="1" x14ac:dyDescent="0.2">
      <c r="A23" s="4" t="s">
        <v>80</v>
      </c>
      <c r="B23" s="4" t="s">
        <v>17</v>
      </c>
      <c r="C23" s="4" t="s">
        <v>18</v>
      </c>
      <c r="D23" s="4" t="s">
        <v>81</v>
      </c>
      <c r="E23" s="4" t="s">
        <v>19</v>
      </c>
      <c r="F23" s="4" t="s">
        <v>21</v>
      </c>
      <c r="G23" s="5" t="s">
        <v>21</v>
      </c>
      <c r="H23" s="4" t="s">
        <v>82</v>
      </c>
      <c r="I23" s="4">
        <v>1</v>
      </c>
      <c r="J23" s="4">
        <v>-3</v>
      </c>
      <c r="K23" s="4">
        <v>18277</v>
      </c>
      <c r="L23" s="6">
        <f t="shared" si="13"/>
        <v>18274</v>
      </c>
      <c r="M23" s="7">
        <f t="shared" si="14"/>
        <v>-1.6414072331345408E-2</v>
      </c>
      <c r="N23" s="4">
        <v>15649</v>
      </c>
      <c r="O23" s="4">
        <v>15758</v>
      </c>
      <c r="P23" s="7">
        <f t="shared" si="15"/>
        <v>0.69171214621144816</v>
      </c>
      <c r="Q23" s="11">
        <f t="shared" si="3"/>
        <v>1.1596649320979819</v>
      </c>
    </row>
    <row r="24" spans="1:17" ht="15.75" customHeight="1" x14ac:dyDescent="0.2">
      <c r="A24" s="4" t="s">
        <v>83</v>
      </c>
      <c r="B24" s="4" t="s">
        <v>17</v>
      </c>
      <c r="C24" s="4" t="s">
        <v>43</v>
      </c>
      <c r="D24" s="4" t="s">
        <v>84</v>
      </c>
      <c r="E24" s="4" t="s">
        <v>25</v>
      </c>
      <c r="F24" s="4" t="s">
        <v>20</v>
      </c>
      <c r="G24" s="5" t="s">
        <v>40</v>
      </c>
      <c r="H24" s="4" t="s">
        <v>22</v>
      </c>
      <c r="I24" s="4">
        <v>1</v>
      </c>
      <c r="J24" s="4">
        <v>1074</v>
      </c>
      <c r="K24" s="4">
        <v>4174</v>
      </c>
      <c r="L24" s="6">
        <f t="shared" si="13"/>
        <v>5248</v>
      </c>
      <c r="M24" s="7">
        <f t="shared" si="14"/>
        <v>25.730713943459513</v>
      </c>
      <c r="N24" s="4">
        <v>4837</v>
      </c>
      <c r="O24" s="4">
        <v>4837</v>
      </c>
      <c r="P24" s="7">
        <f t="shared" si="15"/>
        <v>0</v>
      </c>
      <c r="Q24" s="11">
        <f t="shared" si="3"/>
        <v>1.0849700227413686</v>
      </c>
    </row>
    <row r="25" spans="1:17" ht="15.75" customHeight="1" x14ac:dyDescent="0.2">
      <c r="A25" s="4" t="s">
        <v>85</v>
      </c>
      <c r="B25" s="4" t="s">
        <v>24</v>
      </c>
      <c r="C25" s="4" t="s">
        <v>18</v>
      </c>
      <c r="D25" s="4" t="s">
        <v>86</v>
      </c>
      <c r="E25" s="4" t="s">
        <v>19</v>
      </c>
      <c r="F25" s="4" t="s">
        <v>21</v>
      </c>
      <c r="G25" s="5" t="s">
        <v>21</v>
      </c>
      <c r="H25" s="4" t="s">
        <v>27</v>
      </c>
      <c r="I25" s="4">
        <v>2</v>
      </c>
      <c r="J25" s="4">
        <v>492</v>
      </c>
      <c r="K25" s="4">
        <v>23472</v>
      </c>
      <c r="L25" s="6">
        <f t="shared" si="13"/>
        <v>23964</v>
      </c>
      <c r="M25" s="7">
        <f t="shared" si="14"/>
        <v>2.0961145194274029</v>
      </c>
      <c r="N25" s="4">
        <v>52903</v>
      </c>
      <c r="O25" s="4">
        <v>54312</v>
      </c>
      <c r="P25" s="7">
        <f t="shared" si="15"/>
        <v>2.5942701428781851</v>
      </c>
      <c r="Q25" s="8">
        <f t="shared" si="3"/>
        <v>0.44122845779938136</v>
      </c>
    </row>
    <row r="26" spans="1:17" ht="15.75" customHeight="1" x14ac:dyDescent="0.2">
      <c r="A26" s="4" t="s">
        <v>87</v>
      </c>
      <c r="B26" s="9"/>
      <c r="C26" s="9"/>
      <c r="D26" s="4" t="s">
        <v>88</v>
      </c>
      <c r="E26" s="4" t="s">
        <v>25</v>
      </c>
      <c r="F26" s="10" t="s">
        <v>49</v>
      </c>
      <c r="G26" s="5" t="s">
        <v>40</v>
      </c>
      <c r="H26" s="4" t="s">
        <v>89</v>
      </c>
      <c r="I26" s="4">
        <v>20</v>
      </c>
      <c r="J26" s="4">
        <v>10996</v>
      </c>
      <c r="K26" s="4">
        <v>0</v>
      </c>
      <c r="L26" s="6">
        <f t="shared" si="13"/>
        <v>10996</v>
      </c>
      <c r="M26" s="12"/>
      <c r="N26" s="4">
        <v>9726</v>
      </c>
      <c r="O26" s="4">
        <v>8938</v>
      </c>
      <c r="P26" s="7">
        <f t="shared" si="15"/>
        <v>-8.8162899977623628</v>
      </c>
      <c r="Q26" s="11">
        <f t="shared" si="3"/>
        <v>1.2302528529872454</v>
      </c>
    </row>
    <row r="27" spans="1:17" ht="15.75" customHeight="1" x14ac:dyDescent="0.2">
      <c r="A27" s="4"/>
      <c r="B27" s="4"/>
      <c r="C27" s="4"/>
      <c r="D27" s="4"/>
      <c r="E27" s="4"/>
      <c r="F27" s="4"/>
      <c r="G27" s="4"/>
      <c r="H27" s="4"/>
      <c r="I27" s="13">
        <f t="shared" ref="I27:J27" si="16">MEDIAN(I2:I26)</f>
        <v>7</v>
      </c>
      <c r="J27" s="13">
        <f t="shared" si="16"/>
        <v>5222</v>
      </c>
      <c r="K27" s="7"/>
      <c r="L27" s="4"/>
      <c r="M27" s="14">
        <f>MEDIAN(M2:M25)</f>
        <v>130.7582756049091</v>
      </c>
      <c r="N27" s="4"/>
      <c r="O27" s="4"/>
      <c r="P27" s="14">
        <f>MEDIAN(P2:P26)</f>
        <v>0.20354210046089419</v>
      </c>
    </row>
    <row r="28" spans="1:17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7" ht="15.75" customHeight="1" x14ac:dyDescent="0.2">
      <c r="A29" s="15" t="s">
        <v>90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8">
        <f>MEDIAN(Q14,Q18,Q19,Q23,Q24,Q26)</f>
        <v>1.187714405376584</v>
      </c>
    </row>
    <row r="30" spans="1:17" ht="15.75" customHeight="1" x14ac:dyDescent="0.2">
      <c r="A30" s="4" t="s">
        <v>33</v>
      </c>
      <c r="B30" s="4" t="s">
        <v>29</v>
      </c>
      <c r="C30" s="4" t="s">
        <v>18</v>
      </c>
      <c r="D30" s="4" t="s">
        <v>34</v>
      </c>
      <c r="E30" s="4" t="s">
        <v>52</v>
      </c>
      <c r="F30" s="4" t="s">
        <v>21</v>
      </c>
      <c r="G30" s="16" t="s">
        <v>21</v>
      </c>
      <c r="H30" s="4" t="s">
        <v>27</v>
      </c>
      <c r="I30" s="4"/>
      <c r="J30" s="4"/>
      <c r="K30" s="4"/>
      <c r="L30" s="4"/>
      <c r="M30" s="4"/>
      <c r="N30" s="4"/>
      <c r="O30" s="4"/>
      <c r="P30" s="4"/>
    </row>
    <row r="31" spans="1:17" ht="15.75" customHeight="1" x14ac:dyDescent="0.2">
      <c r="A31" s="9"/>
      <c r="B31" s="9"/>
      <c r="C31" s="9"/>
      <c r="D31" s="4" t="s">
        <v>91</v>
      </c>
      <c r="E31" s="4" t="s">
        <v>31</v>
      </c>
      <c r="F31" s="4" t="s">
        <v>49</v>
      </c>
      <c r="G31" s="16" t="s">
        <v>40</v>
      </c>
      <c r="H31" s="4" t="s">
        <v>89</v>
      </c>
      <c r="I31" s="4"/>
      <c r="J31" s="4"/>
      <c r="K31" s="4"/>
      <c r="L31" s="4"/>
      <c r="M31" s="4"/>
      <c r="N31" s="4"/>
      <c r="O31" s="4"/>
      <c r="P31" s="4"/>
    </row>
    <row r="32" spans="1:17" ht="15.75" customHeight="1" x14ac:dyDescent="0.2">
      <c r="A32" s="4" t="s">
        <v>92</v>
      </c>
      <c r="B32" s="9"/>
      <c r="C32" s="9"/>
      <c r="D32" s="4" t="s">
        <v>93</v>
      </c>
      <c r="E32" s="4" t="s">
        <v>52</v>
      </c>
      <c r="F32" s="4" t="s">
        <v>49</v>
      </c>
      <c r="G32" s="16" t="s">
        <v>21</v>
      </c>
      <c r="H32" s="4" t="s">
        <v>27</v>
      </c>
      <c r="I32" s="4"/>
      <c r="J32" s="4"/>
      <c r="K32" s="4"/>
      <c r="L32" s="4"/>
      <c r="M32" s="4"/>
      <c r="N32" s="4"/>
      <c r="O32" s="4"/>
      <c r="P32" s="4"/>
    </row>
    <row r="33" spans="1:16" ht="15.75" customHeight="1" x14ac:dyDescent="0.2">
      <c r="A33" s="4" t="s">
        <v>87</v>
      </c>
      <c r="B33" s="9"/>
      <c r="C33" s="9"/>
      <c r="D33" s="4" t="s">
        <v>88</v>
      </c>
      <c r="E33" s="4" t="s">
        <v>25</v>
      </c>
      <c r="F33" s="4" t="s">
        <v>40</v>
      </c>
      <c r="G33" s="16" t="s">
        <v>40</v>
      </c>
      <c r="H33" s="4" t="s">
        <v>27</v>
      </c>
      <c r="I33" s="4"/>
      <c r="J33" s="4"/>
      <c r="K33" s="4"/>
      <c r="L33" s="4"/>
      <c r="M33" s="4"/>
      <c r="N33" s="4"/>
      <c r="O33" s="4"/>
      <c r="P33" s="4"/>
    </row>
    <row r="34" spans="1:16" ht="15.75" customHeight="1" x14ac:dyDescent="0.2">
      <c r="A34" s="4" t="s">
        <v>94</v>
      </c>
      <c r="B34" s="4" t="s">
        <v>47</v>
      </c>
      <c r="C34" s="4" t="s">
        <v>36</v>
      </c>
      <c r="D34" s="4" t="s">
        <v>95</v>
      </c>
      <c r="E34" s="4" t="s">
        <v>31</v>
      </c>
      <c r="F34" s="4" t="s">
        <v>49</v>
      </c>
      <c r="G34" s="16" t="s">
        <v>21</v>
      </c>
      <c r="H34" s="4" t="s">
        <v>89</v>
      </c>
      <c r="I34" s="4"/>
      <c r="J34" s="4"/>
      <c r="K34" s="4"/>
      <c r="L34" s="4"/>
      <c r="M34" s="4"/>
      <c r="N34" s="4"/>
      <c r="O34" s="4"/>
      <c r="P34" s="4"/>
    </row>
    <row r="35" spans="1:1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Alastair Kilpatrick</cp:lastModifiedBy>
  <dcterms:modified xsi:type="dcterms:W3CDTF">2023-12-14T18:10:50Z</dcterms:modified>
</cp:coreProperties>
</file>