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il Ababii\Desktop\Universidade\AMD\02_PracticalClasses_AulasPraticas-20211021\ModuleOfPractice_03_Orange\"/>
    </mc:Choice>
  </mc:AlternateContent>
  <xr:revisionPtr revIDLastSave="0" documentId="13_ncr:1_{1EAFEC3B-214C-487A-AE54-41064E323D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L16" i="1"/>
  <c r="L15" i="1"/>
  <c r="L14" i="1"/>
  <c r="I10" i="1"/>
  <c r="O8" i="1" s="1"/>
  <c r="I11" i="1"/>
  <c r="O7" i="1" s="1"/>
  <c r="I17" i="1"/>
  <c r="I6" i="1"/>
  <c r="I7" i="1"/>
  <c r="L10" i="1" s="1"/>
  <c r="I8" i="1"/>
  <c r="L11" i="1" s="1"/>
  <c r="I4" i="1"/>
  <c r="I3" i="1"/>
  <c r="I2" i="1"/>
  <c r="L4" i="1" l="1"/>
  <c r="L7" i="1"/>
  <c r="O6" i="1"/>
  <c r="O4" i="1"/>
  <c r="O3" i="1"/>
  <c r="O5" i="1"/>
  <c r="L6" i="1"/>
  <c r="L9" i="1"/>
  <c r="L3" i="1"/>
  <c r="L5" i="1"/>
  <c r="L8" i="1"/>
</calcChain>
</file>

<file path=xl/sharedStrings.xml><?xml version="1.0" encoding="utf-8"?>
<sst xmlns="http://schemas.openxmlformats.org/spreadsheetml/2006/main" count="129" uniqueCount="38">
  <si>
    <t>age</t>
  </si>
  <si>
    <t>prescription</t>
  </si>
  <si>
    <t>astigmatic</t>
  </si>
  <si>
    <t>tear_rate</t>
  </si>
  <si>
    <t>lenses</t>
  </si>
  <si>
    <t>Selected</t>
  </si>
  <si>
    <t>young</t>
  </si>
  <si>
    <t>myope</t>
  </si>
  <si>
    <t>yes</t>
  </si>
  <si>
    <t>normal</t>
  </si>
  <si>
    <t>hard</t>
  </si>
  <si>
    <t>No</t>
  </si>
  <si>
    <t>no</t>
  </si>
  <si>
    <t>soft</t>
  </si>
  <si>
    <t>hypermetrope</t>
  </si>
  <si>
    <t>reduced</t>
  </si>
  <si>
    <t>none</t>
  </si>
  <si>
    <t>presbyopic</t>
  </si>
  <si>
    <t>pre-presbyopic</t>
  </si>
  <si>
    <t>total</t>
  </si>
  <si>
    <t>P(hard | hypermetrope) = 0.000</t>
  </si>
  <si>
    <t xml:space="preserve">  P(hard | myope) = 0.429</t>
  </si>
  <si>
    <t xml:space="preserve">  P(none | hypermetrope) = 0.667</t>
  </si>
  <si>
    <t xml:space="preserve">  P(none | myope) = 0.286</t>
  </si>
  <si>
    <t xml:space="preserve">  P(soft | hypermetrope) = 0.333</t>
  </si>
  <si>
    <t xml:space="preserve">  P(soft | myope) = 0.286</t>
  </si>
  <si>
    <t>P(hard | pre-presbyopic) = 0.200</t>
  </si>
  <si>
    <t>P(hard | presbyopic) = 0.167</t>
  </si>
  <si>
    <t>P(hard | young) = 0.200</t>
  </si>
  <si>
    <t>P(none | pre-presbyopic) = 0.400</t>
  </si>
  <si>
    <t>P(none | presbyopic) = 0.667</t>
  </si>
  <si>
    <t>P(none | young) = 0.400</t>
  </si>
  <si>
    <t>P(soft | pre-presbyopic) = 0.400</t>
  </si>
  <si>
    <t>P(soft | presbyopic) = 0.167</t>
  </si>
  <si>
    <t>P(soft | young) = 0.400</t>
  </si>
  <si>
    <t>3-D)</t>
  </si>
  <si>
    <t>3-C)</t>
  </si>
  <si>
    <t>3-E)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</si>
</sst>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M17" sqref="M17"/>
    </sheetView>
  </sheetViews>
  <sheetFormatPr defaultRowHeight="14.4" x14ac:dyDescent="0.3"/>
  <cols>
    <col min="1" max="1" width="13.21875" bestFit="1" customWidth="1"/>
    <col min="2" max="2" width="12.5546875" bestFit="1" customWidth="1"/>
    <col min="3" max="3" width="9.33203125" bestFit="1" customWidth="1"/>
    <col min="4" max="4" width="8.6640625" bestFit="1" customWidth="1"/>
    <col min="5" max="5" width="6" bestFit="1" customWidth="1"/>
    <col min="6" max="6" width="7.88671875" bestFit="1" customWidth="1"/>
    <col min="8" max="8" width="13.21875" bestFit="1" customWidth="1"/>
    <col min="11" max="11" width="28" bestFit="1" customWidth="1"/>
    <col min="12" max="12" width="22.33203125" bestFit="1" customWidth="1"/>
    <col min="14" max="14" width="28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15" thickBo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H2" s="1" t="s">
        <v>10</v>
      </c>
      <c r="I2" s="1">
        <f>COUNTIF(A2:F17,H2)</f>
        <v>3</v>
      </c>
      <c r="K2" s="15" t="s">
        <v>36</v>
      </c>
      <c r="N2" s="15" t="s">
        <v>35</v>
      </c>
    </row>
    <row r="3" spans="1:15" x14ac:dyDescent="0.3">
      <c r="A3" s="1" t="s">
        <v>6</v>
      </c>
      <c r="B3" s="1" t="s">
        <v>7</v>
      </c>
      <c r="C3" s="1" t="s">
        <v>12</v>
      </c>
      <c r="D3" s="1" t="s">
        <v>9</v>
      </c>
      <c r="E3" s="1" t="s">
        <v>13</v>
      </c>
      <c r="F3" s="1" t="s">
        <v>11</v>
      </c>
      <c r="H3" s="1" t="s">
        <v>13</v>
      </c>
      <c r="I3" s="1">
        <f>COUNTIF(A2:F17,H3)</f>
        <v>5</v>
      </c>
      <c r="K3" s="5" t="s">
        <v>26</v>
      </c>
      <c r="L3" s="2">
        <f>COUNTIFS(A2:A17,"pre-presbyopic", E2:E17, "hard")/I6</f>
        <v>0.2</v>
      </c>
      <c r="N3" s="5" t="s">
        <v>20</v>
      </c>
      <c r="O3" s="2">
        <f>COUNTIFS(B2:B17,"hypermetrope", E2:E17, "hard")/I11</f>
        <v>0</v>
      </c>
    </row>
    <row r="4" spans="1:15" x14ac:dyDescent="0.3">
      <c r="A4" s="1" t="s">
        <v>6</v>
      </c>
      <c r="B4" s="1" t="s">
        <v>14</v>
      </c>
      <c r="C4" s="1" t="s">
        <v>8</v>
      </c>
      <c r="D4" s="1" t="s">
        <v>15</v>
      </c>
      <c r="E4" s="1" t="s">
        <v>16</v>
      </c>
      <c r="F4" s="1" t="s">
        <v>11</v>
      </c>
      <c r="H4" s="1" t="s">
        <v>16</v>
      </c>
      <c r="I4" s="1">
        <f>COUNTIF(A2:F17,H4)</f>
        <v>8</v>
      </c>
      <c r="K4" s="6" t="s">
        <v>27</v>
      </c>
      <c r="L4" s="3">
        <f>COUNTIFS(A2:A17,"presbyopic", E2:E17, "hard")/I7</f>
        <v>0.16666666666666666</v>
      </c>
      <c r="N4" s="6" t="s">
        <v>21</v>
      </c>
      <c r="O4" s="3">
        <f>COUNTIFS(B2:B17,"myope", E2:E17, "hard")/I10</f>
        <v>0.42857142857142855</v>
      </c>
    </row>
    <row r="5" spans="1:15" x14ac:dyDescent="0.3">
      <c r="A5" s="1" t="s">
        <v>6</v>
      </c>
      <c r="B5" s="1" t="s">
        <v>14</v>
      </c>
      <c r="C5" s="1" t="s">
        <v>12</v>
      </c>
      <c r="D5" s="1" t="s">
        <v>9</v>
      </c>
      <c r="E5" s="1" t="s">
        <v>13</v>
      </c>
      <c r="F5" s="1" t="s">
        <v>11</v>
      </c>
      <c r="K5" s="6" t="s">
        <v>28</v>
      </c>
      <c r="L5" s="3">
        <f>COUNTIFS(A2:A17,"young", E2:E17, "hard")/I8</f>
        <v>0.2</v>
      </c>
      <c r="N5" s="6" t="s">
        <v>22</v>
      </c>
      <c r="O5" s="3">
        <f>COUNTIFS(B2:B17,"hypermetrope", E2:E17, "none")/I11</f>
        <v>0.66666666666666663</v>
      </c>
    </row>
    <row r="6" spans="1:15" x14ac:dyDescent="0.3">
      <c r="A6" s="1" t="s">
        <v>6</v>
      </c>
      <c r="B6" s="1" t="s">
        <v>14</v>
      </c>
      <c r="C6" s="1" t="s">
        <v>12</v>
      </c>
      <c r="D6" s="1" t="s">
        <v>15</v>
      </c>
      <c r="E6" s="1" t="s">
        <v>16</v>
      </c>
      <c r="F6" s="1" t="s">
        <v>11</v>
      </c>
      <c r="H6" s="1" t="s">
        <v>18</v>
      </c>
      <c r="I6" s="1">
        <f>COUNTIF(A2:F17,H6)</f>
        <v>5</v>
      </c>
      <c r="K6" s="6" t="s">
        <v>29</v>
      </c>
      <c r="L6" s="3">
        <f>COUNTIFS(A2:A17,"pre-presbyopic", E2:E17, "none")/I6</f>
        <v>0.4</v>
      </c>
      <c r="N6" s="6" t="s">
        <v>23</v>
      </c>
      <c r="O6" s="3">
        <f>COUNTIFS(B2:B17,"myope", E2:E17, "none")/I10</f>
        <v>0.2857142857142857</v>
      </c>
    </row>
    <row r="7" spans="1:15" x14ac:dyDescent="0.3">
      <c r="A7" s="1" t="s">
        <v>17</v>
      </c>
      <c r="B7" s="1" t="s">
        <v>7</v>
      </c>
      <c r="C7" s="1" t="s">
        <v>8</v>
      </c>
      <c r="D7" s="1" t="s">
        <v>15</v>
      </c>
      <c r="E7" s="1" t="s">
        <v>16</v>
      </c>
      <c r="F7" s="1" t="s">
        <v>11</v>
      </c>
      <c r="H7" s="1" t="s">
        <v>17</v>
      </c>
      <c r="I7" s="1">
        <f>COUNTIF(A2:F17,H7)</f>
        <v>6</v>
      </c>
      <c r="K7" s="6" t="s">
        <v>30</v>
      </c>
      <c r="L7" s="3">
        <f>COUNTIFS(A6:A21,"presbyopic", E6:E21, "none")/I7</f>
        <v>0.66666666666666663</v>
      </c>
      <c r="N7" s="6" t="s">
        <v>24</v>
      </c>
      <c r="O7" s="3">
        <f>COUNTIFS(B2:B17,"hypermetrope", E2:E17, "soft")/I11</f>
        <v>0.33333333333333331</v>
      </c>
    </row>
    <row r="8" spans="1:15" ht="15" thickBot="1" x14ac:dyDescent="0.35">
      <c r="A8" s="1" t="s">
        <v>17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H8" s="1" t="s">
        <v>6</v>
      </c>
      <c r="I8" s="1">
        <f>COUNTIF(A2:F17,H8)</f>
        <v>5</v>
      </c>
      <c r="K8" s="6" t="s">
        <v>31</v>
      </c>
      <c r="L8" s="3">
        <f>COUNTIFS(A2:A17,"young", E2:E17, "none")/I8</f>
        <v>0.4</v>
      </c>
      <c r="N8" s="7" t="s">
        <v>25</v>
      </c>
      <c r="O8" s="4">
        <f>COUNTIFS(B2:B17,"myope", E2:E17, "soft")/I10</f>
        <v>0.2857142857142857</v>
      </c>
    </row>
    <row r="9" spans="1:15" x14ac:dyDescent="0.3">
      <c r="A9" s="1" t="s">
        <v>17</v>
      </c>
      <c r="B9" s="1" t="s">
        <v>14</v>
      </c>
      <c r="C9" s="1" t="s">
        <v>8</v>
      </c>
      <c r="D9" s="1" t="s">
        <v>15</v>
      </c>
      <c r="E9" s="1" t="s">
        <v>16</v>
      </c>
      <c r="F9" s="1" t="s">
        <v>11</v>
      </c>
      <c r="K9" s="6" t="s">
        <v>32</v>
      </c>
      <c r="L9" s="3">
        <f>COUNTIFS(A8:A23,"pre-presbyopic", E8:E23, "soft")/I6</f>
        <v>0.4</v>
      </c>
    </row>
    <row r="10" spans="1:15" x14ac:dyDescent="0.3">
      <c r="A10" s="1" t="s">
        <v>17</v>
      </c>
      <c r="B10" s="1" t="s">
        <v>14</v>
      </c>
      <c r="C10" s="1" t="s">
        <v>8</v>
      </c>
      <c r="D10" s="1" t="s">
        <v>9</v>
      </c>
      <c r="E10" s="1" t="s">
        <v>16</v>
      </c>
      <c r="F10" s="1" t="s">
        <v>11</v>
      </c>
      <c r="H10" s="1" t="s">
        <v>7</v>
      </c>
      <c r="I10" s="1">
        <f>COUNTIF(A2:F17,H10)</f>
        <v>7</v>
      </c>
      <c r="K10" s="6" t="s">
        <v>33</v>
      </c>
      <c r="L10" s="3">
        <f>COUNTIFS(A2:A17,"presbyopic", E2:E17, "soft")/I7</f>
        <v>0.16666666666666666</v>
      </c>
    </row>
    <row r="11" spans="1:15" ht="15" thickBot="1" x14ac:dyDescent="0.35">
      <c r="A11" s="1" t="s">
        <v>17</v>
      </c>
      <c r="B11" s="1" t="s">
        <v>14</v>
      </c>
      <c r="C11" s="1" t="s">
        <v>12</v>
      </c>
      <c r="D11" s="1" t="s">
        <v>9</v>
      </c>
      <c r="E11" s="1" t="s">
        <v>13</v>
      </c>
      <c r="F11" s="1" t="s">
        <v>11</v>
      </c>
      <c r="H11" s="1" t="s">
        <v>14</v>
      </c>
      <c r="I11" s="1">
        <f>COUNTIF(A2:F17,H11)</f>
        <v>9</v>
      </c>
      <c r="K11" s="7" t="s">
        <v>34</v>
      </c>
      <c r="L11" s="4">
        <f>COUNTIFS(A2:A17,"young", E2:E17, "soft")/I8</f>
        <v>0.4</v>
      </c>
    </row>
    <row r="12" spans="1:15" x14ac:dyDescent="0.3">
      <c r="A12" s="1" t="s">
        <v>17</v>
      </c>
      <c r="B12" s="1" t="s">
        <v>14</v>
      </c>
      <c r="C12" s="1" t="s">
        <v>12</v>
      </c>
      <c r="D12" s="1" t="s">
        <v>15</v>
      </c>
      <c r="E12" s="1" t="s">
        <v>16</v>
      </c>
      <c r="F12" s="1" t="s">
        <v>11</v>
      </c>
    </row>
    <row r="13" spans="1:15" ht="15" thickBot="1" x14ac:dyDescent="0.35">
      <c r="A13" s="1" t="s">
        <v>18</v>
      </c>
      <c r="B13" s="1" t="s">
        <v>7</v>
      </c>
      <c r="C13" s="1" t="s">
        <v>8</v>
      </c>
      <c r="D13" s="1" t="s">
        <v>15</v>
      </c>
      <c r="E13" s="1" t="s">
        <v>16</v>
      </c>
      <c r="F13" s="1" t="s">
        <v>11</v>
      </c>
      <c r="K13" s="8" t="s">
        <v>37</v>
      </c>
    </row>
    <row r="14" spans="1:15" x14ac:dyDescent="0.3">
      <c r="A14" s="1" t="s">
        <v>18</v>
      </c>
      <c r="B14" s="1" t="s">
        <v>7</v>
      </c>
      <c r="C14" s="1" t="s">
        <v>8</v>
      </c>
      <c r="D14" s="1" t="s">
        <v>9</v>
      </c>
      <c r="E14" s="1" t="s">
        <v>10</v>
      </c>
      <c r="F14" s="1" t="s">
        <v>11</v>
      </c>
      <c r="K14" s="9">
        <f>1-(COUNTIFS(B2:B17,"hypermetrope", E2:E17, "hard"))/I11</f>
        <v>1</v>
      </c>
      <c r="L14" s="10">
        <f>1-(COUNTIFS(B2:B17,"myope", E2:E17, "hard")/I10)</f>
        <v>0.5714285714285714</v>
      </c>
    </row>
    <row r="15" spans="1:15" x14ac:dyDescent="0.3">
      <c r="A15" s="1" t="s">
        <v>18</v>
      </c>
      <c r="B15" s="1" t="s">
        <v>7</v>
      </c>
      <c r="C15" s="1" t="s">
        <v>12</v>
      </c>
      <c r="D15" s="1" t="s">
        <v>9</v>
      </c>
      <c r="E15" s="1" t="s">
        <v>13</v>
      </c>
      <c r="F15" s="1" t="s">
        <v>11</v>
      </c>
      <c r="K15" s="11">
        <f>1-(COUNTIFS(B2:B17,"hypermetrope", E2:E17, "none"))/I11</f>
        <v>0.33333333333333337</v>
      </c>
      <c r="L15" s="12">
        <f>1-COUNTIFS(B2:B17,"myope", E2:E17, "none")/I10</f>
        <v>0.7142857142857143</v>
      </c>
    </row>
    <row r="16" spans="1:15" ht="15" thickBot="1" x14ac:dyDescent="0.35">
      <c r="A16" s="1" t="s">
        <v>18</v>
      </c>
      <c r="B16" s="1" t="s">
        <v>14</v>
      </c>
      <c r="C16" s="1" t="s">
        <v>8</v>
      </c>
      <c r="D16" s="1" t="s">
        <v>9</v>
      </c>
      <c r="E16" s="1" t="s">
        <v>16</v>
      </c>
      <c r="F16" s="1" t="s">
        <v>11</v>
      </c>
      <c r="K16" s="13">
        <f>1-COUNTIFS(B2:B17,"hypermetrope", E2:E17, "soft")/I11</f>
        <v>0.66666666666666674</v>
      </c>
      <c r="L16" s="14">
        <f>1-COUNTIFS(B2:B17,"myope", E2:E17, "soft")/I10</f>
        <v>0.7142857142857143</v>
      </c>
    </row>
    <row r="17" spans="1:9" x14ac:dyDescent="0.3">
      <c r="A17" s="1" t="s">
        <v>18</v>
      </c>
      <c r="B17" s="1" t="s">
        <v>14</v>
      </c>
      <c r="C17" s="1" t="s">
        <v>12</v>
      </c>
      <c r="D17" s="1" t="s">
        <v>9</v>
      </c>
      <c r="E17" s="1" t="s">
        <v>13</v>
      </c>
      <c r="F17" s="1" t="s">
        <v>11</v>
      </c>
      <c r="H17" s="1" t="s">
        <v>19</v>
      </c>
      <c r="I17" s="1">
        <f>COUNTA(A2:A17)</f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Ababii</dc:creator>
  <cp:lastModifiedBy>Mihail Ababii</cp:lastModifiedBy>
  <dcterms:created xsi:type="dcterms:W3CDTF">2021-11-26T16:48:29Z</dcterms:created>
  <dcterms:modified xsi:type="dcterms:W3CDTF">2021-11-28T18:29:09Z</dcterms:modified>
</cp:coreProperties>
</file>