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EIM\1SEM\AMD\ModuleOfPractice_08_LVQ\ModuleOfPractice_08_LVQ\"/>
    </mc:Choice>
  </mc:AlternateContent>
  <xr:revisionPtr revIDLastSave="0" documentId="13_ncr:1_{B6D3BD6B-7172-4A19-9612-C70C346212AB}" xr6:coauthVersionLast="47" xr6:coauthVersionMax="47" xr10:uidLastSave="{00000000-0000-0000-0000-000000000000}"/>
  <bookViews>
    <workbookView xWindow="-110" yWindow="-110" windowWidth="21820" windowHeight="13900" tabRatio="500" xr2:uid="{00000000-000D-0000-FFFF-FFFF00000000}"/>
  </bookViews>
  <sheets>
    <sheet name="LVQ_1Epoch" sheetId="3" r:id="rId1"/>
    <sheet name="LVQ_Prediction_1Epoch" sheetId="5" r:id="rId2"/>
    <sheet name="toCHECK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4" i="5" l="1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H74" i="5"/>
  <c r="I74" i="5"/>
  <c r="J74" i="5"/>
  <c r="H73" i="5"/>
  <c r="I73" i="5"/>
  <c r="J73" i="5"/>
  <c r="H72" i="5"/>
  <c r="I72" i="5"/>
  <c r="J72" i="5"/>
  <c r="H71" i="5"/>
  <c r="I71" i="5"/>
  <c r="J71" i="5"/>
  <c r="H70" i="5"/>
  <c r="I70" i="5"/>
  <c r="J70" i="5"/>
  <c r="H69" i="5"/>
  <c r="I69" i="5"/>
  <c r="J69" i="5"/>
  <c r="H68" i="5"/>
  <c r="I68" i="5"/>
  <c r="J68" i="5"/>
  <c r="H67" i="5"/>
  <c r="I67" i="5"/>
  <c r="J67" i="5"/>
  <c r="H66" i="5"/>
  <c r="I66" i="5"/>
  <c r="J66" i="5"/>
  <c r="H65" i="5"/>
  <c r="I65" i="5"/>
  <c r="J65" i="5"/>
  <c r="H64" i="5"/>
  <c r="I64" i="5"/>
  <c r="J64" i="5"/>
  <c r="H63" i="5"/>
  <c r="I63" i="5"/>
  <c r="J63" i="5"/>
  <c r="H62" i="5"/>
  <c r="I62" i="5"/>
  <c r="J62" i="5"/>
  <c r="H61" i="5"/>
  <c r="I61" i="5"/>
  <c r="J61" i="5"/>
  <c r="H60" i="5"/>
  <c r="I60" i="5"/>
  <c r="J60" i="5"/>
  <c r="H59" i="5"/>
  <c r="I59" i="5"/>
  <c r="J59" i="5"/>
  <c r="H58" i="5"/>
  <c r="I58" i="5"/>
  <c r="J58" i="5"/>
  <c r="H57" i="5"/>
  <c r="I57" i="5"/>
  <c r="J57" i="5"/>
  <c r="H56" i="5"/>
  <c r="I56" i="5"/>
  <c r="J56" i="5"/>
  <c r="H55" i="5"/>
  <c r="I55" i="5"/>
  <c r="J55" i="5"/>
  <c r="H54" i="5"/>
  <c r="I54" i="5"/>
  <c r="J54" i="5"/>
  <c r="H53" i="5"/>
  <c r="I53" i="5"/>
  <c r="J53" i="5"/>
  <c r="H52" i="5"/>
  <c r="I52" i="5"/>
  <c r="J52" i="5"/>
  <c r="H51" i="5"/>
  <c r="I51" i="5"/>
  <c r="J51" i="5"/>
  <c r="H50" i="5"/>
  <c r="I50" i="5"/>
  <c r="J50" i="5"/>
  <c r="H49" i="5"/>
  <c r="I49" i="5"/>
  <c r="J49" i="5"/>
  <c r="H48" i="5"/>
  <c r="I48" i="5"/>
  <c r="J48" i="5"/>
  <c r="H47" i="5"/>
  <c r="I47" i="5"/>
  <c r="J47" i="5"/>
  <c r="H46" i="5"/>
  <c r="I46" i="5"/>
  <c r="J46" i="5"/>
  <c r="H45" i="5"/>
  <c r="I45" i="5"/>
  <c r="J45" i="5"/>
  <c r="H44" i="5"/>
  <c r="I44" i="5"/>
  <c r="J44" i="5"/>
  <c r="H43" i="5"/>
  <c r="I43" i="5"/>
  <c r="J43" i="5"/>
  <c r="H42" i="5"/>
  <c r="I42" i="5"/>
  <c r="J42" i="5"/>
  <c r="H41" i="5"/>
  <c r="I41" i="5"/>
  <c r="J41" i="5"/>
  <c r="H40" i="5"/>
  <c r="I40" i="5"/>
  <c r="J40" i="5"/>
  <c r="H39" i="5"/>
  <c r="I39" i="5"/>
  <c r="J39" i="5"/>
  <c r="J38" i="5"/>
  <c r="J37" i="5"/>
  <c r="J36" i="5"/>
  <c r="J35" i="5"/>
  <c r="I38" i="5"/>
  <c r="I37" i="5"/>
  <c r="I36" i="5"/>
  <c r="I35" i="5"/>
  <c r="H38" i="5"/>
  <c r="H37" i="5"/>
  <c r="H36" i="5"/>
  <c r="H3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N35" i="3"/>
  <c r="M35" i="3"/>
  <c r="H74" i="3"/>
  <c r="I74" i="3"/>
  <c r="J74" i="3"/>
  <c r="K74" i="3"/>
  <c r="H73" i="3"/>
  <c r="I73" i="3"/>
  <c r="J73" i="3"/>
  <c r="K73" i="3"/>
  <c r="H72" i="3"/>
  <c r="I72" i="3"/>
  <c r="J72" i="3"/>
  <c r="K72" i="3"/>
  <c r="H71" i="3"/>
  <c r="I71" i="3"/>
  <c r="J71" i="3"/>
  <c r="K71" i="3"/>
  <c r="H70" i="3"/>
  <c r="I70" i="3"/>
  <c r="J70" i="3"/>
  <c r="K70" i="3"/>
  <c r="H69" i="3"/>
  <c r="I69" i="3"/>
  <c r="J69" i="3"/>
  <c r="K69" i="3"/>
  <c r="H68" i="3"/>
  <c r="I68" i="3"/>
  <c r="J68" i="3"/>
  <c r="K68" i="3"/>
  <c r="H67" i="3"/>
  <c r="I67" i="3"/>
  <c r="J67" i="3"/>
  <c r="K67" i="3"/>
  <c r="H66" i="3"/>
  <c r="I66" i="3"/>
  <c r="J66" i="3"/>
  <c r="K66" i="3"/>
  <c r="H65" i="3"/>
  <c r="I65" i="3"/>
  <c r="J65" i="3"/>
  <c r="K65" i="3"/>
  <c r="H64" i="3"/>
  <c r="I64" i="3"/>
  <c r="J64" i="3"/>
  <c r="K64" i="3"/>
  <c r="H63" i="3"/>
  <c r="I63" i="3"/>
  <c r="J63" i="3"/>
  <c r="K63" i="3"/>
  <c r="H62" i="3"/>
  <c r="I62" i="3"/>
  <c r="J62" i="3"/>
  <c r="K62" i="3"/>
  <c r="H61" i="3"/>
  <c r="I61" i="3"/>
  <c r="J61" i="3"/>
  <c r="K61" i="3"/>
  <c r="H60" i="3"/>
  <c r="I60" i="3"/>
  <c r="J60" i="3"/>
  <c r="K60" i="3"/>
  <c r="H59" i="3"/>
  <c r="I59" i="3"/>
  <c r="J59" i="3"/>
  <c r="K59" i="3"/>
  <c r="H58" i="3"/>
  <c r="I58" i="3"/>
  <c r="J58" i="3"/>
  <c r="K58" i="3"/>
  <c r="H57" i="3"/>
  <c r="I57" i="3"/>
  <c r="J57" i="3"/>
  <c r="K57" i="3"/>
  <c r="H56" i="3"/>
  <c r="I56" i="3"/>
  <c r="J56" i="3"/>
  <c r="K56" i="3"/>
  <c r="H55" i="3"/>
  <c r="I55" i="3"/>
  <c r="J55" i="3"/>
  <c r="K55" i="3"/>
  <c r="H54" i="3"/>
  <c r="I54" i="3"/>
  <c r="J54" i="3"/>
  <c r="K54" i="3"/>
  <c r="H53" i="3"/>
  <c r="I53" i="3"/>
  <c r="J53" i="3"/>
  <c r="K53" i="3"/>
  <c r="H52" i="3"/>
  <c r="I52" i="3"/>
  <c r="J52" i="3"/>
  <c r="K52" i="3"/>
  <c r="H51" i="3"/>
  <c r="I51" i="3"/>
  <c r="J51" i="3"/>
  <c r="K51" i="3"/>
  <c r="H50" i="3"/>
  <c r="I50" i="3"/>
  <c r="J50" i="3"/>
  <c r="K50" i="3"/>
  <c r="H49" i="3"/>
  <c r="I49" i="3"/>
  <c r="J49" i="3"/>
  <c r="K49" i="3"/>
  <c r="H48" i="3"/>
  <c r="I48" i="3"/>
  <c r="J48" i="3"/>
  <c r="K48" i="3"/>
  <c r="H47" i="3"/>
  <c r="I47" i="3"/>
  <c r="J47" i="3"/>
  <c r="K47" i="3"/>
  <c r="K46" i="3"/>
  <c r="K45" i="3"/>
  <c r="K44" i="3"/>
  <c r="K43" i="3"/>
  <c r="J46" i="3"/>
  <c r="J45" i="3"/>
  <c r="J44" i="3"/>
  <c r="J43" i="3"/>
  <c r="I46" i="3"/>
  <c r="I45" i="3"/>
  <c r="I44" i="3"/>
  <c r="I43" i="3"/>
  <c r="H46" i="3"/>
  <c r="H45" i="3"/>
  <c r="H44" i="3"/>
  <c r="H43" i="3"/>
  <c r="K42" i="3"/>
  <c r="K41" i="3"/>
  <c r="K40" i="3"/>
  <c r="K39" i="3"/>
  <c r="J42" i="3"/>
  <c r="J41" i="3"/>
  <c r="J40" i="3"/>
  <c r="J39" i="3"/>
  <c r="I42" i="3"/>
  <c r="I41" i="3"/>
  <c r="I40" i="3"/>
  <c r="I39" i="3"/>
  <c r="H42" i="3"/>
  <c r="H41" i="3"/>
  <c r="H40" i="3"/>
  <c r="H39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O38" i="3"/>
  <c r="O37" i="3"/>
  <c r="O36" i="3"/>
  <c r="O35" i="3"/>
  <c r="E46" i="3"/>
  <c r="F46" i="3"/>
  <c r="E45" i="3"/>
  <c r="F45" i="3"/>
  <c r="E44" i="3"/>
  <c r="F44" i="3"/>
  <c r="E43" i="3"/>
  <c r="F43" i="3"/>
  <c r="E42" i="3"/>
  <c r="F42" i="3"/>
  <c r="E41" i="3"/>
  <c r="F41" i="3"/>
  <c r="E40" i="3"/>
  <c r="F40" i="3"/>
  <c r="E39" i="3"/>
  <c r="F39" i="3"/>
  <c r="B38" i="3"/>
  <c r="E38" i="3"/>
  <c r="H38" i="3"/>
  <c r="C38" i="3"/>
  <c r="F38" i="3"/>
  <c r="I38" i="3"/>
  <c r="J38" i="3"/>
  <c r="K38" i="3"/>
  <c r="B37" i="3"/>
  <c r="E37" i="3"/>
  <c r="H37" i="3"/>
  <c r="C37" i="3"/>
  <c r="F37" i="3"/>
  <c r="I37" i="3"/>
  <c r="J37" i="3"/>
  <c r="K37" i="3"/>
  <c r="B36" i="3"/>
  <c r="E36" i="3"/>
  <c r="H36" i="3"/>
  <c r="C36" i="3"/>
  <c r="F36" i="3"/>
  <c r="I36" i="3"/>
  <c r="J36" i="3"/>
  <c r="K36" i="3"/>
  <c r="B35" i="3"/>
  <c r="E35" i="3"/>
  <c r="H35" i="3"/>
  <c r="C35" i="3"/>
  <c r="F35" i="3"/>
  <c r="I35" i="3"/>
  <c r="J35" i="3"/>
  <c r="K35" i="3"/>
  <c r="M60" i="5"/>
  <c r="O60" i="5"/>
  <c r="D142" i="4"/>
  <c r="D141" i="4"/>
  <c r="D140" i="4"/>
  <c r="D139" i="4"/>
  <c r="D138" i="4"/>
  <c r="D137" i="4"/>
  <c r="D136" i="4"/>
  <c r="D135" i="4"/>
  <c r="D134" i="4"/>
  <c r="D133" i="4"/>
  <c r="L35" i="5"/>
  <c r="D35" i="5"/>
  <c r="M35" i="5"/>
  <c r="C79" i="5"/>
  <c r="D79" i="5"/>
  <c r="E79" i="5"/>
  <c r="M43" i="5"/>
  <c r="C81" i="5"/>
  <c r="D81" i="5"/>
  <c r="E81" i="5"/>
  <c r="M47" i="5"/>
  <c r="C82" i="5"/>
  <c r="D82" i="5"/>
  <c r="E82" i="5"/>
  <c r="M51" i="5"/>
  <c r="C83" i="5"/>
  <c r="D83" i="5"/>
  <c r="E83" i="5"/>
  <c r="M57" i="5"/>
  <c r="C84" i="5"/>
  <c r="D84" i="5"/>
  <c r="E84" i="5"/>
  <c r="C85" i="5"/>
  <c r="D85" i="5"/>
  <c r="E85" i="5"/>
  <c r="M65" i="5"/>
  <c r="C86" i="5"/>
  <c r="D86" i="5"/>
  <c r="E86" i="5"/>
  <c r="M69" i="5"/>
  <c r="C87" i="5"/>
  <c r="D87" i="5"/>
  <c r="E87" i="5"/>
  <c r="M73" i="5"/>
  <c r="C88" i="5"/>
  <c r="D88" i="5"/>
  <c r="E88" i="5"/>
  <c r="L39" i="5"/>
  <c r="D39" i="5"/>
  <c r="M39" i="5"/>
  <c r="C80" i="5"/>
  <c r="D80" i="5"/>
  <c r="E80" i="5"/>
  <c r="F79" i="5"/>
  <c r="A79" i="4"/>
  <c r="B79" i="4"/>
  <c r="A80" i="4"/>
  <c r="B80" i="4"/>
  <c r="A81" i="4"/>
  <c r="B81" i="4"/>
  <c r="A82" i="4"/>
  <c r="B82" i="4"/>
  <c r="C79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F133" i="4"/>
  <c r="O79" i="5"/>
  <c r="B88" i="5"/>
  <c r="B87" i="5"/>
  <c r="B86" i="5"/>
  <c r="B85" i="5"/>
  <c r="B84" i="5"/>
  <c r="B83" i="5"/>
  <c r="B82" i="5"/>
  <c r="B81" i="5"/>
  <c r="B80" i="5"/>
  <c r="B79" i="5"/>
  <c r="A88" i="5"/>
  <c r="A87" i="5"/>
  <c r="A86" i="5"/>
  <c r="A85" i="5"/>
  <c r="A84" i="5"/>
  <c r="A83" i="5"/>
  <c r="A82" i="5"/>
  <c r="A81" i="5"/>
  <c r="A80" i="5"/>
  <c r="A79" i="5"/>
  <c r="G38" i="5"/>
  <c r="F38" i="5"/>
  <c r="E38" i="5"/>
  <c r="G37" i="5"/>
  <c r="F37" i="5"/>
  <c r="E37" i="5"/>
  <c r="G36" i="5"/>
  <c r="F36" i="5"/>
  <c r="E36" i="5"/>
  <c r="G35" i="5"/>
  <c r="F35" i="5"/>
  <c r="E35" i="5"/>
  <c r="M74" i="5"/>
  <c r="M72" i="5"/>
  <c r="M71" i="5"/>
  <c r="M70" i="5"/>
  <c r="M68" i="5"/>
  <c r="M67" i="5"/>
  <c r="M66" i="5"/>
  <c r="M64" i="5"/>
  <c r="M63" i="5"/>
  <c r="M62" i="5"/>
  <c r="M61" i="5"/>
  <c r="M59" i="5"/>
  <c r="M58" i="5"/>
  <c r="M56" i="5"/>
  <c r="M55" i="5"/>
  <c r="M54" i="5"/>
  <c r="M53" i="5"/>
  <c r="M52" i="5"/>
  <c r="M50" i="5"/>
  <c r="M49" i="5"/>
  <c r="M48" i="5"/>
  <c r="M46" i="5"/>
  <c r="M45" i="5"/>
  <c r="M44" i="5"/>
  <c r="B42" i="5"/>
  <c r="C42" i="5"/>
  <c r="B39" i="5"/>
  <c r="C39" i="5"/>
  <c r="B40" i="5"/>
  <c r="C40" i="5"/>
  <c r="B41" i="5"/>
  <c r="C41" i="5"/>
  <c r="L42" i="5"/>
  <c r="D42" i="5"/>
  <c r="M42" i="5"/>
  <c r="L41" i="5"/>
  <c r="D41" i="5"/>
  <c r="M41" i="5"/>
  <c r="L40" i="5"/>
  <c r="D40" i="5"/>
  <c r="M40" i="5"/>
  <c r="B38" i="5"/>
  <c r="C38" i="5"/>
  <c r="B35" i="5"/>
  <c r="C35" i="5"/>
  <c r="B36" i="5"/>
  <c r="C36" i="5"/>
  <c r="B37" i="5"/>
  <c r="C37" i="5"/>
  <c r="L38" i="5"/>
  <c r="D38" i="5"/>
  <c r="M38" i="5"/>
  <c r="L37" i="5"/>
  <c r="D37" i="5"/>
  <c r="M37" i="5"/>
  <c r="L36" i="5"/>
  <c r="D36" i="5"/>
  <c r="M36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L35" i="3"/>
  <c r="Q35" i="3"/>
  <c r="A79" i="3"/>
  <c r="B79" i="3"/>
  <c r="C79" i="3"/>
  <c r="Q79" i="3"/>
  <c r="L36" i="3"/>
  <c r="L37" i="3"/>
  <c r="L38" i="3"/>
  <c r="A82" i="3"/>
  <c r="B82" i="3"/>
  <c r="C82" i="3"/>
  <c r="C82" i="4"/>
  <c r="Q82" i="3"/>
  <c r="A81" i="3"/>
  <c r="B81" i="3"/>
  <c r="C81" i="3"/>
  <c r="C81" i="4"/>
  <c r="Q81" i="3"/>
  <c r="A80" i="3"/>
  <c r="B80" i="3"/>
  <c r="C80" i="3"/>
  <c r="C80" i="4"/>
  <c r="Q80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74" i="3"/>
  <c r="Q73" i="3"/>
  <c r="Q72" i="3"/>
  <c r="Q71" i="3"/>
  <c r="Q70" i="3"/>
  <c r="Q69" i="3"/>
  <c r="Q68" i="3"/>
  <c r="Q67" i="3"/>
  <c r="Q66" i="3"/>
  <c r="Q65" i="3"/>
  <c r="Q64" i="3"/>
  <c r="G38" i="3"/>
  <c r="G37" i="3"/>
  <c r="G36" i="3"/>
  <c r="G35" i="3"/>
  <c r="D36" i="3"/>
  <c r="D38" i="3"/>
  <c r="D37" i="3"/>
  <c r="D35" i="3"/>
</calcChain>
</file>

<file path=xl/sharedStrings.xml><?xml version="1.0" encoding="utf-8"?>
<sst xmlns="http://schemas.openxmlformats.org/spreadsheetml/2006/main" count="269" uniqueCount="37">
  <si>
    <t>X1</t>
  </si>
  <si>
    <t>X2</t>
  </si>
  <si>
    <t>Y</t>
  </si>
  <si>
    <t>Dataset</t>
    <phoneticPr fontId="2" type="noConversion"/>
  </si>
  <si>
    <t>Codebook Vectors</t>
    <phoneticPr fontId="2" type="noConversion"/>
  </si>
  <si>
    <t>Codebook vectors</t>
  </si>
  <si>
    <t>Input</t>
  </si>
  <si>
    <t>Distances</t>
  </si>
  <si>
    <t>BMU?</t>
  </si>
  <si>
    <t>Training</t>
    <phoneticPr fontId="2" type="noConversion"/>
  </si>
  <si>
    <t>Distance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</si>
  <si>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</si>
  <si>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</si>
  <si>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</si>
  <si>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Codebook vectors t+1</t>
    <phoneticPr fontId="2" type="noConversion"/>
  </si>
  <si>
    <t>Learning Rate</t>
    <phoneticPr fontId="2" type="noConversion"/>
  </si>
  <si>
    <t>#</t>
    <phoneticPr fontId="2" type="noConversion"/>
  </si>
  <si>
    <t>Y</t>
    <phoneticPr fontId="2" type="noConversion"/>
  </si>
  <si>
    <t>Prediction</t>
    <phoneticPr fontId="2" type="noConversion"/>
  </si>
  <si>
    <t>Error</t>
    <phoneticPr fontId="2" type="noConversion"/>
  </si>
  <si>
    <t>Accuracy</t>
    <phoneticPr fontId="2" type="noConversion"/>
  </si>
  <si>
    <t>Summarized Predictions</t>
    <phoneticPr fontId="2" type="noConversion"/>
  </si>
  <si>
    <t>Prediction</t>
    <phoneticPr fontId="2" type="noConversion"/>
  </si>
  <si>
    <t>Trained Codebook Vectors - after 1 epoch</t>
  </si>
  <si>
    <t>Dataset</t>
  </si>
  <si>
    <t>Dataset &amp; Codebook Vectors</t>
  </si>
  <si>
    <t>BMU</t>
  </si>
  <si>
    <t/>
  </si>
  <si>
    <t>CHECK (oneEpoch)</t>
  </si>
  <si>
    <t>CHECK (codebook-afterOneEpoch)</t>
  </si>
  <si>
    <t>Paulo Trigo Silva</t>
  </si>
  <si>
    <t>AMD@MERCM - Aprendizagem e Mineração de Dados</t>
  </si>
  <si>
    <t>LVQ - Learning Vector Quantization</t>
  </si>
  <si>
    <t>1 Epoch Evolution</t>
  </si>
  <si>
    <t>Dataset &amp; Codebook Vectors after 1 epoch</t>
  </si>
  <si>
    <t>CHECK (Prediction 1Epoch)</t>
  </si>
  <si>
    <t>CHECK (Accuracy Prediction 1Epoch)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</si>
</sst>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/>
    <xf numFmtId="0" fontId="0" fillId="0" borderId="0" xfId="0" applyProtection="1"/>
    <xf numFmtId="0" fontId="1" fillId="0" borderId="0" xfId="0" applyFont="1" applyAlignment="1" applyProtection="1">
      <alignment horizontal="right"/>
    </xf>
    <xf numFmtId="0" fontId="5" fillId="0" borderId="0" xfId="0" applyFont="1" applyProtection="1">
      <protection locked="0"/>
    </xf>
  </cellXfs>
  <cellStyles count="23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" xfId="197" builtinId="8" hidden="1"/>
    <cellStyle name="Hiperligação" xfId="199" builtinId="8" hidden="1"/>
    <cellStyle name="Hiperligação" xfId="201" builtinId="8" hidden="1"/>
    <cellStyle name="Hiperligação" xfId="203" builtinId="8" hidden="1"/>
    <cellStyle name="Hiperligação" xfId="205" builtinId="8" hidden="1"/>
    <cellStyle name="Hiperligação" xfId="207" builtinId="8" hidden="1"/>
    <cellStyle name="Hiperligação" xfId="209" builtinId="8" hidden="1"/>
    <cellStyle name="Hiperligação" xfId="211" builtinId="8" hidden="1"/>
    <cellStyle name="Hiperligação" xfId="213" builtinId="8" hidden="1"/>
    <cellStyle name="Hiperligação" xfId="215" builtinId="8" hidden="1"/>
    <cellStyle name="Hiperligação" xfId="217" builtinId="8" hidden="1"/>
    <cellStyle name="Hiperligação" xfId="219" builtinId="8" hidden="1"/>
    <cellStyle name="Hiperligação" xfId="221" builtinId="8" hidden="1"/>
    <cellStyle name="Hiperligação" xfId="223" builtinId="8" hidden="1"/>
    <cellStyle name="Hiperligação" xfId="225" builtinId="8" hidden="1"/>
    <cellStyle name="Hiperligação" xfId="227" builtinId="8" hidden="1"/>
    <cellStyle name="Hiperligação" xfId="229" builtinId="8" hidden="1"/>
    <cellStyle name="Hiperligação" xfId="231" builtinId="8" hidden="1"/>
    <cellStyle name="Hiperligação" xfId="23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Hiperligação Visitada" xfId="198" builtinId="9" hidden="1"/>
    <cellStyle name="Hiperligação Visitada" xfId="200" builtinId="9" hidden="1"/>
    <cellStyle name="Hiperligação Visitada" xfId="202" builtinId="9" hidden="1"/>
    <cellStyle name="Hiperligação Visitada" xfId="204" builtinId="9" hidden="1"/>
    <cellStyle name="Hiperligação Visitada" xfId="206" builtinId="9" hidden="1"/>
    <cellStyle name="Hiperligação Visitada" xfId="208" builtinId="9" hidden="1"/>
    <cellStyle name="Hiperligação Visitada" xfId="210" builtinId="9" hidden="1"/>
    <cellStyle name="Hiperligação Visitada" xfId="212" builtinId="9" hidden="1"/>
    <cellStyle name="Hiperligação Visitada" xfId="214" builtinId="9" hidden="1"/>
    <cellStyle name="Hiperligação Visitada" xfId="216" builtinId="9" hidden="1"/>
    <cellStyle name="Hiperligação Visitada" xfId="218" builtinId="9" hidden="1"/>
    <cellStyle name="Hiperligação Visitada" xfId="220" builtinId="9" hidden="1"/>
    <cellStyle name="Hiperligação Visitada" xfId="222" builtinId="9" hidden="1"/>
    <cellStyle name="Hiperligação Visitada" xfId="224" builtinId="9" hidden="1"/>
    <cellStyle name="Hiperligação Visitada" xfId="226" builtinId="9" hidden="1"/>
    <cellStyle name="Hiperligação Visitada" xfId="228" builtinId="9" hidden="1"/>
    <cellStyle name="Hiperligação Visitada" xfId="230" builtinId="9" hidden="1"/>
    <cellStyle name="Hiperligação Visitada" xfId="232" builtinId="9" hidden="1"/>
    <cellStyle name="Hiperligação Visitada" xfId="23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0-44AB-A302-9B7696566820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0-44AB-A302-9B769656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28328"/>
        <c:axId val="2110235144"/>
      </c:scatterChart>
      <c:valAx>
        <c:axId val="211022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84474862153858699"/>
              <c:y val="0.89694656488549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235144"/>
        <c:crosses val="autoZero"/>
        <c:crossBetween val="midCat"/>
      </c:valAx>
      <c:valAx>
        <c:axId val="2110235144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3.8759689922480599E-2"/>
              <c:y val="6.972110356434449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228328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A-4B1A-A979-C92837F1E332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A-4B1A-A979-C92837F1E332}"/>
            </c:ext>
          </c:extLst>
        </c:ser>
        <c:ser>
          <c:idx val="2"/>
          <c:order val="2"/>
          <c:tx>
            <c:v>0 - CBookV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LVQ_1Epoch!$A$24:$A$25</c:f>
              <c:numCache>
                <c:formatCode>General</c:formatCode>
                <c:ptCount val="2"/>
                <c:pt idx="0">
                  <c:v>3.582294042</c:v>
                </c:pt>
                <c:pt idx="1">
                  <c:v>7.7927834809999998</c:v>
                </c:pt>
              </c:numCache>
            </c:numRef>
          </c:xVal>
          <c:yVal>
            <c:numRef>
              <c:f>LVQ_1Epoch!$B$24:$B$25</c:f>
              <c:numCache>
                <c:formatCode>General</c:formatCode>
                <c:ptCount val="2"/>
                <c:pt idx="0">
                  <c:v>0.79163723119999996</c:v>
                </c:pt>
                <c:pt idx="1">
                  <c:v>2.3312733809999999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A-4B1A-A979-C92837F1E332}"/>
            </c:ext>
          </c:extLst>
        </c:ser>
        <c:ser>
          <c:idx val="3"/>
          <c:order val="3"/>
          <c:tx>
            <c:v>1 - CBookV</c:v>
          </c:tx>
          <c:spPr>
            <a:ln w="47625">
              <a:noFill/>
            </a:ln>
          </c:spPr>
          <c:marker>
            <c:symbol val="plus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xVal>
            <c:numRef>
              <c:f>LVQ_1Epoch!$A$26:$A$27</c:f>
              <c:numCache>
                <c:formatCode>General</c:formatCode>
                <c:ptCount val="2"/>
                <c:pt idx="0">
                  <c:v>7.9398208170000002</c:v>
                </c:pt>
                <c:pt idx="1">
                  <c:v>3.3935332109999998</c:v>
                </c:pt>
              </c:numCache>
            </c:numRef>
          </c:xVal>
          <c:yVal>
            <c:numRef>
              <c:f>LVQ_1Epoch!$B$26:$B$27</c:f>
              <c:numCache>
                <c:formatCode>General</c:formatCode>
                <c:ptCount val="2"/>
                <c:pt idx="0">
                  <c:v>2.8669902629999999</c:v>
                </c:pt>
                <c:pt idx="1">
                  <c:v>4.6791791099999998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A-4B1A-A979-C92837F1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06104"/>
        <c:axId val="2110199368"/>
      </c:scatterChart>
      <c:valAx>
        <c:axId val="21096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78542768034191301"/>
              <c:y val="0.89733840304182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199368"/>
        <c:crosses val="autoZero"/>
        <c:crossBetween val="midCat"/>
      </c:valAx>
      <c:valAx>
        <c:axId val="2110199368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2.6894865525672398E-2"/>
              <c:y val="1.074788179994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60610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4076349189227995"/>
          <c:y val="0.33274529513598"/>
          <c:w val="0.155416172293532"/>
          <c:h val="0.36287820405428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LVQ_Prediction_1Epoch!$A$11:$A$15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LVQ_Prediction_1Epoch!$B$11:$B$15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8-41D5-B099-D160EDD4A7EF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LVQ_Prediction_1Epoch!$A$16:$A$20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LVQ_Prediction_1Epoch!$B$16:$B$20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8-41D5-B099-D160EDD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08104"/>
        <c:axId val="2109587304"/>
      </c:scatterChart>
      <c:valAx>
        <c:axId val="211030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84474862153858699"/>
              <c:y val="0.89694656488549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587304"/>
        <c:crosses val="autoZero"/>
        <c:crossBetween val="midCat"/>
      </c:valAx>
      <c:valAx>
        <c:axId val="2109587304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3.8759689922480599E-2"/>
              <c:y val="6.972110356434449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308104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LVQ_Prediction_1Epoch!$A$11:$A$15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LVQ_Prediction_1Epoch!$B$11:$B$15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5-48E5-B38C-C79AFC714C36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LVQ_Prediction_1Epoch!$A$16:$A$20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LVQ_Prediction_1Epoch!$B$16:$B$20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5-48E5-B38C-C79AFC714C36}"/>
            </c:ext>
          </c:extLst>
        </c:ser>
        <c:ser>
          <c:idx val="2"/>
          <c:order val="2"/>
          <c:tx>
            <c:v>0 - CBookV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LVQ_Prediction_1Epoch!$A$24:$A$25</c:f>
              <c:numCache>
                <c:formatCode>General</c:formatCode>
                <c:ptCount val="2"/>
                <c:pt idx="0">
                  <c:v>2.5598836701570002</c:v>
                </c:pt>
                <c:pt idx="1">
                  <c:v>6.0483890280100008</c:v>
                </c:pt>
              </c:numCache>
            </c:numRef>
          </c:xVal>
          <c:yVal>
            <c:numRef>
              <c:f>LVQ_Prediction_1Epoch!$B$24:$B$25</c:f>
              <c:numCache>
                <c:formatCode>General</c:formatCode>
                <c:ptCount val="2"/>
                <c:pt idx="0">
                  <c:v>2.5492609363253997</c:v>
                </c:pt>
                <c:pt idx="1">
                  <c:v>3.1950237656999994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15-48E5-B38C-C79AFC714C36}"/>
            </c:ext>
          </c:extLst>
        </c:ser>
        <c:ser>
          <c:idx val="3"/>
          <c:order val="3"/>
          <c:tx>
            <c:v>1 - CBookV</c:v>
          </c:tx>
          <c:spPr>
            <a:ln w="47625">
              <a:noFill/>
            </a:ln>
          </c:spPr>
          <c:marker>
            <c:symbol val="plus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xVal>
            <c:numRef>
              <c:f>LVQ_Prediction_1Epoch!$A$26:$A$27</c:f>
              <c:numCache>
                <c:formatCode>General</c:formatCode>
                <c:ptCount val="2"/>
                <c:pt idx="0">
                  <c:v>7.3434610454750002</c:v>
                </c:pt>
                <c:pt idx="1">
                  <c:v>5.7005726414999991</c:v>
                </c:pt>
              </c:numCache>
            </c:numRef>
          </c:xVal>
          <c:yVal>
            <c:numRef>
              <c:f>LVQ_Prediction_1Epoch!$B$26:$B$27</c:f>
              <c:numCache>
                <c:formatCode>General</c:formatCode>
                <c:ptCount val="2"/>
                <c:pt idx="0">
                  <c:v>3.5122897955559997</c:v>
                </c:pt>
                <c:pt idx="1">
                  <c:v>6.2390527156399997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5-48E5-B38C-C79AFC71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84552"/>
        <c:axId val="2081691592"/>
      </c:scatterChart>
      <c:valAx>
        <c:axId val="208168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78542768034191301"/>
              <c:y val="0.89733840304182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691592"/>
        <c:crosses val="autoZero"/>
        <c:crossBetween val="midCat"/>
      </c:valAx>
      <c:valAx>
        <c:axId val="2081691592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2.6894865525672398E-2"/>
              <c:y val="1.074788179994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68455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4076349189227995"/>
          <c:y val="0.33274529513598"/>
          <c:w val="0.155416172293532"/>
          <c:h val="0.36287820405428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152400</xdr:rowOff>
    </xdr:from>
    <xdr:to>
      <xdr:col>10</xdr:col>
      <xdr:colOff>609600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139700</xdr:rowOff>
    </xdr:from>
    <xdr:to>
      <xdr:col>17</xdr:col>
      <xdr:colOff>279400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152400</xdr:rowOff>
    </xdr:from>
    <xdr:to>
      <xdr:col>10</xdr:col>
      <xdr:colOff>609600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139700</xdr:rowOff>
    </xdr:from>
    <xdr:to>
      <xdr:col>17</xdr:col>
      <xdr:colOff>279400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3"/>
  <sheetViews>
    <sheetView tabSelected="1" topLeftCell="A27" workbookViewId="0">
      <selection activeCell="H35" sqref="H35"/>
    </sheetView>
  </sheetViews>
  <sheetFormatPr defaultColWidth="10.69140625" defaultRowHeight="13.5" x14ac:dyDescent="0.3"/>
  <cols>
    <col min="1" max="1" width="10.69140625" style="8"/>
    <col min="2" max="2" width="10.69140625" style="3"/>
    <col min="3" max="3" width="10.53515625" style="3" customWidth="1"/>
    <col min="4" max="4" width="5.3828125" style="3" customWidth="1"/>
    <col min="5" max="5" width="9" style="3" customWidth="1"/>
    <col min="6" max="6" width="10.69140625" style="3"/>
    <col min="7" max="7" width="5.3828125" style="3" customWidth="1"/>
    <col min="8" max="8" width="10.84375" style="3" customWidth="1"/>
    <col min="9" max="9" width="10.69140625" style="3"/>
    <col min="10" max="10" width="10.69140625" style="3" customWidth="1"/>
    <col min="11" max="11" width="10.69140625" style="3"/>
    <col min="12" max="12" width="5.69140625" style="3" customWidth="1"/>
    <col min="13" max="13" width="9.53515625" style="3" customWidth="1"/>
    <col min="14" max="14" width="10.69140625" style="3"/>
    <col min="15" max="15" width="7.84375" style="3" customWidth="1"/>
    <col min="16" max="16" width="10.69140625" style="3"/>
    <col min="17" max="17" width="10.69140625" style="8"/>
    <col min="18" max="20" width="10.69140625" style="3"/>
    <col min="21" max="21" width="3.3046875" style="3" customWidth="1"/>
    <col min="22" max="16384" width="10.69140625" style="3"/>
  </cols>
  <sheetData>
    <row r="1" spans="1:18" x14ac:dyDescent="0.3">
      <c r="A1" s="7" t="s">
        <v>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R1" s="8"/>
    </row>
    <row r="2" spans="1:18" x14ac:dyDescent="0.3">
      <c r="A2" s="7" t="s">
        <v>31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R2" s="8"/>
    </row>
    <row r="3" spans="1:18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R3" s="8"/>
    </row>
    <row r="4" spans="1:18" x14ac:dyDescent="0.3">
      <c r="A4" s="7" t="s">
        <v>32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R4" s="8"/>
    </row>
    <row r="5" spans="1:18" x14ac:dyDescent="0.3">
      <c r="A5" s="7" t="s">
        <v>33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8"/>
    </row>
    <row r="6" spans="1:18" x14ac:dyDescent="0.3">
      <c r="B6" s="8"/>
      <c r="C6" s="8"/>
      <c r="D6" s="8"/>
      <c r="E6" s="8"/>
      <c r="F6" s="7" t="s">
        <v>24</v>
      </c>
      <c r="G6" s="8"/>
      <c r="H6" s="8"/>
      <c r="I6" s="8"/>
      <c r="J6" s="8"/>
      <c r="K6" s="8"/>
      <c r="L6" s="7" t="s">
        <v>25</v>
      </c>
      <c r="M6" s="8"/>
      <c r="N6" s="8"/>
      <c r="O6" s="8"/>
      <c r="P6" s="8"/>
      <c r="R6" s="8"/>
    </row>
    <row r="7" spans="1:18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R7" s="8"/>
    </row>
    <row r="8" spans="1:18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R8" s="8"/>
    </row>
    <row r="9" spans="1:18" x14ac:dyDescent="0.3">
      <c r="A9" s="7" t="s">
        <v>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R9" s="8"/>
    </row>
    <row r="10" spans="1:18" x14ac:dyDescent="0.3">
      <c r="A10" s="7" t="s">
        <v>0</v>
      </c>
      <c r="B10" s="7" t="s">
        <v>1</v>
      </c>
      <c r="C10" s="7" t="s"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R10" s="8"/>
    </row>
    <row r="11" spans="1:18" x14ac:dyDescent="0.3">
      <c r="A11" s="8">
        <v>3.3935332109999998</v>
      </c>
      <c r="B11" s="8">
        <v>2.3312733809999999</v>
      </c>
      <c r="C11" s="8"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R11" s="8"/>
    </row>
    <row r="12" spans="1:18" x14ac:dyDescent="0.3">
      <c r="A12" s="8">
        <v>3.1100734829999999</v>
      </c>
      <c r="B12" s="8">
        <v>1.7815396379999999</v>
      </c>
      <c r="C12" s="8"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R12" s="8"/>
    </row>
    <row r="13" spans="1:18" x14ac:dyDescent="0.3">
      <c r="A13" s="8">
        <v>1.343808831</v>
      </c>
      <c r="B13" s="8">
        <v>3.3683609539999999</v>
      </c>
      <c r="C13" s="8"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R13" s="8"/>
    </row>
    <row r="14" spans="1:18" x14ac:dyDescent="0.3">
      <c r="A14" s="8">
        <v>3.582294042</v>
      </c>
      <c r="B14" s="8">
        <v>4.6791791099999998</v>
      </c>
      <c r="C14" s="8"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R14" s="8"/>
    </row>
    <row r="15" spans="1:18" x14ac:dyDescent="0.3">
      <c r="A15" s="8">
        <v>2.2803624390000001</v>
      </c>
      <c r="B15" s="8">
        <v>2.8669902629999999</v>
      </c>
      <c r="C15" s="8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R15" s="8"/>
    </row>
    <row r="16" spans="1:18" x14ac:dyDescent="0.3">
      <c r="A16" s="8">
        <v>7.4234369420000004</v>
      </c>
      <c r="B16" s="8">
        <v>4.6965228750000003</v>
      </c>
      <c r="C16" s="8">
        <v>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R16" s="8"/>
    </row>
    <row r="17" spans="1:18" x14ac:dyDescent="0.3">
      <c r="A17" s="8">
        <v>5.745051997</v>
      </c>
      <c r="B17" s="8">
        <v>3.5339898029999999</v>
      </c>
      <c r="C17" s="8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R17" s="8"/>
    </row>
    <row r="18" spans="1:18" x14ac:dyDescent="0.3">
      <c r="A18" s="8">
        <v>9.1721686219999992</v>
      </c>
      <c r="B18" s="8">
        <v>2.5111010450000002</v>
      </c>
      <c r="C18" s="8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R18" s="8"/>
    </row>
    <row r="19" spans="1:18" x14ac:dyDescent="0.3">
      <c r="A19" s="8">
        <v>7.7927834809999998</v>
      </c>
      <c r="B19" s="8">
        <v>3.4240889409999999</v>
      </c>
      <c r="C19" s="8">
        <v>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R19" s="8"/>
    </row>
    <row r="20" spans="1:18" x14ac:dyDescent="0.3">
      <c r="A20" s="8">
        <v>7.9398208170000002</v>
      </c>
      <c r="B20" s="8">
        <v>0.79163723119999996</v>
      </c>
      <c r="C20" s="8">
        <v>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R20" s="8"/>
    </row>
    <row r="21" spans="1:18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R21" s="8"/>
    </row>
    <row r="22" spans="1:18" x14ac:dyDescent="0.3">
      <c r="A22" s="7" t="s">
        <v>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8"/>
    </row>
    <row r="23" spans="1:18" x14ac:dyDescent="0.3">
      <c r="A23" s="7" t="s">
        <v>0</v>
      </c>
      <c r="B23" s="7" t="s">
        <v>1</v>
      </c>
      <c r="C23" s="7" t="s">
        <v>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R23" s="8"/>
    </row>
    <row r="24" spans="1:18" x14ac:dyDescent="0.3">
      <c r="A24" s="8">
        <v>3.582294042</v>
      </c>
      <c r="B24" s="8">
        <v>0.79163723119999996</v>
      </c>
      <c r="C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R24" s="8"/>
    </row>
    <row r="25" spans="1:18" x14ac:dyDescent="0.3">
      <c r="A25" s="8">
        <v>7.7927834809999998</v>
      </c>
      <c r="B25" s="8">
        <v>2.3312733809999999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R25" s="8"/>
    </row>
    <row r="26" spans="1:18" x14ac:dyDescent="0.3">
      <c r="A26" s="8">
        <v>7.9398208170000002</v>
      </c>
      <c r="B26" s="8">
        <v>2.8669902629999999</v>
      </c>
      <c r="C26" s="8">
        <v>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R26" s="8"/>
    </row>
    <row r="27" spans="1:18" x14ac:dyDescent="0.3">
      <c r="A27" s="8">
        <v>3.3935332109999998</v>
      </c>
      <c r="B27" s="8">
        <v>4.6791791099999998</v>
      </c>
      <c r="C27" s="8">
        <v>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R27" s="8"/>
    </row>
    <row r="28" spans="1:18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R28" s="8"/>
    </row>
    <row r="29" spans="1:18" x14ac:dyDescent="0.3">
      <c r="A29" s="7" t="s">
        <v>15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R29" s="8"/>
    </row>
    <row r="30" spans="1:18" x14ac:dyDescent="0.3">
      <c r="A30" s="8">
        <v>0.7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R30" s="8"/>
    </row>
    <row r="31" spans="1:18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R31" s="8"/>
    </row>
    <row r="32" spans="1:18" x14ac:dyDescent="0.3">
      <c r="A32" s="7" t="s">
        <v>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R32" s="8"/>
    </row>
    <row r="33" spans="1:18" x14ac:dyDescent="0.3">
      <c r="A33" s="7"/>
      <c r="B33" s="7" t="s">
        <v>5</v>
      </c>
      <c r="C33" s="7"/>
      <c r="D33" s="7"/>
      <c r="E33" s="7" t="s">
        <v>6</v>
      </c>
      <c r="F33" s="7"/>
      <c r="G33" s="7"/>
      <c r="H33" s="7" t="s">
        <v>7</v>
      </c>
      <c r="I33" s="7"/>
      <c r="J33" s="7"/>
      <c r="K33" s="7"/>
      <c r="L33" s="7"/>
      <c r="M33" s="7" t="s">
        <v>14</v>
      </c>
      <c r="N33" s="7"/>
      <c r="O33" s="7"/>
      <c r="P33" s="8"/>
      <c r="R33" s="8"/>
    </row>
    <row r="34" spans="1:18" x14ac:dyDescent="0.3">
      <c r="A34" s="9" t="s">
        <v>16</v>
      </c>
      <c r="B34" s="7" t="s">
        <v>0</v>
      </c>
      <c r="C34" s="7" t="s">
        <v>1</v>
      </c>
      <c r="D34" s="7" t="s">
        <v>2</v>
      </c>
      <c r="E34" s="7" t="s">
        <v>0</v>
      </c>
      <c r="F34" s="7" t="s">
        <v>1</v>
      </c>
      <c r="G34" s="7" t="s">
        <v>2</v>
      </c>
      <c r="H34" s="7" t="s">
        <v>11</v>
      </c>
      <c r="I34" s="7" t="s">
        <v>12</v>
      </c>
      <c r="J34" s="7" t="s">
        <v>13</v>
      </c>
      <c r="K34" s="7" t="s">
        <v>10</v>
      </c>
      <c r="L34" s="7" t="s">
        <v>8</v>
      </c>
      <c r="M34" s="7" t="s">
        <v>0</v>
      </c>
      <c r="N34" s="7" t="s">
        <v>1</v>
      </c>
      <c r="O34" s="7" t="s">
        <v>17</v>
      </c>
      <c r="P34" s="8"/>
      <c r="Q34" s="7" t="s">
        <v>28</v>
      </c>
      <c r="R34" s="8"/>
    </row>
    <row r="35" spans="1:18" x14ac:dyDescent="0.3">
      <c r="A35" s="8">
        <v>1</v>
      </c>
      <c r="B35" s="3">
        <f>$A$24</f>
        <v>3.582294042</v>
      </c>
      <c r="C35" s="3">
        <f>$B$24</f>
        <v>0.79163723119999996</v>
      </c>
      <c r="D35" s="3">
        <f>$C$24</f>
        <v>0</v>
      </c>
      <c r="E35" s="3">
        <f>A$11</f>
        <v>3.3935332109999998</v>
      </c>
      <c r="F35" s="3">
        <f>B$11</f>
        <v>2.3312733809999999</v>
      </c>
      <c r="G35" s="3">
        <f>C$11</f>
        <v>0</v>
      </c>
      <c r="H35" s="3">
        <f>POWER(B35-E35,2)</f>
        <v>3.5630651319810629E-2</v>
      </c>
      <c r="I35" s="3">
        <f>POWER(C35-F35,2)</f>
        <v>2.3704794737709678</v>
      </c>
      <c r="J35" s="3">
        <f>SUM(H35,I35)</f>
        <v>2.4061101250907786</v>
      </c>
      <c r="K35" s="3">
        <f>SQRT(J35)</f>
        <v>1.5511641193280543</v>
      </c>
      <c r="L35" s="3" t="str">
        <f>IF(K35=MIN(K$35:K$38),"BMU","")</f>
        <v>BMU</v>
      </c>
      <c r="M35" s="10">
        <f>IF(L35="BMU",IF(O35=G35,SUM(B35,PRODUCT($A$30,(E35-B35))),(B35-PRODUCT($A$30,(E35-B35)))),B35)</f>
        <v>3.4501614602999999</v>
      </c>
      <c r="N35" s="3">
        <f>IF(L35="BMU",IF(O35=G35,SUM(C35,PRODUCT($A$30,(F35-C35))),(C35-PRODUCT($A$30,(F35-C35)))),C35)</f>
        <v>1.8693825360599998</v>
      </c>
      <c r="O35" s="3">
        <f>$C$24</f>
        <v>0</v>
      </c>
      <c r="Q35" s="8" t="str">
        <f>IF( AND(LVQ_1Epoch!L35=toCHECK!L35, ABS(LVQ_1Epoch!M35-toCHECK!M35)&lt;=0.0000001, ABS(LVQ_1Epoch!N35-toCHECK!N35)&lt;=0.0000001, LVQ_1Epoch!O35=toCHECK!O35), "ok", "notOk")</f>
        <v>ok</v>
      </c>
    </row>
    <row r="36" spans="1:18" x14ac:dyDescent="0.3">
      <c r="A36" s="8">
        <v>2</v>
      </c>
      <c r="B36" s="3">
        <f>$A$25</f>
        <v>7.7927834809999998</v>
      </c>
      <c r="C36" s="3">
        <f>$B$25</f>
        <v>2.3312733809999999</v>
      </c>
      <c r="D36" s="3">
        <f>$C$25</f>
        <v>0</v>
      </c>
      <c r="E36" s="3">
        <f t="shared" ref="E36:E38" si="0">A$11</f>
        <v>3.3935332109999998</v>
      </c>
      <c r="F36" s="3">
        <f t="shared" ref="F36:F38" si="1">B$11</f>
        <v>2.3312733809999999</v>
      </c>
      <c r="G36" s="3">
        <f t="shared" ref="G36:G54" si="2">C$11</f>
        <v>0</v>
      </c>
      <c r="H36" s="3">
        <f t="shared" ref="H36:H74" si="3">POWER(B36-E36,2)</f>
        <v>19.353402938095069</v>
      </c>
      <c r="I36" s="3">
        <f t="shared" ref="I36:I74" si="4">POWER(C36-F36,2)</f>
        <v>0</v>
      </c>
      <c r="J36" s="3">
        <f t="shared" ref="J36:J74" si="5">SUM(H36,I36)</f>
        <v>19.353402938095069</v>
      </c>
      <c r="K36" s="3">
        <f t="shared" ref="K36:K74" si="6">SQRT(J36)</f>
        <v>4.3992502699999996</v>
      </c>
      <c r="L36" s="3" t="str">
        <f>IF(K36=MIN(K$35:K$38),"BMU","")</f>
        <v/>
      </c>
      <c r="M36" s="10">
        <f t="shared" ref="M36:M74" si="7">IF(L36="BMU",IF(O36=G36,SUM(B36,PRODUCT($A$30,(E36-B36))),(B36-PRODUCT($A$30,(E36-B36)))),B36)</f>
        <v>7.7927834809999998</v>
      </c>
      <c r="N36" s="3">
        <f t="shared" ref="N36:N74" si="8">IF(L36="BMU",IF(O36=G36,SUM(C36,PRODUCT($A$30,(F36-C36))),(C36-PRODUCT($A$30,(F36-C36)))),C36)</f>
        <v>2.3312733809999999</v>
      </c>
      <c r="O36" s="3">
        <f>$C$25</f>
        <v>0</v>
      </c>
      <c r="Q36" s="8" t="str">
        <f>IF( AND(LVQ_1Epoch!L36=toCHECK!L36, ABS(LVQ_1Epoch!M36-toCHECK!M36)&lt;=0.0000001, ABS(LVQ_1Epoch!N36-toCHECK!N36)&lt;=0.0000001, LVQ_1Epoch!O36=toCHECK!O36), "ok", "notOk")</f>
        <v>ok</v>
      </c>
    </row>
    <row r="37" spans="1:18" x14ac:dyDescent="0.3">
      <c r="A37" s="8">
        <v>3</v>
      </c>
      <c r="B37" s="3">
        <f>$A$26</f>
        <v>7.9398208170000002</v>
      </c>
      <c r="C37" s="3">
        <f>$B$26</f>
        <v>2.8669902629999999</v>
      </c>
      <c r="D37" s="3">
        <f>$C$26</f>
        <v>1</v>
      </c>
      <c r="E37" s="3">
        <f t="shared" si="0"/>
        <v>3.3935332109999998</v>
      </c>
      <c r="F37" s="3">
        <f t="shared" si="1"/>
        <v>2.3312733809999999</v>
      </c>
      <c r="G37" s="3">
        <f t="shared" si="2"/>
        <v>0</v>
      </c>
      <c r="H37" s="3">
        <f t="shared" si="3"/>
        <v>20.668730996469211</v>
      </c>
      <c r="I37" s="3">
        <f t="shared" si="4"/>
        <v>0.28699257765980191</v>
      </c>
      <c r="J37" s="3">
        <f t="shared" si="5"/>
        <v>20.955723574129014</v>
      </c>
      <c r="K37" s="3">
        <f t="shared" si="6"/>
        <v>4.5777421917501009</v>
      </c>
      <c r="L37" s="3" t="str">
        <f>IF(K37=MIN(K$35:K$38),"BMU","")</f>
        <v/>
      </c>
      <c r="M37" s="10">
        <f t="shared" si="7"/>
        <v>7.9398208170000002</v>
      </c>
      <c r="N37" s="3">
        <f t="shared" si="8"/>
        <v>2.8669902629999999</v>
      </c>
      <c r="O37" s="3">
        <f>$C$26</f>
        <v>1</v>
      </c>
      <c r="Q37" s="8" t="str">
        <f>IF( AND(LVQ_1Epoch!L37=toCHECK!L37, ABS(LVQ_1Epoch!M37-toCHECK!M37)&lt;=0.0000001, ABS(LVQ_1Epoch!N37-toCHECK!N37)&lt;=0.0000001, LVQ_1Epoch!O37=toCHECK!O37), "ok", "notOk")</f>
        <v>ok</v>
      </c>
    </row>
    <row r="38" spans="1:18" x14ac:dyDescent="0.3">
      <c r="A38" s="8">
        <v>4</v>
      </c>
      <c r="B38" s="3">
        <f>$A$27</f>
        <v>3.3935332109999998</v>
      </c>
      <c r="C38" s="3">
        <f>$B$27</f>
        <v>4.6791791099999998</v>
      </c>
      <c r="D38" s="3">
        <f>$C$27</f>
        <v>1</v>
      </c>
      <c r="E38" s="3">
        <f t="shared" si="0"/>
        <v>3.3935332109999998</v>
      </c>
      <c r="F38" s="3">
        <f t="shared" si="1"/>
        <v>2.3312733809999999</v>
      </c>
      <c r="G38" s="3">
        <f t="shared" si="2"/>
        <v>0</v>
      </c>
      <c r="H38" s="3">
        <f t="shared" si="3"/>
        <v>0</v>
      </c>
      <c r="I38" s="3">
        <f t="shared" si="4"/>
        <v>5.5126613122710211</v>
      </c>
      <c r="J38" s="3">
        <f t="shared" si="5"/>
        <v>5.5126613122710211</v>
      </c>
      <c r="K38" s="3">
        <f t="shared" si="6"/>
        <v>2.3479057289999998</v>
      </c>
      <c r="L38" s="3" t="str">
        <f>IF(K38=MIN(K$35:K$38),"BMU","")</f>
        <v/>
      </c>
      <c r="M38" s="10">
        <f t="shared" si="7"/>
        <v>3.3935332109999998</v>
      </c>
      <c r="N38" s="3">
        <f t="shared" si="8"/>
        <v>4.6791791099999998</v>
      </c>
      <c r="O38" s="3">
        <f>$C$27</f>
        <v>1</v>
      </c>
      <c r="Q38" s="8" t="str">
        <f>IF( AND(LVQ_1Epoch!L38=toCHECK!L38, ABS(LVQ_1Epoch!M38-toCHECK!M38)&lt;=0.0000001, ABS(LVQ_1Epoch!N38-toCHECK!N38)&lt;=0.0000001, LVQ_1Epoch!O38=toCHECK!O38), "ok", "notOk")</f>
        <v>ok</v>
      </c>
    </row>
    <row r="39" spans="1:18" x14ac:dyDescent="0.3">
      <c r="A39" s="8">
        <v>1</v>
      </c>
      <c r="B39" s="10">
        <v>3.4501614599999999</v>
      </c>
      <c r="C39" s="3">
        <v>1.869382536</v>
      </c>
      <c r="D39" s="3">
        <v>0</v>
      </c>
      <c r="E39" s="10">
        <f>A$12</f>
        <v>3.1100734829999999</v>
      </c>
      <c r="F39" s="3">
        <f>B$12</f>
        <v>1.7815396379999999</v>
      </c>
      <c r="G39" s="3">
        <f t="shared" si="2"/>
        <v>0</v>
      </c>
      <c r="H39" s="3">
        <f t="shared" si="3"/>
        <v>0.11565983209995255</v>
      </c>
      <c r="I39" s="3">
        <f t="shared" si="4"/>
        <v>7.7163747290384241E-3</v>
      </c>
      <c r="J39" s="3">
        <f t="shared" si="5"/>
        <v>0.12337620682899098</v>
      </c>
      <c r="K39" s="3">
        <f t="shared" si="6"/>
        <v>0.35124949370638381</v>
      </c>
      <c r="L39" s="3" t="s">
        <v>26</v>
      </c>
      <c r="M39" s="10">
        <f t="shared" si="7"/>
        <v>3.2120998760999999</v>
      </c>
      <c r="N39" s="3">
        <f t="shared" si="8"/>
        <v>1.8078925074000001</v>
      </c>
      <c r="O39" s="3">
        <v>0</v>
      </c>
      <c r="Q39" s="8" t="str">
        <f>IF( AND(LVQ_1Epoch!L39=toCHECK!L39, ABS(LVQ_1Epoch!M39-toCHECK!M39)&lt;=0.0000001, ABS(LVQ_1Epoch!N39-toCHECK!N39)&lt;=0.0000001, LVQ_1Epoch!O39=toCHECK!O39), "ok", "notOk")</f>
        <v>ok</v>
      </c>
    </row>
    <row r="40" spans="1:18" x14ac:dyDescent="0.3">
      <c r="A40" s="8">
        <v>2</v>
      </c>
      <c r="B40" s="10">
        <v>7.7927834809999998</v>
      </c>
      <c r="C40" s="3">
        <v>2.3312733809999999</v>
      </c>
      <c r="D40" s="3">
        <v>0</v>
      </c>
      <c r="E40" s="10">
        <f t="shared" ref="E40:E42" si="9">A$12</f>
        <v>3.1100734829999999</v>
      </c>
      <c r="F40" s="3">
        <f t="shared" ref="F40:F42" si="10">B$12</f>
        <v>1.7815396379999999</v>
      </c>
      <c r="G40" s="3">
        <f t="shared" si="2"/>
        <v>0</v>
      </c>
      <c r="H40" s="3">
        <f t="shared" si="3"/>
        <v>21.927772925369158</v>
      </c>
      <c r="I40" s="3">
        <f t="shared" si="4"/>
        <v>0.30220718819279002</v>
      </c>
      <c r="J40" s="3">
        <f t="shared" si="5"/>
        <v>22.229980113561947</v>
      </c>
      <c r="K40" s="3">
        <f t="shared" si="6"/>
        <v>4.7148679847437878</v>
      </c>
      <c r="M40" s="10">
        <f t="shared" si="7"/>
        <v>7.7927834809999998</v>
      </c>
      <c r="N40" s="3">
        <f t="shared" si="8"/>
        <v>2.3312733809999999</v>
      </c>
      <c r="O40" s="3">
        <v>0</v>
      </c>
      <c r="Q40" s="8" t="str">
        <f>IF( AND(LVQ_1Epoch!L40=toCHECK!L40, ABS(LVQ_1Epoch!M40-toCHECK!M40)&lt;=0.0000001, ABS(LVQ_1Epoch!N40-toCHECK!N40)&lt;=0.0000001, LVQ_1Epoch!O40=toCHECK!O40), "ok", "notOk")</f>
        <v>ok</v>
      </c>
    </row>
    <row r="41" spans="1:18" x14ac:dyDescent="0.3">
      <c r="A41" s="8">
        <v>3</v>
      </c>
      <c r="B41" s="10">
        <v>7.9398208170000002</v>
      </c>
      <c r="C41" s="3">
        <v>2.8669902629999999</v>
      </c>
      <c r="D41" s="3">
        <v>1</v>
      </c>
      <c r="E41" s="10">
        <f t="shared" si="9"/>
        <v>3.1100734829999999</v>
      </c>
      <c r="F41" s="3">
        <f t="shared" si="10"/>
        <v>1.7815396379999999</v>
      </c>
      <c r="G41" s="3">
        <f t="shared" si="2"/>
        <v>0</v>
      </c>
      <c r="H41" s="3">
        <f t="shared" si="3"/>
        <v>23.326459310280111</v>
      </c>
      <c r="I41" s="3">
        <f t="shared" si="4"/>
        <v>1.1782030593128907</v>
      </c>
      <c r="J41" s="3">
        <f t="shared" si="5"/>
        <v>24.504662369593003</v>
      </c>
      <c r="K41" s="3">
        <f t="shared" si="6"/>
        <v>4.9502184163522527</v>
      </c>
      <c r="M41" s="10">
        <f t="shared" si="7"/>
        <v>7.9398208170000002</v>
      </c>
      <c r="N41" s="3">
        <f t="shared" si="8"/>
        <v>2.8669902629999999</v>
      </c>
      <c r="O41" s="3">
        <v>1</v>
      </c>
      <c r="Q41" s="8" t="str">
        <f>IF( AND(LVQ_1Epoch!L41=toCHECK!L41, ABS(LVQ_1Epoch!M41-toCHECK!M41)&lt;=0.0000001, ABS(LVQ_1Epoch!N41-toCHECK!N41)&lt;=0.0000001, LVQ_1Epoch!O41=toCHECK!O41), "ok", "notOk")</f>
        <v>ok</v>
      </c>
    </row>
    <row r="42" spans="1:18" x14ac:dyDescent="0.3">
      <c r="A42" s="8">
        <v>4</v>
      </c>
      <c r="B42" s="10">
        <v>3.3935332109999998</v>
      </c>
      <c r="C42" s="3">
        <v>4.6791791099999998</v>
      </c>
      <c r="D42" s="3">
        <v>1</v>
      </c>
      <c r="E42" s="10">
        <f t="shared" si="9"/>
        <v>3.1100734829999999</v>
      </c>
      <c r="F42" s="3">
        <f t="shared" si="10"/>
        <v>1.7815396379999999</v>
      </c>
      <c r="G42" s="3">
        <f t="shared" si="2"/>
        <v>0</v>
      </c>
      <c r="H42" s="3">
        <f t="shared" si="3"/>
        <v>8.0349417397833967E-2</v>
      </c>
      <c r="I42" s="3">
        <f t="shared" si="4"/>
        <v>8.3963145096924379</v>
      </c>
      <c r="J42" s="3">
        <f t="shared" si="5"/>
        <v>8.4766639270902715</v>
      </c>
      <c r="K42" s="3">
        <f t="shared" si="6"/>
        <v>2.9114710932946375</v>
      </c>
      <c r="M42" s="10">
        <f t="shared" si="7"/>
        <v>3.3935332109999998</v>
      </c>
      <c r="N42" s="3">
        <f t="shared" si="8"/>
        <v>4.6791791099999998</v>
      </c>
      <c r="O42" s="3">
        <v>1</v>
      </c>
      <c r="Q42" s="8" t="str">
        <f>IF( AND(LVQ_1Epoch!L42=toCHECK!L42, ABS(LVQ_1Epoch!M42-toCHECK!M42)&lt;=0.0000001, ABS(LVQ_1Epoch!N42-toCHECK!N42)&lt;=0.0000001, LVQ_1Epoch!O42=toCHECK!O42), "ok", "notOk")</f>
        <v>ok</v>
      </c>
    </row>
    <row r="43" spans="1:18" x14ac:dyDescent="0.3">
      <c r="A43" s="8">
        <v>1</v>
      </c>
      <c r="B43" s="3">
        <v>3.2120998759999999</v>
      </c>
      <c r="C43" s="3">
        <v>1.807892507</v>
      </c>
      <c r="D43" s="3">
        <v>0</v>
      </c>
      <c r="E43" s="3">
        <f>A$13</f>
        <v>1.343808831</v>
      </c>
      <c r="F43" s="3">
        <f>B$13</f>
        <v>3.3683609539999999</v>
      </c>
      <c r="G43" s="3">
        <f t="shared" si="2"/>
        <v>0</v>
      </c>
      <c r="H43" s="3">
        <f t="shared" si="3"/>
        <v>3.4905114288271917</v>
      </c>
      <c r="I43" s="3">
        <f t="shared" si="4"/>
        <v>2.4350617740825915</v>
      </c>
      <c r="J43" s="3">
        <f t="shared" si="5"/>
        <v>5.9255732029097832</v>
      </c>
      <c r="K43" s="3">
        <f t="shared" si="6"/>
        <v>2.4342500288404607</v>
      </c>
      <c r="M43" s="10">
        <f t="shared" si="7"/>
        <v>3.2120998759999999</v>
      </c>
      <c r="N43" s="3">
        <f t="shared" si="8"/>
        <v>1.807892507</v>
      </c>
      <c r="O43" s="3">
        <v>0</v>
      </c>
      <c r="Q43" s="8" t="str">
        <f>IF( AND(LVQ_1Epoch!L43=toCHECK!L43, ABS(LVQ_1Epoch!M43-toCHECK!M43)&lt;=0.0000001, ABS(LVQ_1Epoch!N43-toCHECK!N43)&lt;=0.0000001, LVQ_1Epoch!O43=toCHECK!O43), "ok", "notOk")</f>
        <v>ok</v>
      </c>
    </row>
    <row r="44" spans="1:18" x14ac:dyDescent="0.3">
      <c r="A44" s="8">
        <v>2</v>
      </c>
      <c r="B44" s="3">
        <v>7.7927834809999998</v>
      </c>
      <c r="C44" s="3">
        <v>2.3312733809999999</v>
      </c>
      <c r="D44" s="3">
        <v>0</v>
      </c>
      <c r="E44" s="3">
        <f t="shared" ref="E44:E46" si="11">A$13</f>
        <v>1.343808831</v>
      </c>
      <c r="F44" s="3">
        <f t="shared" ref="F44:F46" si="12">B$13</f>
        <v>3.3683609539999999</v>
      </c>
      <c r="G44" s="3">
        <f t="shared" si="2"/>
        <v>0</v>
      </c>
      <c r="H44" s="3">
        <f t="shared" si="3"/>
        <v>41.589274036342623</v>
      </c>
      <c r="I44" s="3">
        <f t="shared" si="4"/>
        <v>1.0755506340710304</v>
      </c>
      <c r="J44" s="3">
        <f t="shared" si="5"/>
        <v>42.664824670413651</v>
      </c>
      <c r="K44" s="3">
        <f t="shared" si="6"/>
        <v>6.5318316474334859</v>
      </c>
      <c r="M44" s="10">
        <f t="shared" si="7"/>
        <v>7.7927834809999998</v>
      </c>
      <c r="N44" s="3">
        <f t="shared" si="8"/>
        <v>2.3312733809999999</v>
      </c>
      <c r="O44" s="3">
        <v>0</v>
      </c>
      <c r="Q44" s="8" t="str">
        <f>IF( AND(LVQ_1Epoch!L44=toCHECK!L44, ABS(LVQ_1Epoch!M44-toCHECK!M44)&lt;=0.0000001, ABS(LVQ_1Epoch!N44-toCHECK!N44)&lt;=0.0000001, LVQ_1Epoch!O44=toCHECK!O44), "ok", "notOk")</f>
        <v>ok</v>
      </c>
    </row>
    <row r="45" spans="1:18" x14ac:dyDescent="0.3">
      <c r="A45" s="8">
        <v>3</v>
      </c>
      <c r="B45" s="3">
        <v>7.9398208170000002</v>
      </c>
      <c r="C45" s="3">
        <v>2.8669902629999999</v>
      </c>
      <c r="D45" s="3">
        <v>1</v>
      </c>
      <c r="E45" s="3">
        <f t="shared" si="11"/>
        <v>1.343808831</v>
      </c>
      <c r="F45" s="3">
        <f t="shared" si="12"/>
        <v>3.3683609539999999</v>
      </c>
      <c r="G45" s="3">
        <f t="shared" si="2"/>
        <v>0</v>
      </c>
      <c r="H45" s="3">
        <f t="shared" si="3"/>
        <v>43.507374119455669</v>
      </c>
      <c r="I45" s="3">
        <f t="shared" si="4"/>
        <v>0.25137256979381745</v>
      </c>
      <c r="J45" s="3">
        <f t="shared" si="5"/>
        <v>43.758746689249485</v>
      </c>
      <c r="K45" s="3">
        <f t="shared" si="6"/>
        <v>6.6150394321764621</v>
      </c>
      <c r="M45" s="10">
        <f t="shared" si="7"/>
        <v>7.9398208170000002</v>
      </c>
      <c r="N45" s="3">
        <f t="shared" si="8"/>
        <v>2.8669902629999999</v>
      </c>
      <c r="O45" s="3">
        <v>1</v>
      </c>
      <c r="Q45" s="8" t="str">
        <f>IF( AND(LVQ_1Epoch!L45=toCHECK!L45, ABS(LVQ_1Epoch!M45-toCHECK!M45)&lt;=0.0000001, ABS(LVQ_1Epoch!N45-toCHECK!N45)&lt;=0.0000001, LVQ_1Epoch!O45=toCHECK!O45), "ok", "notOk")</f>
        <v>ok</v>
      </c>
    </row>
    <row r="46" spans="1:18" x14ac:dyDescent="0.3">
      <c r="A46" s="8">
        <v>4</v>
      </c>
      <c r="B46" s="3">
        <v>3.3935332109999998</v>
      </c>
      <c r="C46" s="3">
        <v>4.6791791099999998</v>
      </c>
      <c r="D46" s="3">
        <v>1</v>
      </c>
      <c r="E46" s="3">
        <f t="shared" si="11"/>
        <v>1.343808831</v>
      </c>
      <c r="F46" s="3">
        <f t="shared" si="12"/>
        <v>3.3683609539999999</v>
      </c>
      <c r="G46" s="3">
        <f t="shared" si="2"/>
        <v>0</v>
      </c>
      <c r="H46" s="3">
        <f t="shared" si="3"/>
        <v>4.2013700339663833</v>
      </c>
      <c r="I46" s="3">
        <f t="shared" si="4"/>
        <v>1.71824423809924</v>
      </c>
      <c r="J46" s="3">
        <f t="shared" si="5"/>
        <v>5.9196142720656235</v>
      </c>
      <c r="K46" s="3">
        <f t="shared" si="6"/>
        <v>2.4330257442258238</v>
      </c>
      <c r="L46" s="10" t="s">
        <v>26</v>
      </c>
      <c r="M46" s="10">
        <f t="shared" si="7"/>
        <v>4.8283402769999997</v>
      </c>
      <c r="N46" s="3">
        <f t="shared" si="8"/>
        <v>5.5967518191999996</v>
      </c>
      <c r="O46" s="3">
        <v>1</v>
      </c>
      <c r="Q46" s="8" t="str">
        <f>IF( AND(LVQ_1Epoch!L46=toCHECK!L46, ABS(LVQ_1Epoch!M46-toCHECK!M46)&lt;=0.0000001, ABS(LVQ_1Epoch!N46-toCHECK!N46)&lt;=0.0000001, LVQ_1Epoch!O46=toCHECK!O46), "ok", "notOk")</f>
        <v>ok</v>
      </c>
    </row>
    <row r="47" spans="1:18" x14ac:dyDescent="0.3">
      <c r="A47" s="8">
        <v>1</v>
      </c>
      <c r="B47" s="3">
        <v>3.2120998759999999</v>
      </c>
      <c r="C47" s="3">
        <v>1.807892507</v>
      </c>
      <c r="D47" s="3">
        <v>0</v>
      </c>
      <c r="E47" s="3">
        <v>3.582294042</v>
      </c>
      <c r="F47" s="3">
        <v>4.6791791099999998</v>
      </c>
      <c r="G47" s="3">
        <f t="shared" si="2"/>
        <v>0</v>
      </c>
      <c r="H47" s="3">
        <f t="shared" si="3"/>
        <v>0.13704372054043562</v>
      </c>
      <c r="I47" s="3">
        <f t="shared" si="4"/>
        <v>8.2442867565672788</v>
      </c>
      <c r="J47" s="3">
        <f t="shared" si="5"/>
        <v>8.3813304771077153</v>
      </c>
      <c r="K47" s="3">
        <f t="shared" si="6"/>
        <v>2.8950527589506403</v>
      </c>
      <c r="M47" s="10">
        <f t="shared" si="7"/>
        <v>3.2120998759999999</v>
      </c>
      <c r="N47" s="3">
        <f t="shared" si="8"/>
        <v>1.807892507</v>
      </c>
      <c r="O47" s="3">
        <f>D47</f>
        <v>0</v>
      </c>
      <c r="Q47" s="8" t="str">
        <f>IF( AND(LVQ_1Epoch!L47=toCHECK!L47, ABS(LVQ_1Epoch!M47-toCHECK!M47)&lt;=0.0000001, ABS(LVQ_1Epoch!N47-toCHECK!N47)&lt;=0.0000001, LVQ_1Epoch!O47=toCHECK!O47), "ok", "notOk")</f>
        <v>ok</v>
      </c>
    </row>
    <row r="48" spans="1:18" x14ac:dyDescent="0.3">
      <c r="A48" s="8">
        <v>2</v>
      </c>
      <c r="B48" s="3">
        <v>7.7927834809999998</v>
      </c>
      <c r="C48" s="3">
        <v>2.3312733809999999</v>
      </c>
      <c r="D48" s="3">
        <v>0</v>
      </c>
      <c r="E48" s="3">
        <v>3.582294042</v>
      </c>
      <c r="F48" s="3">
        <v>4.6791791099999998</v>
      </c>
      <c r="G48" s="3">
        <f t="shared" si="2"/>
        <v>0</v>
      </c>
      <c r="H48" s="3">
        <f t="shared" si="3"/>
        <v>17.728221315930533</v>
      </c>
      <c r="I48" s="3">
        <f t="shared" si="4"/>
        <v>5.5126613122710211</v>
      </c>
      <c r="J48" s="3">
        <f t="shared" si="5"/>
        <v>23.240882628201554</v>
      </c>
      <c r="K48" s="3">
        <f t="shared" si="6"/>
        <v>4.8208798603783469</v>
      </c>
      <c r="M48" s="10">
        <f t="shared" si="7"/>
        <v>7.7927834809999998</v>
      </c>
      <c r="N48" s="3">
        <f t="shared" si="8"/>
        <v>2.3312733809999999</v>
      </c>
      <c r="O48" s="3">
        <f t="shared" ref="O48:O74" si="13">D48</f>
        <v>0</v>
      </c>
      <c r="Q48" s="8" t="str">
        <f>IF( AND(LVQ_1Epoch!L48=toCHECK!L48, ABS(LVQ_1Epoch!M48-toCHECK!M48)&lt;=0.0000001, ABS(LVQ_1Epoch!N48-toCHECK!N48)&lt;=0.0000001, LVQ_1Epoch!O48=toCHECK!O48), "ok", "notOk")</f>
        <v>ok</v>
      </c>
    </row>
    <row r="49" spans="1:17" x14ac:dyDescent="0.3">
      <c r="A49" s="8">
        <v>3</v>
      </c>
      <c r="B49" s="3">
        <v>7.9398208170000002</v>
      </c>
      <c r="C49" s="3">
        <v>2.8669902629999999</v>
      </c>
      <c r="D49" s="3">
        <v>1</v>
      </c>
      <c r="E49" s="3">
        <v>3.582294042</v>
      </c>
      <c r="F49" s="3">
        <v>4.6791791099999998</v>
      </c>
      <c r="G49" s="3">
        <f t="shared" si="2"/>
        <v>0</v>
      </c>
      <c r="H49" s="3">
        <f t="shared" si="3"/>
        <v>18.988039594841901</v>
      </c>
      <c r="I49" s="3">
        <f t="shared" si="4"/>
        <v>3.2840284171911889</v>
      </c>
      <c r="J49" s="3">
        <f t="shared" si="5"/>
        <v>22.272068012033088</v>
      </c>
      <c r="K49" s="3">
        <f t="shared" si="6"/>
        <v>4.71932919089494</v>
      </c>
      <c r="M49" s="10">
        <f t="shared" si="7"/>
        <v>7.9398208170000002</v>
      </c>
      <c r="N49" s="3">
        <f t="shared" si="8"/>
        <v>2.8669902629999999</v>
      </c>
      <c r="O49" s="3">
        <f t="shared" si="13"/>
        <v>1</v>
      </c>
      <c r="Q49" s="8" t="str">
        <f>IF( AND(LVQ_1Epoch!L49=toCHECK!L49, ABS(LVQ_1Epoch!M49-toCHECK!M49)&lt;=0.0000001, ABS(LVQ_1Epoch!N49-toCHECK!N49)&lt;=0.0000001, LVQ_1Epoch!O49=toCHECK!O49), "ok", "notOk")</f>
        <v>ok</v>
      </c>
    </row>
    <row r="50" spans="1:17" x14ac:dyDescent="0.3">
      <c r="A50" s="8">
        <v>4</v>
      </c>
      <c r="B50" s="3">
        <v>4.8283402769999997</v>
      </c>
      <c r="C50" s="3">
        <v>5.5967518191999996</v>
      </c>
      <c r="D50" s="3">
        <v>1</v>
      </c>
      <c r="E50" s="3">
        <v>3.582294042</v>
      </c>
      <c r="F50" s="3">
        <v>4.6791791099999998</v>
      </c>
      <c r="G50" s="3">
        <f t="shared" si="2"/>
        <v>0</v>
      </c>
      <c r="H50" s="3">
        <f t="shared" si="3"/>
        <v>1.5526312197576744</v>
      </c>
      <c r="I50" s="3">
        <f t="shared" si="4"/>
        <v>0.84193967666862757</v>
      </c>
      <c r="J50" s="3">
        <f t="shared" si="5"/>
        <v>2.3945708964263019</v>
      </c>
      <c r="K50" s="3">
        <f t="shared" si="6"/>
        <v>1.5474401107720783</v>
      </c>
      <c r="L50" s="10" t="s">
        <v>26</v>
      </c>
      <c r="M50" s="10">
        <f t="shared" si="7"/>
        <v>5.7005726414999991</v>
      </c>
      <c r="N50" s="3">
        <f t="shared" si="8"/>
        <v>6.2390527156399997</v>
      </c>
      <c r="O50" s="3">
        <f t="shared" si="13"/>
        <v>1</v>
      </c>
      <c r="Q50" s="8" t="str">
        <f>IF( AND(LVQ_1Epoch!L50=toCHECK!L50, ABS(LVQ_1Epoch!M50-toCHECK!M50)&lt;=0.0000001, ABS(LVQ_1Epoch!N50-toCHECK!N50)&lt;=0.0000001, LVQ_1Epoch!O50=toCHECK!O50), "ok", "notOk")</f>
        <v>ok</v>
      </c>
    </row>
    <row r="51" spans="1:17" x14ac:dyDescent="0.3">
      <c r="A51" s="8">
        <v>1</v>
      </c>
      <c r="B51" s="3">
        <v>3.2120998759999999</v>
      </c>
      <c r="C51" s="3">
        <v>1.807892507</v>
      </c>
      <c r="D51" s="3">
        <v>0</v>
      </c>
      <c r="E51" s="3">
        <v>2.2803624390000001</v>
      </c>
      <c r="F51" s="3">
        <v>2.8669902629999999</v>
      </c>
      <c r="G51" s="3">
        <f t="shared" si="2"/>
        <v>0</v>
      </c>
      <c r="H51" s="3">
        <f t="shared" si="3"/>
        <v>0.8681346515073286</v>
      </c>
      <c r="I51" s="3">
        <f t="shared" si="4"/>
        <v>1.1216880567642353</v>
      </c>
      <c r="J51" s="3">
        <f t="shared" si="5"/>
        <v>1.9898227082715638</v>
      </c>
      <c r="K51" s="3">
        <f t="shared" si="6"/>
        <v>1.4106107571798692</v>
      </c>
      <c r="L51" s="3" t="s">
        <v>26</v>
      </c>
      <c r="M51" s="10">
        <f t="shared" si="7"/>
        <v>2.5598836701000001</v>
      </c>
      <c r="N51" s="3">
        <f t="shared" si="8"/>
        <v>2.5492609362</v>
      </c>
      <c r="O51" s="3">
        <f t="shared" si="13"/>
        <v>0</v>
      </c>
      <c r="Q51" s="8" t="str">
        <f>IF( AND(LVQ_1Epoch!L51=toCHECK!L51, ABS(LVQ_1Epoch!M51-toCHECK!M51)&lt;=0.0000001, ABS(LVQ_1Epoch!N51-toCHECK!N51)&lt;=0.0000001, LVQ_1Epoch!O51=toCHECK!O51), "ok", "notOk")</f>
        <v>ok</v>
      </c>
    </row>
    <row r="52" spans="1:17" x14ac:dyDescent="0.3">
      <c r="A52" s="8">
        <v>2</v>
      </c>
      <c r="B52" s="3">
        <v>7.7927834809999998</v>
      </c>
      <c r="C52" s="3">
        <v>2.3312733809999999</v>
      </c>
      <c r="D52" s="3">
        <v>0</v>
      </c>
      <c r="E52" s="3">
        <v>2.2803624390000001</v>
      </c>
      <c r="F52" s="3">
        <v>2.8669902629999999</v>
      </c>
      <c r="G52" s="3">
        <f t="shared" si="2"/>
        <v>0</v>
      </c>
      <c r="H52" s="3">
        <f t="shared" si="3"/>
        <v>30.386785744284364</v>
      </c>
      <c r="I52" s="3">
        <f t="shared" si="4"/>
        <v>0.28699257765980191</v>
      </c>
      <c r="J52" s="3">
        <f t="shared" si="5"/>
        <v>30.673778321944166</v>
      </c>
      <c r="K52" s="3">
        <f t="shared" si="6"/>
        <v>5.538391311738831</v>
      </c>
      <c r="M52" s="10">
        <f t="shared" si="7"/>
        <v>7.7927834809999998</v>
      </c>
      <c r="N52" s="3">
        <f t="shared" si="8"/>
        <v>2.3312733809999999</v>
      </c>
      <c r="O52" s="3">
        <f t="shared" si="13"/>
        <v>0</v>
      </c>
      <c r="Q52" s="8" t="str">
        <f>IF( AND(LVQ_1Epoch!L52=toCHECK!L52, ABS(LVQ_1Epoch!M52-toCHECK!M52)&lt;=0.0000001, ABS(LVQ_1Epoch!N52-toCHECK!N52)&lt;=0.0000001, LVQ_1Epoch!O52=toCHECK!O52), "ok", "notOk")</f>
        <v>ok</v>
      </c>
    </row>
    <row r="53" spans="1:17" x14ac:dyDescent="0.3">
      <c r="A53" s="8">
        <v>3</v>
      </c>
      <c r="B53" s="3">
        <v>7.9398208170000002</v>
      </c>
      <c r="C53" s="3">
        <v>2.8669902629999999</v>
      </c>
      <c r="D53" s="3">
        <v>1</v>
      </c>
      <c r="E53" s="3">
        <v>2.2803624390000001</v>
      </c>
      <c r="F53" s="3">
        <v>2.8669902629999999</v>
      </c>
      <c r="G53" s="3">
        <f t="shared" si="2"/>
        <v>0</v>
      </c>
      <c r="H53" s="3">
        <f t="shared" si="3"/>
        <v>32.029469132314389</v>
      </c>
      <c r="I53" s="3">
        <f t="shared" si="4"/>
        <v>0</v>
      </c>
      <c r="J53" s="3">
        <f t="shared" si="5"/>
        <v>32.029469132314389</v>
      </c>
      <c r="K53" s="3">
        <f t="shared" si="6"/>
        <v>5.6594583780000001</v>
      </c>
      <c r="M53" s="10">
        <f t="shared" si="7"/>
        <v>7.9398208170000002</v>
      </c>
      <c r="N53" s="3">
        <f t="shared" si="8"/>
        <v>2.8669902629999999</v>
      </c>
      <c r="O53" s="3">
        <f t="shared" si="13"/>
        <v>1</v>
      </c>
      <c r="Q53" s="8" t="str">
        <f>IF( AND(LVQ_1Epoch!L53=toCHECK!L53, ABS(LVQ_1Epoch!M53-toCHECK!M53)&lt;=0.0000001, ABS(LVQ_1Epoch!N53-toCHECK!N53)&lt;=0.0000001, LVQ_1Epoch!O53=toCHECK!O53), "ok", "notOk")</f>
        <v>ok</v>
      </c>
    </row>
    <row r="54" spans="1:17" x14ac:dyDescent="0.3">
      <c r="A54" s="8">
        <v>4</v>
      </c>
      <c r="B54" s="3">
        <v>5.7005726414999991</v>
      </c>
      <c r="C54" s="3">
        <v>6.2390527156399997</v>
      </c>
      <c r="D54" s="3">
        <v>1</v>
      </c>
      <c r="E54" s="3">
        <v>2.2803624390000001</v>
      </c>
      <c r="F54" s="3">
        <v>2.8669902629999999</v>
      </c>
      <c r="G54" s="3">
        <f t="shared" si="2"/>
        <v>0</v>
      </c>
      <c r="H54" s="3">
        <f t="shared" si="3"/>
        <v>11.697837829285083</v>
      </c>
      <c r="I54" s="3">
        <f t="shared" si="4"/>
        <v>11.370805184504491</v>
      </c>
      <c r="J54" s="3">
        <f t="shared" si="5"/>
        <v>23.068643013789575</v>
      </c>
      <c r="K54" s="3">
        <f t="shared" si="6"/>
        <v>4.8029827205383091</v>
      </c>
      <c r="L54" s="10"/>
      <c r="M54" s="10">
        <f t="shared" si="7"/>
        <v>5.7005726414999991</v>
      </c>
      <c r="N54" s="3">
        <f t="shared" si="8"/>
        <v>6.2390527156399997</v>
      </c>
      <c r="O54" s="3">
        <f t="shared" si="13"/>
        <v>1</v>
      </c>
      <c r="Q54" s="8" t="str">
        <f>IF( AND(LVQ_1Epoch!L54=toCHECK!L54, ABS(LVQ_1Epoch!M54-toCHECK!M54)&lt;=0.0000001, ABS(LVQ_1Epoch!N54-toCHECK!N54)&lt;=0.0000001, LVQ_1Epoch!O54=toCHECK!O54), "ok", "notOk")</f>
        <v>ok</v>
      </c>
    </row>
    <row r="55" spans="1:17" x14ac:dyDescent="0.3">
      <c r="A55" s="8">
        <v>1</v>
      </c>
      <c r="B55" s="3">
        <v>2.5598836701000001</v>
      </c>
      <c r="C55" s="3">
        <v>2.5492609362</v>
      </c>
      <c r="D55" s="3">
        <v>0</v>
      </c>
      <c r="E55" s="3">
        <v>7.4234369420000004</v>
      </c>
      <c r="F55" s="3">
        <v>4.6965228750000003</v>
      </c>
      <c r="G55" s="3">
        <v>1</v>
      </c>
      <c r="H55" s="3">
        <f t="shared" si="3"/>
        <v>23.654150428609203</v>
      </c>
      <c r="I55" s="3">
        <f t="shared" si="4"/>
        <v>4.6107338338191362</v>
      </c>
      <c r="J55" s="3">
        <f t="shared" si="5"/>
        <v>28.264884262428339</v>
      </c>
      <c r="K55" s="3">
        <f t="shared" si="6"/>
        <v>5.3164729156112829</v>
      </c>
      <c r="M55" s="10">
        <f t="shared" si="7"/>
        <v>2.5598836701000001</v>
      </c>
      <c r="N55" s="3">
        <f t="shared" si="8"/>
        <v>2.5492609362</v>
      </c>
      <c r="O55" s="3">
        <f t="shared" si="13"/>
        <v>0</v>
      </c>
      <c r="Q55" s="8" t="str">
        <f>IF( AND(LVQ_1Epoch!L55=toCHECK!L55, ABS(LVQ_1Epoch!M55-toCHECK!M55)&lt;=0.0000001, ABS(LVQ_1Epoch!N55-toCHECK!N55)&lt;=0.0000001, LVQ_1Epoch!O55=toCHECK!O55), "ok", "notOk")</f>
        <v>ok</v>
      </c>
    </row>
    <row r="56" spans="1:17" x14ac:dyDescent="0.3">
      <c r="A56" s="8">
        <v>2</v>
      </c>
      <c r="B56" s="3">
        <v>7.7927834809999998</v>
      </c>
      <c r="C56" s="3">
        <v>2.3312733809999999</v>
      </c>
      <c r="D56" s="3">
        <v>0</v>
      </c>
      <c r="E56" s="3">
        <v>7.4234369420000004</v>
      </c>
      <c r="F56" s="3">
        <v>4.6965228750000003</v>
      </c>
      <c r="G56" s="3">
        <v>1</v>
      </c>
      <c r="H56" s="3">
        <f t="shared" si="3"/>
        <v>0.13641686587127813</v>
      </c>
      <c r="I56" s="3">
        <f t="shared" si="4"/>
        <v>5.594405168867258</v>
      </c>
      <c r="J56" s="3">
        <f t="shared" si="5"/>
        <v>5.7308220347385364</v>
      </c>
      <c r="K56" s="3">
        <f t="shared" si="6"/>
        <v>2.3939135395286391</v>
      </c>
      <c r="M56" s="10">
        <f t="shared" si="7"/>
        <v>7.7927834809999998</v>
      </c>
      <c r="N56" s="3">
        <f t="shared" si="8"/>
        <v>2.3312733809999999</v>
      </c>
      <c r="O56" s="3">
        <f t="shared" si="13"/>
        <v>0</v>
      </c>
      <c r="Q56" s="8" t="str">
        <f>IF( AND(LVQ_1Epoch!L56=toCHECK!L56, ABS(LVQ_1Epoch!M56-toCHECK!M56)&lt;=0.0000001, ABS(LVQ_1Epoch!N56-toCHECK!N56)&lt;=0.0000001, LVQ_1Epoch!O56=toCHECK!O56), "ok", "notOk")</f>
        <v>ok</v>
      </c>
    </row>
    <row r="57" spans="1:17" x14ac:dyDescent="0.3">
      <c r="A57" s="8">
        <v>3</v>
      </c>
      <c r="B57" s="3">
        <v>7.9398208170000002</v>
      </c>
      <c r="C57" s="3">
        <v>2.8669902629999999</v>
      </c>
      <c r="D57" s="3">
        <v>1</v>
      </c>
      <c r="E57" s="3">
        <v>7.4234369420000004</v>
      </c>
      <c r="F57" s="3">
        <v>4.6965228750000003</v>
      </c>
      <c r="G57" s="3">
        <v>1</v>
      </c>
      <c r="H57" s="3">
        <f t="shared" si="3"/>
        <v>0.26665230636001547</v>
      </c>
      <c r="I57" s="3">
        <f t="shared" si="4"/>
        <v>3.3471895783715442</v>
      </c>
      <c r="J57" s="3">
        <f t="shared" si="5"/>
        <v>3.6138418847315599</v>
      </c>
      <c r="K57" s="3">
        <f t="shared" si="6"/>
        <v>1.9010107534497431</v>
      </c>
      <c r="L57" s="10" t="s">
        <v>26</v>
      </c>
      <c r="M57" s="10">
        <f t="shared" si="7"/>
        <v>7.5783521045000004</v>
      </c>
      <c r="N57" s="3">
        <f t="shared" si="8"/>
        <v>4.1476630914000001</v>
      </c>
      <c r="O57" s="3">
        <f t="shared" si="13"/>
        <v>1</v>
      </c>
      <c r="Q57" s="8" t="str">
        <f>IF( AND(LVQ_1Epoch!L57=toCHECK!L57, ABS(LVQ_1Epoch!M57-toCHECK!M57)&lt;=0.0000001, ABS(LVQ_1Epoch!N57-toCHECK!N57)&lt;=0.0000001, LVQ_1Epoch!O57=toCHECK!O57), "ok", "notOk")</f>
        <v>ok</v>
      </c>
    </row>
    <row r="58" spans="1:17" x14ac:dyDescent="0.3">
      <c r="A58" s="8">
        <v>4</v>
      </c>
      <c r="B58" s="3">
        <v>5.7005726414999991</v>
      </c>
      <c r="C58" s="3">
        <v>6.2390527156399997</v>
      </c>
      <c r="D58" s="3">
        <v>1</v>
      </c>
      <c r="E58" s="3">
        <v>7.4234369420000004</v>
      </c>
      <c r="F58" s="3">
        <v>4.6965228750000003</v>
      </c>
      <c r="G58" s="3">
        <v>1</v>
      </c>
      <c r="H58" s="3">
        <f t="shared" si="3"/>
        <v>2.9682613979373587</v>
      </c>
      <c r="I58" s="3">
        <f t="shared" si="4"/>
        <v>2.3793983092648618</v>
      </c>
      <c r="J58" s="3">
        <f t="shared" si="5"/>
        <v>5.3476597072022205</v>
      </c>
      <c r="K58" s="3">
        <f t="shared" si="6"/>
        <v>2.3125007475030621</v>
      </c>
      <c r="M58" s="10">
        <f t="shared" si="7"/>
        <v>5.7005726414999991</v>
      </c>
      <c r="N58" s="3">
        <f t="shared" si="8"/>
        <v>6.2390527156399997</v>
      </c>
      <c r="O58" s="3">
        <f t="shared" si="13"/>
        <v>1</v>
      </c>
      <c r="Q58" s="8" t="str">
        <f>IF( AND(LVQ_1Epoch!L58=toCHECK!L58, ABS(LVQ_1Epoch!M58-toCHECK!M58)&lt;=0.0000001, ABS(LVQ_1Epoch!N58-toCHECK!N58)&lt;=0.0000001, LVQ_1Epoch!O58=toCHECK!O58), "ok", "notOk")</f>
        <v>ok</v>
      </c>
    </row>
    <row r="59" spans="1:17" x14ac:dyDescent="0.3">
      <c r="A59" s="8">
        <v>1</v>
      </c>
      <c r="B59" s="3">
        <v>2.5598836701000001</v>
      </c>
      <c r="C59" s="3">
        <v>2.5492609362</v>
      </c>
      <c r="D59" s="3">
        <v>0</v>
      </c>
      <c r="E59" s="3">
        <v>5.745051997</v>
      </c>
      <c r="F59" s="3">
        <v>3.5339898029999999</v>
      </c>
      <c r="G59" s="3">
        <v>1</v>
      </c>
      <c r="H59" s="3">
        <f t="shared" si="3"/>
        <v>10.145297270686944</v>
      </c>
      <c r="I59" s="3">
        <f t="shared" si="4"/>
        <v>0.96969094110921183</v>
      </c>
      <c r="J59" s="3">
        <f t="shared" si="5"/>
        <v>11.114988211796156</v>
      </c>
      <c r="K59" s="3">
        <f t="shared" si="6"/>
        <v>3.333914847712244</v>
      </c>
      <c r="M59" s="10">
        <f t="shared" si="7"/>
        <v>2.5598836701000001</v>
      </c>
      <c r="N59" s="3">
        <f t="shared" si="8"/>
        <v>2.5492609362</v>
      </c>
      <c r="O59" s="3">
        <f t="shared" si="13"/>
        <v>0</v>
      </c>
      <c r="Q59" s="8" t="str">
        <f>IF( AND(LVQ_1Epoch!L59=toCHECK!L59, ABS(LVQ_1Epoch!M59-toCHECK!M59)&lt;=0.0000001, ABS(LVQ_1Epoch!N59-toCHECK!N59)&lt;=0.0000001, LVQ_1Epoch!O59=toCHECK!O59), "ok", "notOk")</f>
        <v>ok</v>
      </c>
    </row>
    <row r="60" spans="1:17" x14ac:dyDescent="0.3">
      <c r="A60" s="8">
        <v>2</v>
      </c>
      <c r="B60" s="3">
        <v>7.7927834809999998</v>
      </c>
      <c r="C60" s="3">
        <v>2.3312733809999999</v>
      </c>
      <c r="D60" s="3">
        <v>0</v>
      </c>
      <c r="E60" s="3">
        <v>5.745051997</v>
      </c>
      <c r="F60" s="3">
        <v>3.5339898029999999</v>
      </c>
      <c r="G60" s="3">
        <v>1</v>
      </c>
      <c r="H60" s="3">
        <f t="shared" si="3"/>
        <v>4.1932042305648416</v>
      </c>
      <c r="I60" s="3">
        <f t="shared" si="4"/>
        <v>1.4465267917484819</v>
      </c>
      <c r="J60" s="3">
        <f t="shared" si="5"/>
        <v>5.6397310223133239</v>
      </c>
      <c r="K60" s="3">
        <f t="shared" si="6"/>
        <v>2.374811786713491</v>
      </c>
      <c r="M60" s="10">
        <f t="shared" si="7"/>
        <v>7.7927834809999998</v>
      </c>
      <c r="N60" s="3">
        <f t="shared" si="8"/>
        <v>2.3312733809999999</v>
      </c>
      <c r="O60" s="3">
        <f t="shared" si="13"/>
        <v>0</v>
      </c>
      <c r="Q60" s="8" t="str">
        <f>IF( AND(LVQ_1Epoch!L60=toCHECK!L60, ABS(LVQ_1Epoch!M60-toCHECK!M60)&lt;=0.0000001, ABS(LVQ_1Epoch!N60-toCHECK!N60)&lt;=0.0000001, LVQ_1Epoch!O60=toCHECK!O60), "ok", "notOk")</f>
        <v>ok</v>
      </c>
    </row>
    <row r="61" spans="1:17" x14ac:dyDescent="0.3">
      <c r="A61" s="8">
        <v>3</v>
      </c>
      <c r="B61" s="3">
        <v>7.5783521045000004</v>
      </c>
      <c r="C61" s="3">
        <v>4.1476630914000001</v>
      </c>
      <c r="D61" s="3">
        <v>1</v>
      </c>
      <c r="E61" s="3">
        <v>5.745051997</v>
      </c>
      <c r="F61" s="3">
        <v>3.5339898029999999</v>
      </c>
      <c r="G61" s="3">
        <v>1</v>
      </c>
      <c r="H61" s="3">
        <f t="shared" si="3"/>
        <v>3.3609892841595128</v>
      </c>
      <c r="I61" s="3">
        <f t="shared" si="4"/>
        <v>0.37659490489566988</v>
      </c>
      <c r="J61" s="3">
        <f t="shared" si="5"/>
        <v>3.7375841890551826</v>
      </c>
      <c r="K61" s="3">
        <f t="shared" si="6"/>
        <v>1.9332832666361086</v>
      </c>
      <c r="L61" s="10" t="s">
        <v>26</v>
      </c>
      <c r="M61" s="10">
        <f t="shared" si="7"/>
        <v>6.2950420292500002</v>
      </c>
      <c r="N61" s="3">
        <f t="shared" si="8"/>
        <v>3.7180917895199999</v>
      </c>
      <c r="O61" s="3">
        <f t="shared" si="13"/>
        <v>1</v>
      </c>
      <c r="Q61" s="8" t="str">
        <f>IF( AND(LVQ_1Epoch!L61=toCHECK!L61, ABS(LVQ_1Epoch!M61-toCHECK!M61)&lt;=0.0000001, ABS(LVQ_1Epoch!N61-toCHECK!N61)&lt;=0.0000001, LVQ_1Epoch!O61=toCHECK!O61), "ok", "notOk")</f>
        <v>ok</v>
      </c>
    </row>
    <row r="62" spans="1:17" x14ac:dyDescent="0.3">
      <c r="A62" s="8">
        <v>4</v>
      </c>
      <c r="B62" s="3">
        <v>5.7005726414999991</v>
      </c>
      <c r="C62" s="3">
        <v>6.2390527156399997</v>
      </c>
      <c r="D62" s="3">
        <v>1</v>
      </c>
      <c r="E62" s="3">
        <v>5.745051997</v>
      </c>
      <c r="F62" s="3">
        <v>3.5339898029999999</v>
      </c>
      <c r="G62" s="3">
        <v>1</v>
      </c>
      <c r="H62" s="3">
        <f t="shared" si="3"/>
        <v>1.9784130656954626E-3</v>
      </c>
      <c r="I62" s="3">
        <f t="shared" si="4"/>
        <v>7.3173653613403999</v>
      </c>
      <c r="J62" s="3">
        <f t="shared" si="5"/>
        <v>7.3193437744060956</v>
      </c>
      <c r="K62" s="3">
        <f t="shared" si="6"/>
        <v>2.7054285749962235</v>
      </c>
      <c r="M62" s="10">
        <f t="shared" si="7"/>
        <v>5.7005726414999991</v>
      </c>
      <c r="N62" s="3">
        <f t="shared" si="8"/>
        <v>6.2390527156399997</v>
      </c>
      <c r="O62" s="3">
        <f t="shared" si="13"/>
        <v>1</v>
      </c>
      <c r="Q62" s="8" t="str">
        <f>IF( AND(LVQ_1Epoch!L62=toCHECK!L62, ABS(LVQ_1Epoch!M62-toCHECK!M62)&lt;=0.0000001, ABS(LVQ_1Epoch!N62-toCHECK!N62)&lt;=0.0000001, LVQ_1Epoch!O62=toCHECK!O62), "ok", "notOk")</f>
        <v>ok</v>
      </c>
    </row>
    <row r="63" spans="1:17" x14ac:dyDescent="0.3">
      <c r="A63" s="8">
        <v>1</v>
      </c>
      <c r="B63" s="3">
        <v>2.5598836701000001</v>
      </c>
      <c r="C63" s="3">
        <v>2.5492609362</v>
      </c>
      <c r="D63" s="3">
        <v>0</v>
      </c>
      <c r="E63" s="3">
        <v>9.1721686219999992</v>
      </c>
      <c r="F63" s="3">
        <v>2.5111010450000002</v>
      </c>
      <c r="G63" s="3">
        <v>1</v>
      </c>
      <c r="H63" s="3">
        <f t="shared" si="3"/>
        <v>43.722312285123181</v>
      </c>
      <c r="I63" s="3">
        <f t="shared" si="4"/>
        <v>1.4561772963958262E-3</v>
      </c>
      <c r="J63" s="3">
        <f t="shared" si="5"/>
        <v>43.723768462419578</v>
      </c>
      <c r="K63" s="3">
        <f t="shared" si="6"/>
        <v>6.6123950624882948</v>
      </c>
      <c r="M63" s="10">
        <f t="shared" si="7"/>
        <v>2.5598836701000001</v>
      </c>
      <c r="N63" s="3">
        <f t="shared" si="8"/>
        <v>2.5492609362</v>
      </c>
      <c r="O63" s="3">
        <f t="shared" si="13"/>
        <v>0</v>
      </c>
      <c r="Q63" s="8" t="str">
        <f>IF( AND(LVQ_1Epoch!L63=toCHECK!L63, ABS(LVQ_1Epoch!M63-toCHECK!M63)&lt;=0.0000001, ABS(LVQ_1Epoch!N63-toCHECK!N63)&lt;=0.0000001, LVQ_1Epoch!O63=toCHECK!O63), "ok", "notOk")</f>
        <v>ok</v>
      </c>
    </row>
    <row r="64" spans="1:17" x14ac:dyDescent="0.3">
      <c r="A64" s="8">
        <v>2</v>
      </c>
      <c r="B64" s="3">
        <v>7.7927834809999998</v>
      </c>
      <c r="C64" s="3">
        <v>2.3312733809999999</v>
      </c>
      <c r="D64" s="3">
        <v>0</v>
      </c>
      <c r="E64" s="3">
        <v>9.1721686219999992</v>
      </c>
      <c r="F64" s="3">
        <v>2.5111010450000002</v>
      </c>
      <c r="G64" s="3">
        <v>1</v>
      </c>
      <c r="H64" s="3">
        <f t="shared" si="3"/>
        <v>1.9027033672115881</v>
      </c>
      <c r="I64" s="3">
        <f t="shared" si="4"/>
        <v>3.2337988739696996E-2</v>
      </c>
      <c r="J64" s="3">
        <f t="shared" si="5"/>
        <v>1.9350413559512851</v>
      </c>
      <c r="K64" s="3">
        <f t="shared" si="6"/>
        <v>1.3910576393346485</v>
      </c>
      <c r="L64" s="3" t="s">
        <v>26</v>
      </c>
      <c r="M64" s="10">
        <f t="shared" si="7"/>
        <v>6.8272138823000006</v>
      </c>
      <c r="N64" s="3">
        <f t="shared" si="8"/>
        <v>2.2053940161999996</v>
      </c>
      <c r="O64" s="3">
        <f t="shared" si="13"/>
        <v>0</v>
      </c>
      <c r="Q64" s="8" t="str">
        <f>IF( AND(LVQ_1Epoch!L64=toCHECK!L64, ABS(LVQ_1Epoch!M64-toCHECK!M64)&lt;=0.0000001, ABS(LVQ_1Epoch!N64-toCHECK!N64)&lt;=0.0000001, LVQ_1Epoch!O64=toCHECK!O64), "ok", "notOk")</f>
        <v>ok</v>
      </c>
    </row>
    <row r="65" spans="1:17" x14ac:dyDescent="0.3">
      <c r="A65" s="8">
        <v>3</v>
      </c>
      <c r="B65" s="3">
        <v>6.2950420292500002</v>
      </c>
      <c r="C65" s="3">
        <v>3.7180917895199999</v>
      </c>
      <c r="D65" s="3">
        <v>1</v>
      </c>
      <c r="E65" s="3">
        <v>9.1721686219999992</v>
      </c>
      <c r="F65" s="3">
        <v>2.5111010450000002</v>
      </c>
      <c r="G65" s="3">
        <v>1</v>
      </c>
      <c r="H65" s="3">
        <f t="shared" si="3"/>
        <v>8.2778574307092185</v>
      </c>
      <c r="I65" s="3">
        <f t="shared" si="4"/>
        <v>1.4568266573569431</v>
      </c>
      <c r="J65" s="3">
        <f t="shared" si="5"/>
        <v>9.734684088066162</v>
      </c>
      <c r="K65" s="3">
        <f t="shared" si="6"/>
        <v>3.1200455266015208</v>
      </c>
      <c r="L65" s="10"/>
      <c r="M65" s="10">
        <f t="shared" si="7"/>
        <v>6.2950420292500002</v>
      </c>
      <c r="N65" s="3">
        <f t="shared" si="8"/>
        <v>3.7180917895199999</v>
      </c>
      <c r="O65" s="3">
        <f t="shared" si="13"/>
        <v>1</v>
      </c>
      <c r="Q65" s="8" t="str">
        <f>IF( AND(LVQ_1Epoch!L65=toCHECK!L65, ABS(LVQ_1Epoch!M65-toCHECK!M65)&lt;=0.0000001, ABS(LVQ_1Epoch!N65-toCHECK!N65)&lt;=0.0000001, LVQ_1Epoch!O65=toCHECK!O65), "ok", "notOk")</f>
        <v>ok</v>
      </c>
    </row>
    <row r="66" spans="1:17" x14ac:dyDescent="0.3">
      <c r="A66" s="8">
        <v>4</v>
      </c>
      <c r="B66" s="3">
        <v>5.7005726414999991</v>
      </c>
      <c r="C66" s="3">
        <v>6.2390527156399997</v>
      </c>
      <c r="D66" s="3">
        <v>1</v>
      </c>
      <c r="E66" s="3">
        <v>9.1721686219999992</v>
      </c>
      <c r="F66" s="3">
        <v>2.5111010450000002</v>
      </c>
      <c r="G66" s="3">
        <v>1</v>
      </c>
      <c r="H66" s="3">
        <f t="shared" si="3"/>
        <v>12.051978651823758</v>
      </c>
      <c r="I66" s="3">
        <f t="shared" si="4"/>
        <v>13.897623658627564</v>
      </c>
      <c r="J66" s="3">
        <f t="shared" si="5"/>
        <v>25.949602310451322</v>
      </c>
      <c r="K66" s="3">
        <f t="shared" si="6"/>
        <v>5.0940752164108574</v>
      </c>
      <c r="M66" s="10">
        <f t="shared" si="7"/>
        <v>5.7005726414999991</v>
      </c>
      <c r="N66" s="3">
        <f t="shared" si="8"/>
        <v>6.2390527156399997</v>
      </c>
      <c r="O66" s="3">
        <f t="shared" si="13"/>
        <v>1</v>
      </c>
      <c r="Q66" s="8" t="str">
        <f>IF( AND(LVQ_1Epoch!L66=toCHECK!L66, ABS(LVQ_1Epoch!M66-toCHECK!M66)&lt;=0.0000001, ABS(LVQ_1Epoch!N66-toCHECK!N66)&lt;=0.0000001, LVQ_1Epoch!O66=toCHECK!O66), "ok", "notOk")</f>
        <v>ok</v>
      </c>
    </row>
    <row r="67" spans="1:17" x14ac:dyDescent="0.3">
      <c r="A67" s="8">
        <v>1</v>
      </c>
      <c r="B67" s="3">
        <v>2.5598836701000001</v>
      </c>
      <c r="C67" s="3">
        <v>2.5492609362</v>
      </c>
      <c r="D67" s="3">
        <v>0</v>
      </c>
      <c r="E67" s="3">
        <v>7.7927834809999998</v>
      </c>
      <c r="F67" s="3">
        <v>3.4240889409999999</v>
      </c>
      <c r="G67" s="3">
        <v>1</v>
      </c>
      <c r="H67" s="3">
        <f t="shared" si="3"/>
        <v>27.383240430917247</v>
      </c>
      <c r="I67" s="3">
        <f t="shared" si="4"/>
        <v>0.7653240379823486</v>
      </c>
      <c r="J67" s="3">
        <f t="shared" si="5"/>
        <v>28.148564468899597</v>
      </c>
      <c r="K67" s="3">
        <f t="shared" si="6"/>
        <v>5.3055220731705184</v>
      </c>
      <c r="M67" s="10">
        <f t="shared" si="7"/>
        <v>2.5598836701000001</v>
      </c>
      <c r="N67" s="3">
        <f t="shared" si="8"/>
        <v>2.5492609362</v>
      </c>
      <c r="O67" s="3">
        <f t="shared" si="13"/>
        <v>0</v>
      </c>
      <c r="Q67" s="8" t="str">
        <f>IF( AND(LVQ_1Epoch!L67=toCHECK!L67, ABS(LVQ_1Epoch!M67-toCHECK!M67)&lt;=0.0000001, ABS(LVQ_1Epoch!N67-toCHECK!N67)&lt;=0.0000001, LVQ_1Epoch!O67=toCHECK!O67), "ok", "notOk")</f>
        <v>ok</v>
      </c>
    </row>
    <row r="68" spans="1:17" x14ac:dyDescent="0.3">
      <c r="A68" s="8">
        <v>2</v>
      </c>
      <c r="B68" s="3">
        <v>6.8272138823000006</v>
      </c>
      <c r="C68" s="3">
        <v>2.2053940161999996</v>
      </c>
      <c r="D68" s="3">
        <v>0</v>
      </c>
      <c r="E68" s="3">
        <v>7.7927834809999998</v>
      </c>
      <c r="F68" s="3">
        <v>3.4240889409999999</v>
      </c>
      <c r="G68" s="3">
        <v>1</v>
      </c>
      <c r="H68" s="3">
        <f t="shared" si="3"/>
        <v>0.93232464993367758</v>
      </c>
      <c r="I68" s="3">
        <f t="shared" si="4"/>
        <v>1.4852173197332783</v>
      </c>
      <c r="J68" s="3">
        <f t="shared" si="5"/>
        <v>2.417541969666956</v>
      </c>
      <c r="K68" s="3">
        <f t="shared" si="6"/>
        <v>1.5548446770230639</v>
      </c>
      <c r="M68" s="10">
        <f t="shared" si="7"/>
        <v>6.8272138823000006</v>
      </c>
      <c r="N68" s="3">
        <f t="shared" si="8"/>
        <v>2.2053940161999996</v>
      </c>
      <c r="O68" s="3">
        <f t="shared" si="13"/>
        <v>0</v>
      </c>
      <c r="Q68" s="8" t="str">
        <f>IF( AND(LVQ_1Epoch!L68=toCHECK!L68, ABS(LVQ_1Epoch!M68-toCHECK!M68)&lt;=0.0000001, ABS(LVQ_1Epoch!N68-toCHECK!N68)&lt;=0.0000001, LVQ_1Epoch!O68=toCHECK!O68), "ok", "notOk")</f>
        <v>ok</v>
      </c>
    </row>
    <row r="69" spans="1:17" x14ac:dyDescent="0.3">
      <c r="A69" s="8">
        <v>3</v>
      </c>
      <c r="B69" s="3">
        <v>6.2950420292500002</v>
      </c>
      <c r="C69" s="3">
        <v>3.7180917895199999</v>
      </c>
      <c r="D69" s="3">
        <v>1</v>
      </c>
      <c r="E69" s="3">
        <v>7.7927834809999998</v>
      </c>
      <c r="F69" s="3">
        <v>3.4240889409999999</v>
      </c>
      <c r="G69" s="3">
        <v>1</v>
      </c>
      <c r="H69" s="3">
        <f t="shared" si="3"/>
        <v>2.2432294562901967</v>
      </c>
      <c r="I69" s="3">
        <f t="shared" si="4"/>
        <v>8.6437674937874021E-2</v>
      </c>
      <c r="J69" s="3">
        <f t="shared" si="5"/>
        <v>2.3296671312280708</v>
      </c>
      <c r="K69" s="3">
        <f t="shared" si="6"/>
        <v>1.5263247135613283</v>
      </c>
      <c r="L69" s="10" t="s">
        <v>26</v>
      </c>
      <c r="M69" s="10">
        <f t="shared" si="7"/>
        <v>7.3434610454750002</v>
      </c>
      <c r="N69" s="3">
        <f t="shared" si="8"/>
        <v>3.5122897955559997</v>
      </c>
      <c r="O69" s="3">
        <f t="shared" si="13"/>
        <v>1</v>
      </c>
      <c r="Q69" s="8" t="str">
        <f>IF( AND(LVQ_1Epoch!L69=toCHECK!L69, ABS(LVQ_1Epoch!M69-toCHECK!M69)&lt;=0.0000001, ABS(LVQ_1Epoch!N69-toCHECK!N69)&lt;=0.0000001, LVQ_1Epoch!O69=toCHECK!O69), "ok", "notOk")</f>
        <v>ok</v>
      </c>
    </row>
    <row r="70" spans="1:17" x14ac:dyDescent="0.3">
      <c r="A70" s="8">
        <v>4</v>
      </c>
      <c r="B70" s="3">
        <v>5.7005726414999991</v>
      </c>
      <c r="C70" s="3">
        <v>6.2390527156399997</v>
      </c>
      <c r="D70" s="3">
        <v>1</v>
      </c>
      <c r="E70" s="3">
        <v>7.7927834809999998</v>
      </c>
      <c r="F70" s="3">
        <v>3.4240889409999999</v>
      </c>
      <c r="G70" s="3">
        <v>1</v>
      </c>
      <c r="H70" s="3">
        <f t="shared" si="3"/>
        <v>4.3773461969212981</v>
      </c>
      <c r="I70" s="3">
        <f t="shared" si="4"/>
        <v>7.9240210525354753</v>
      </c>
      <c r="J70" s="3">
        <f t="shared" si="5"/>
        <v>12.301367249456774</v>
      </c>
      <c r="K70" s="3">
        <f t="shared" si="6"/>
        <v>3.5073305018855545</v>
      </c>
      <c r="M70" s="10">
        <f t="shared" si="7"/>
        <v>5.7005726414999991</v>
      </c>
      <c r="N70" s="3">
        <f t="shared" si="8"/>
        <v>6.2390527156399997</v>
      </c>
      <c r="O70" s="3">
        <f t="shared" si="13"/>
        <v>1</v>
      </c>
      <c r="Q70" s="8" t="str">
        <f>IF( AND(LVQ_1Epoch!L70=toCHECK!L70, ABS(LVQ_1Epoch!M70-toCHECK!M70)&lt;=0.0000001, ABS(LVQ_1Epoch!N70-toCHECK!N70)&lt;=0.0000001, LVQ_1Epoch!O70=toCHECK!O70), "ok", "notOk")</f>
        <v>ok</v>
      </c>
    </row>
    <row r="71" spans="1:17" x14ac:dyDescent="0.3">
      <c r="A71" s="8">
        <v>1</v>
      </c>
      <c r="B71" s="3">
        <v>2.5598836701000001</v>
      </c>
      <c r="C71" s="3">
        <v>2.5492609362</v>
      </c>
      <c r="D71" s="3">
        <v>0</v>
      </c>
      <c r="E71" s="3">
        <v>7.9398208170000002</v>
      </c>
      <c r="F71" s="3">
        <v>0.79163723119999996</v>
      </c>
      <c r="G71" s="3">
        <v>1</v>
      </c>
      <c r="H71" s="3">
        <f t="shared" si="3"/>
        <v>28.943723704594507</v>
      </c>
      <c r="I71" s="3">
        <f t="shared" si="4"/>
        <v>3.0892410883779275</v>
      </c>
      <c r="J71" s="3">
        <f t="shared" si="5"/>
        <v>32.032964792972436</v>
      </c>
      <c r="K71" s="3">
        <f t="shared" si="6"/>
        <v>5.6597672030722634</v>
      </c>
      <c r="M71" s="10">
        <f t="shared" si="7"/>
        <v>2.5598836701000001</v>
      </c>
      <c r="N71" s="3">
        <f t="shared" si="8"/>
        <v>2.5492609362</v>
      </c>
      <c r="O71" s="3">
        <f t="shared" si="13"/>
        <v>0</v>
      </c>
      <c r="Q71" s="8" t="str">
        <f>IF( AND(LVQ_1Epoch!L71=toCHECK!L71, ABS(LVQ_1Epoch!M71-toCHECK!M71)&lt;=0.0000001, ABS(LVQ_1Epoch!N71-toCHECK!N71)&lt;=0.0000001, LVQ_1Epoch!O71=toCHECK!O71), "ok", "notOk")</f>
        <v>ok</v>
      </c>
    </row>
    <row r="72" spans="1:17" x14ac:dyDescent="0.3">
      <c r="A72" s="8">
        <v>2</v>
      </c>
      <c r="B72" s="3">
        <v>6.8272138823000006</v>
      </c>
      <c r="C72" s="3">
        <v>2.2053940161999996</v>
      </c>
      <c r="D72" s="3">
        <v>0</v>
      </c>
      <c r="E72" s="3">
        <v>7.9398208170000002</v>
      </c>
      <c r="F72" s="3">
        <v>0.79163723119999996</v>
      </c>
      <c r="G72" s="3">
        <v>1</v>
      </c>
      <c r="H72" s="3">
        <f t="shared" si="3"/>
        <v>1.2378941911425292</v>
      </c>
      <c r="I72" s="3">
        <f t="shared" si="4"/>
        <v>1.9987082471335353</v>
      </c>
      <c r="J72" s="3">
        <f t="shared" si="5"/>
        <v>3.2366024382760648</v>
      </c>
      <c r="K72" s="3">
        <f t="shared" si="6"/>
        <v>1.79905598530898</v>
      </c>
      <c r="L72" s="10" t="s">
        <v>26</v>
      </c>
      <c r="M72" s="10">
        <f t="shared" si="7"/>
        <v>6.0483890280100008</v>
      </c>
      <c r="N72" s="3">
        <f t="shared" si="8"/>
        <v>3.1950237656999994</v>
      </c>
      <c r="O72" s="3">
        <f t="shared" si="13"/>
        <v>0</v>
      </c>
      <c r="Q72" s="8" t="str">
        <f>IF( AND(LVQ_1Epoch!L72=toCHECK!L72, ABS(LVQ_1Epoch!M72-toCHECK!M72)&lt;=0.0000001, ABS(LVQ_1Epoch!N72-toCHECK!N72)&lt;=0.0000001, LVQ_1Epoch!O72=toCHECK!O72), "ok", "notOk")</f>
        <v>ok</v>
      </c>
    </row>
    <row r="73" spans="1:17" x14ac:dyDescent="0.3">
      <c r="A73" s="8">
        <v>3</v>
      </c>
      <c r="B73" s="3">
        <v>7.3434610454750002</v>
      </c>
      <c r="C73" s="3">
        <v>3.5122897955559997</v>
      </c>
      <c r="D73" s="3">
        <v>1</v>
      </c>
      <c r="E73" s="3">
        <v>7.9398208170000002</v>
      </c>
      <c r="F73" s="3">
        <v>0.79163723119999996</v>
      </c>
      <c r="G73" s="3">
        <v>1</v>
      </c>
      <c r="H73" s="3">
        <f t="shared" si="3"/>
        <v>0.35564497709335019</v>
      </c>
      <c r="I73" s="3">
        <f t="shared" si="4"/>
        <v>7.4019503759368765</v>
      </c>
      <c r="J73" s="3">
        <f t="shared" si="5"/>
        <v>7.7575953530302266</v>
      </c>
      <c r="K73" s="3">
        <f t="shared" si="6"/>
        <v>2.7852460130175625</v>
      </c>
      <c r="M73" s="10">
        <f t="shared" si="7"/>
        <v>7.3434610454750002</v>
      </c>
      <c r="N73" s="3">
        <f t="shared" si="8"/>
        <v>3.5122897955559997</v>
      </c>
      <c r="O73" s="3">
        <f t="shared" si="13"/>
        <v>1</v>
      </c>
      <c r="Q73" s="8" t="str">
        <f>IF( AND(LVQ_1Epoch!L73=toCHECK!L73, ABS(LVQ_1Epoch!M73-toCHECK!M73)&lt;=0.0000001, ABS(LVQ_1Epoch!N73-toCHECK!N73)&lt;=0.0000001, LVQ_1Epoch!O73=toCHECK!O73), "ok", "notOk")</f>
        <v>ok</v>
      </c>
    </row>
    <row r="74" spans="1:17" x14ac:dyDescent="0.3">
      <c r="A74" s="8">
        <v>4</v>
      </c>
      <c r="B74" s="3">
        <v>5.7005726414999991</v>
      </c>
      <c r="C74" s="3">
        <v>6.2390527156399997</v>
      </c>
      <c r="D74" s="3">
        <v>1</v>
      </c>
      <c r="E74" s="3">
        <v>7.9398208170000002</v>
      </c>
      <c r="F74" s="3">
        <v>0.79163723119999996</v>
      </c>
      <c r="G74" s="3">
        <v>1</v>
      </c>
      <c r="H74" s="3">
        <f t="shared" si="3"/>
        <v>5.0142323914800837</v>
      </c>
      <c r="I74" s="3">
        <f t="shared" si="4"/>
        <v>29.674335460116676</v>
      </c>
      <c r="J74" s="3">
        <f t="shared" si="5"/>
        <v>34.688567851596758</v>
      </c>
      <c r="K74" s="3">
        <f t="shared" si="6"/>
        <v>5.8897001495489363</v>
      </c>
      <c r="M74" s="10">
        <f t="shared" si="7"/>
        <v>5.7005726414999991</v>
      </c>
      <c r="N74" s="3">
        <f t="shared" si="8"/>
        <v>6.2390527156399997</v>
      </c>
      <c r="O74" s="3">
        <f t="shared" si="13"/>
        <v>1</v>
      </c>
      <c r="Q74" s="8" t="str">
        <f>IF( AND(LVQ_1Epoch!L74=toCHECK!L74, ABS(LVQ_1Epoch!M74-toCHECK!M74)&lt;=0.0000001, ABS(LVQ_1Epoch!N74-toCHECK!N74)&lt;=0.0000001, LVQ_1Epoch!O74=toCHECK!O74), "ok", "notOk")</f>
        <v>ok</v>
      </c>
    </row>
    <row r="77" spans="1:17" x14ac:dyDescent="0.3">
      <c r="A77" s="7" t="s">
        <v>23</v>
      </c>
      <c r="B77" s="8"/>
      <c r="C77" s="8"/>
    </row>
    <row r="78" spans="1:17" x14ac:dyDescent="0.3">
      <c r="A78" s="7" t="s">
        <v>0</v>
      </c>
      <c r="B78" s="7" t="s">
        <v>1</v>
      </c>
      <c r="C78" s="7" t="s">
        <v>2</v>
      </c>
      <c r="Q78" s="7" t="s">
        <v>29</v>
      </c>
    </row>
    <row r="79" spans="1:17" x14ac:dyDescent="0.3">
      <c r="A79" s="8">
        <f t="shared" ref="A79:C82" si="14">M71</f>
        <v>2.5598836701000001</v>
      </c>
      <c r="B79" s="8">
        <f t="shared" si="14"/>
        <v>2.5492609362</v>
      </c>
      <c r="C79" s="8">
        <f t="shared" si="14"/>
        <v>0</v>
      </c>
      <c r="Q79" s="8" t="str">
        <f>IF( AND(ABS(LVQ_1Epoch!A79-toCHECK!A79)&lt;=0.0000001, ABS(LVQ_1Epoch!B79-toCHECK!B79)&lt;=0.0000001,  LVQ_1Epoch!C79=toCHECK!C79), "ok", "notOk")</f>
        <v>ok</v>
      </c>
    </row>
    <row r="80" spans="1:17" x14ac:dyDescent="0.3">
      <c r="A80" s="8">
        <f>M72</f>
        <v>6.0483890280100008</v>
      </c>
      <c r="B80" s="8">
        <f t="shared" si="14"/>
        <v>3.1950237656999994</v>
      </c>
      <c r="C80" s="8">
        <f t="shared" si="14"/>
        <v>0</v>
      </c>
      <c r="Q80" s="8" t="str">
        <f>IF( AND(ABS(LVQ_1Epoch!A80-toCHECK!A80)&lt;=0.0000001, ABS(LVQ_1Epoch!B80-toCHECK!B80)&lt;=0.0000001,  LVQ_1Epoch!C80=toCHECK!C80), "ok", "notOk")</f>
        <v>ok</v>
      </c>
    </row>
    <row r="81" spans="1:17" x14ac:dyDescent="0.3">
      <c r="A81" s="8">
        <f t="shared" si="14"/>
        <v>7.3434610454750002</v>
      </c>
      <c r="B81" s="8">
        <f t="shared" si="14"/>
        <v>3.5122897955559997</v>
      </c>
      <c r="C81" s="8">
        <f t="shared" si="14"/>
        <v>1</v>
      </c>
      <c r="Q81" s="8" t="str">
        <f>IF( AND(ABS(LVQ_1Epoch!A81-toCHECK!A81)&lt;=0.0000001, ABS(LVQ_1Epoch!B81-toCHECK!B81)&lt;=0.0000001,  LVQ_1Epoch!C81=toCHECK!C81), "ok", "notOk")</f>
        <v>ok</v>
      </c>
    </row>
    <row r="82" spans="1:17" x14ac:dyDescent="0.3">
      <c r="A82" s="8">
        <f t="shared" si="14"/>
        <v>5.7005726414999991</v>
      </c>
      <c r="B82" s="8">
        <f t="shared" si="14"/>
        <v>6.2390527156399997</v>
      </c>
      <c r="C82" s="8">
        <f t="shared" si="14"/>
        <v>1</v>
      </c>
      <c r="Q82" s="8" t="str">
        <f>IF( AND(ABS(LVQ_1Epoch!A82-toCHECK!A82)&lt;=0.0000001, ABS(LVQ_1Epoch!B82-toCHECK!B82)&lt;=0.0000001,  LVQ_1Epoch!C82=toCHECK!C82), "ok", "notOk")</f>
        <v>ok</v>
      </c>
    </row>
    <row r="86" spans="1:17" x14ac:dyDescent="0.3">
      <c r="A86" s="7"/>
    </row>
    <row r="87" spans="1:17" x14ac:dyDescent="0.3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7" x14ac:dyDescent="0.3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131" spans="1:6" x14ac:dyDescent="0.3">
      <c r="A131" s="7"/>
    </row>
    <row r="132" spans="1:6" x14ac:dyDescent="0.3">
      <c r="A132" s="7"/>
      <c r="B132" s="2"/>
      <c r="C132" s="2"/>
      <c r="D132" s="2"/>
      <c r="E132" s="2"/>
      <c r="F132" s="2"/>
    </row>
    <row r="150" spans="1:3" x14ac:dyDescent="0.3">
      <c r="A150" s="7"/>
    </row>
    <row r="151" spans="1:3" x14ac:dyDescent="0.3">
      <c r="A151" s="7"/>
      <c r="B151" s="2"/>
      <c r="C151" s="2"/>
    </row>
    <row r="167" spans="1:22" x14ac:dyDescent="0.3">
      <c r="A167" s="7"/>
    </row>
    <row r="168" spans="1:22" x14ac:dyDescent="0.3">
      <c r="A168" s="7"/>
      <c r="B168" s="2"/>
      <c r="C168" s="2"/>
    </row>
    <row r="170" spans="1:22" x14ac:dyDescent="0.3">
      <c r="S170" s="4"/>
      <c r="T170" s="4"/>
      <c r="U170" s="4"/>
    </row>
    <row r="171" spans="1:22" x14ac:dyDescent="0.3">
      <c r="R171" s="5"/>
    </row>
    <row r="173" spans="1:22" x14ac:dyDescent="0.3">
      <c r="V173" s="6"/>
    </row>
    <row r="174" spans="1:22" x14ac:dyDescent="0.3">
      <c r="R174" s="5"/>
    </row>
    <row r="175" spans="1:22" x14ac:dyDescent="0.3">
      <c r="R175" s="5"/>
    </row>
    <row r="193" spans="15:15" x14ac:dyDescent="0.3">
      <c r="O193" s="5"/>
    </row>
  </sheetData>
  <sheetProtection password="D28E" sheet="1" objects="1" scenarios="1" formatColumns="0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"/>
  <sheetViews>
    <sheetView topLeftCell="A54" workbookViewId="0">
      <selection activeCell="G80" sqref="G80"/>
    </sheetView>
  </sheetViews>
  <sheetFormatPr defaultColWidth="10.69140625" defaultRowHeight="13.5" x14ac:dyDescent="0.3"/>
  <cols>
    <col min="1" max="1" width="10.69140625" style="8"/>
    <col min="2" max="2" width="10.69140625" style="3"/>
    <col min="3" max="3" width="10.53515625" style="3" customWidth="1"/>
    <col min="4" max="4" width="5.3828125" style="3" customWidth="1"/>
    <col min="5" max="5" width="9" style="3" customWidth="1"/>
    <col min="6" max="6" width="10.69140625" style="3"/>
    <col min="7" max="7" width="5.3828125" style="3" customWidth="1"/>
    <col min="8" max="8" width="10.84375" style="3" customWidth="1"/>
    <col min="9" max="11" width="10.69140625" style="3"/>
    <col min="12" max="12" width="5.69140625" style="3" customWidth="1"/>
    <col min="13" max="13" width="9.53515625" style="3" customWidth="1"/>
    <col min="14" max="14" width="10.69140625" style="3"/>
    <col min="15" max="15" width="7.84375" style="8" customWidth="1"/>
    <col min="16" max="20" width="10.69140625" style="3"/>
    <col min="21" max="21" width="3.3046875" style="3" customWidth="1"/>
    <col min="22" max="16384" width="10.69140625" style="3"/>
  </cols>
  <sheetData>
    <row r="1" spans="1:18" x14ac:dyDescent="0.3">
      <c r="A1" s="7" t="s">
        <v>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</row>
    <row r="2" spans="1:18" x14ac:dyDescent="0.3">
      <c r="A2" s="7" t="s">
        <v>31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P2" s="8"/>
      <c r="Q2" s="8"/>
      <c r="R2" s="8"/>
    </row>
    <row r="3" spans="1:18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P3" s="8"/>
      <c r="Q3" s="8"/>
      <c r="R3" s="8"/>
    </row>
    <row r="4" spans="1:18" x14ac:dyDescent="0.3">
      <c r="A4" s="7" t="s">
        <v>32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P4" s="8"/>
      <c r="Q4" s="8"/>
      <c r="R4" s="8"/>
    </row>
    <row r="5" spans="1:18" x14ac:dyDescent="0.3">
      <c r="A5" s="7" t="s">
        <v>33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P5" s="8"/>
      <c r="Q5" s="8"/>
      <c r="R5" s="8"/>
    </row>
    <row r="6" spans="1:18" x14ac:dyDescent="0.3">
      <c r="B6" s="8"/>
      <c r="C6" s="8"/>
      <c r="D6" s="8"/>
      <c r="E6" s="8"/>
      <c r="F6" s="7" t="s">
        <v>24</v>
      </c>
      <c r="G6" s="8"/>
      <c r="H6" s="8"/>
      <c r="I6" s="8"/>
      <c r="J6" s="8"/>
      <c r="K6" s="8"/>
      <c r="L6" s="7" t="s">
        <v>34</v>
      </c>
      <c r="M6" s="8"/>
      <c r="N6" s="8"/>
      <c r="P6" s="8"/>
      <c r="Q6" s="8"/>
      <c r="R6" s="8"/>
    </row>
    <row r="7" spans="1:18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P7" s="8"/>
      <c r="Q7" s="8"/>
      <c r="R7" s="8"/>
    </row>
    <row r="8" spans="1:18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P8" s="8"/>
      <c r="Q8" s="8"/>
      <c r="R8" s="8"/>
    </row>
    <row r="9" spans="1:18" x14ac:dyDescent="0.3">
      <c r="A9" s="7" t="s">
        <v>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P9" s="8"/>
      <c r="Q9" s="8"/>
      <c r="R9" s="8"/>
    </row>
    <row r="10" spans="1:18" x14ac:dyDescent="0.3">
      <c r="A10" s="7" t="s">
        <v>0</v>
      </c>
      <c r="B10" s="7" t="s">
        <v>1</v>
      </c>
      <c r="C10" s="7" t="s"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P10" s="8"/>
      <c r="Q10" s="8"/>
      <c r="R10" s="8"/>
    </row>
    <row r="11" spans="1:18" x14ac:dyDescent="0.3">
      <c r="A11" s="8">
        <v>3.3935332109999998</v>
      </c>
      <c r="B11" s="8">
        <v>2.3312733809999999</v>
      </c>
      <c r="C11" s="8"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P11" s="8"/>
      <c r="Q11" s="8"/>
      <c r="R11" s="8"/>
    </row>
    <row r="12" spans="1:18" x14ac:dyDescent="0.3">
      <c r="A12" s="8">
        <v>3.1100734829999999</v>
      </c>
      <c r="B12" s="8">
        <v>1.7815396379999999</v>
      </c>
      <c r="C12" s="8"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P12" s="8"/>
      <c r="Q12" s="8"/>
      <c r="R12" s="8"/>
    </row>
    <row r="13" spans="1:18" x14ac:dyDescent="0.3">
      <c r="A13" s="8">
        <v>1.343808831</v>
      </c>
      <c r="B13" s="8">
        <v>3.3683609539999999</v>
      </c>
      <c r="C13" s="8"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P13" s="8"/>
      <c r="Q13" s="8"/>
      <c r="R13" s="8"/>
    </row>
    <row r="14" spans="1:18" x14ac:dyDescent="0.3">
      <c r="A14" s="8">
        <v>3.582294042</v>
      </c>
      <c r="B14" s="8">
        <v>4.6791791099999998</v>
      </c>
      <c r="C14" s="8"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P14" s="8"/>
      <c r="Q14" s="8"/>
      <c r="R14" s="8"/>
    </row>
    <row r="15" spans="1:18" x14ac:dyDescent="0.3">
      <c r="A15" s="8">
        <v>2.2803624390000001</v>
      </c>
      <c r="B15" s="8">
        <v>2.8669902629999999</v>
      </c>
      <c r="C15" s="8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P15" s="8"/>
      <c r="Q15" s="8"/>
      <c r="R15" s="8"/>
    </row>
    <row r="16" spans="1:18" x14ac:dyDescent="0.3">
      <c r="A16" s="8">
        <v>7.4234369420000004</v>
      </c>
      <c r="B16" s="8">
        <v>4.6965228750000003</v>
      </c>
      <c r="C16" s="8">
        <v>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P16" s="8"/>
      <c r="Q16" s="8"/>
      <c r="R16" s="8"/>
    </row>
    <row r="17" spans="1:18" x14ac:dyDescent="0.3">
      <c r="A17" s="8">
        <v>5.745051997</v>
      </c>
      <c r="B17" s="8">
        <v>3.5339898029999999</v>
      </c>
      <c r="C17" s="8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P17" s="8"/>
      <c r="Q17" s="8"/>
      <c r="R17" s="8"/>
    </row>
    <row r="18" spans="1:18" x14ac:dyDescent="0.3">
      <c r="A18" s="8">
        <v>9.1721686219999992</v>
      </c>
      <c r="B18" s="8">
        <v>2.5111010450000002</v>
      </c>
      <c r="C18" s="8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P18" s="8"/>
      <c r="Q18" s="8"/>
      <c r="R18" s="8"/>
    </row>
    <row r="19" spans="1:18" x14ac:dyDescent="0.3">
      <c r="A19" s="8">
        <v>7.7927834809999998</v>
      </c>
      <c r="B19" s="8">
        <v>3.4240889409999999</v>
      </c>
      <c r="C19" s="8">
        <v>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P19" s="8"/>
      <c r="Q19" s="8"/>
      <c r="R19" s="8"/>
    </row>
    <row r="20" spans="1:18" x14ac:dyDescent="0.3">
      <c r="A20" s="8">
        <v>7.9398208170000002</v>
      </c>
      <c r="B20" s="8">
        <v>0.79163723119999996</v>
      </c>
      <c r="C20" s="8">
        <v>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P20" s="8"/>
      <c r="Q20" s="8"/>
      <c r="R20" s="8"/>
    </row>
    <row r="21" spans="1:18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s="8"/>
      <c r="Q21" s="8"/>
      <c r="R21" s="8"/>
    </row>
    <row r="22" spans="1:18" x14ac:dyDescent="0.3">
      <c r="A22" s="7" t="s">
        <v>23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8"/>
      <c r="Q22" s="8"/>
      <c r="R22" s="8"/>
    </row>
    <row r="23" spans="1:18" x14ac:dyDescent="0.3">
      <c r="A23" s="7" t="s">
        <v>0</v>
      </c>
      <c r="B23" s="7" t="s">
        <v>1</v>
      </c>
      <c r="C23" s="7" t="s">
        <v>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P23" s="8"/>
      <c r="Q23" s="8"/>
      <c r="R23" s="8"/>
    </row>
    <row r="24" spans="1:18" x14ac:dyDescent="0.3">
      <c r="A24" s="8">
        <v>2.5598836701570002</v>
      </c>
      <c r="B24" s="8">
        <v>2.5492609363253997</v>
      </c>
      <c r="C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P24" s="8"/>
      <c r="Q24" s="8"/>
      <c r="R24" s="8"/>
    </row>
    <row r="25" spans="1:18" x14ac:dyDescent="0.3">
      <c r="A25" s="8">
        <v>6.0483890280100008</v>
      </c>
      <c r="B25" s="8">
        <v>3.1950237656999994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 s="8"/>
      <c r="Q25" s="8"/>
      <c r="R25" s="8"/>
    </row>
    <row r="26" spans="1:18" x14ac:dyDescent="0.3">
      <c r="A26" s="8">
        <v>7.3434610454750002</v>
      </c>
      <c r="B26" s="8">
        <v>3.5122897955559997</v>
      </c>
      <c r="C26" s="8">
        <v>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8"/>
      <c r="Q26" s="8"/>
      <c r="R26" s="8"/>
    </row>
    <row r="27" spans="1:18" x14ac:dyDescent="0.3">
      <c r="A27" s="8">
        <v>5.7005726414999991</v>
      </c>
      <c r="B27" s="8">
        <v>6.2390527156399997</v>
      </c>
      <c r="C27" s="8">
        <v>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  <c r="Q27" s="8"/>
      <c r="R27" s="8"/>
    </row>
    <row r="28" spans="1:18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P28" s="8"/>
      <c r="Q28" s="8"/>
      <c r="R28" s="8"/>
    </row>
    <row r="29" spans="1:18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P29" s="8"/>
      <c r="Q29" s="8"/>
      <c r="R29" s="8"/>
    </row>
    <row r="30" spans="1:18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P30" s="8"/>
      <c r="Q30" s="8"/>
      <c r="R30" s="8"/>
    </row>
    <row r="31" spans="1:18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P31" s="8"/>
      <c r="Q31" s="8"/>
      <c r="R31" s="8"/>
    </row>
    <row r="32" spans="1:18" x14ac:dyDescent="0.3">
      <c r="A32" s="7" t="s">
        <v>18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P32" s="8"/>
      <c r="Q32" s="8"/>
      <c r="R32" s="8"/>
    </row>
    <row r="33" spans="1:18" x14ac:dyDescent="0.3">
      <c r="A33" s="7"/>
      <c r="B33" s="7" t="s">
        <v>5</v>
      </c>
      <c r="C33" s="7"/>
      <c r="D33" s="7"/>
      <c r="E33" s="7" t="s">
        <v>6</v>
      </c>
      <c r="F33" s="7"/>
      <c r="G33" s="7"/>
      <c r="H33" s="7" t="s">
        <v>7</v>
      </c>
      <c r="I33" s="7"/>
      <c r="J33" s="7"/>
      <c r="K33" s="7"/>
      <c r="L33" s="7"/>
      <c r="M33" s="8"/>
      <c r="N33" s="8"/>
      <c r="P33" s="8"/>
      <c r="Q33" s="8"/>
      <c r="R33" s="8"/>
    </row>
    <row r="34" spans="1:18" x14ac:dyDescent="0.3">
      <c r="A34" s="7" t="s">
        <v>16</v>
      </c>
      <c r="B34" s="7" t="s">
        <v>0</v>
      </c>
      <c r="C34" s="7" t="s">
        <v>1</v>
      </c>
      <c r="D34" s="7" t="s">
        <v>2</v>
      </c>
      <c r="E34" s="7" t="s">
        <v>0</v>
      </c>
      <c r="F34" s="7" t="s">
        <v>1</v>
      </c>
      <c r="G34" s="7" t="s">
        <v>2</v>
      </c>
      <c r="H34" s="7" t="s">
        <v>11</v>
      </c>
      <c r="I34" s="7" t="s">
        <v>12</v>
      </c>
      <c r="J34" s="7" t="s">
        <v>13</v>
      </c>
      <c r="K34" s="7" t="s">
        <v>10</v>
      </c>
      <c r="L34" s="7" t="s">
        <v>8</v>
      </c>
      <c r="M34" s="7" t="s">
        <v>18</v>
      </c>
      <c r="N34" s="8"/>
      <c r="O34" s="7" t="s">
        <v>35</v>
      </c>
      <c r="P34" s="8"/>
      <c r="Q34" s="8"/>
      <c r="R34" s="8"/>
    </row>
    <row r="35" spans="1:18" x14ac:dyDescent="0.3">
      <c r="A35" s="8">
        <v>1</v>
      </c>
      <c r="B35" s="3">
        <f>$A$24</f>
        <v>2.5598836701570002</v>
      </c>
      <c r="C35" s="3">
        <f>$B$24</f>
        <v>2.5492609363253997</v>
      </c>
      <c r="D35" s="3">
        <f>$C$24</f>
        <v>0</v>
      </c>
      <c r="E35" s="3">
        <f>A$11</f>
        <v>3.3935332109999998</v>
      </c>
      <c r="F35" s="3">
        <f>B$11</f>
        <v>2.3312733809999999</v>
      </c>
      <c r="G35" s="3">
        <f>C$11</f>
        <v>0</v>
      </c>
      <c r="H35" s="3">
        <f>POWER(B35-E35,2)</f>
        <v>0.69497155694774404</v>
      </c>
      <c r="I35" s="3">
        <f>POWER(C35-F35,2)</f>
        <v>4.7518574276744246E-2</v>
      </c>
      <c r="J35" s="3">
        <f>SUM(H35,I35)</f>
        <v>0.74249013122448826</v>
      </c>
      <c r="K35" s="3">
        <f>SQRT(J35)</f>
        <v>0.86167867051731539</v>
      </c>
      <c r="L35" s="3" t="str">
        <f>IF(K35=MIN(K$35:K$38),"BMU","")</f>
        <v>BMU</v>
      </c>
      <c r="M35" s="3">
        <f>IF(L35="BMU",D35,"")</f>
        <v>0</v>
      </c>
      <c r="O35" s="8" t="str">
        <f>IF( toCHECK!M89="", "", IF( M35 = toCHECK!M89, "ok", "notOk") )</f>
        <v>ok</v>
      </c>
    </row>
    <row r="36" spans="1:18" x14ac:dyDescent="0.3">
      <c r="A36" s="8">
        <v>2</v>
      </c>
      <c r="B36" s="3">
        <f>$A$25</f>
        <v>6.0483890280100008</v>
      </c>
      <c r="C36" s="3">
        <f>$B$25</f>
        <v>3.1950237656999994</v>
      </c>
      <c r="D36" s="3">
        <f>$C$25</f>
        <v>0</v>
      </c>
      <c r="E36" s="3">
        <f t="shared" ref="E36:G38" si="0">A$11</f>
        <v>3.3935332109999998</v>
      </c>
      <c r="F36" s="3">
        <f t="shared" si="0"/>
        <v>2.3312733809999999</v>
      </c>
      <c r="G36" s="3">
        <f t="shared" si="0"/>
        <v>0</v>
      </c>
      <c r="H36" s="3">
        <f t="shared" ref="H36:H74" si="1">POWER(B36-E36,2)</f>
        <v>7.0482594091118393</v>
      </c>
      <c r="I36" s="3">
        <f t="shared" ref="I36:I74" si="2">POWER(C36-F36,2)</f>
        <v>0.74606472706939697</v>
      </c>
      <c r="J36" s="3">
        <f t="shared" ref="J36:J74" si="3">SUM(H36,I36)</f>
        <v>7.7943241361812365</v>
      </c>
      <c r="K36" s="3">
        <f t="shared" ref="K36:K74" si="4">SQRT(J36)</f>
        <v>2.7918316812052328</v>
      </c>
      <c r="L36" s="3" t="str">
        <f>IF(K36=MIN(K$35:K$38),"BMU","")</f>
        <v/>
      </c>
      <c r="M36" s="3" t="str">
        <f t="shared" ref="M36:M74" si="5">IF(L36="BMU",D36,"")</f>
        <v/>
      </c>
      <c r="O36" s="8" t="str">
        <f>IF( toCHECK!M90="", "", IF( M36 = toCHECK!M90, "ok", "notOk") )</f>
        <v/>
      </c>
    </row>
    <row r="37" spans="1:18" x14ac:dyDescent="0.3">
      <c r="A37" s="8">
        <v>3</v>
      </c>
      <c r="B37" s="3">
        <f>$A$26</f>
        <v>7.3434610454750002</v>
      </c>
      <c r="C37" s="3">
        <f>$B$26</f>
        <v>3.5122897955559997</v>
      </c>
      <c r="D37" s="3">
        <f>$C$26</f>
        <v>1</v>
      </c>
      <c r="E37" s="3">
        <f t="shared" si="0"/>
        <v>3.3935332109999998</v>
      </c>
      <c r="F37" s="3">
        <f t="shared" si="0"/>
        <v>2.3312733809999999</v>
      </c>
      <c r="G37" s="3">
        <f t="shared" si="0"/>
        <v>0</v>
      </c>
      <c r="H37" s="3">
        <f t="shared" si="1"/>
        <v>15.601929897560366</v>
      </c>
      <c r="I37" s="3">
        <f t="shared" si="2"/>
        <v>1.3947997714507092</v>
      </c>
      <c r="J37" s="3">
        <f t="shared" si="3"/>
        <v>16.996729669011074</v>
      </c>
      <c r="K37" s="3">
        <f t="shared" si="4"/>
        <v>4.1227090206575427</v>
      </c>
      <c r="L37" s="3" t="str">
        <f>IF(K37=MIN(K$35:K$38),"BMU","")</f>
        <v/>
      </c>
      <c r="M37" s="3" t="str">
        <f t="shared" si="5"/>
        <v/>
      </c>
      <c r="O37" s="8" t="str">
        <f>IF( toCHECK!M91="", "", IF( M37 = toCHECK!M91, "ok", "notOk") )</f>
        <v/>
      </c>
    </row>
    <row r="38" spans="1:18" x14ac:dyDescent="0.3">
      <c r="A38" s="8">
        <v>4</v>
      </c>
      <c r="B38" s="3">
        <f>$A$27</f>
        <v>5.7005726414999991</v>
      </c>
      <c r="C38" s="3">
        <f>$B$27</f>
        <v>6.2390527156399997</v>
      </c>
      <c r="D38" s="3">
        <f>$C$27</f>
        <v>1</v>
      </c>
      <c r="E38" s="3">
        <f t="shared" si="0"/>
        <v>3.3935332109999998</v>
      </c>
      <c r="F38" s="3">
        <f t="shared" si="0"/>
        <v>2.3312733809999999</v>
      </c>
      <c r="G38" s="3">
        <f t="shared" si="0"/>
        <v>0</v>
      </c>
      <c r="H38" s="3">
        <f t="shared" si="1"/>
        <v>5.322430933881761</v>
      </c>
      <c r="I38" s="3">
        <f t="shared" si="2"/>
        <v>15.27073932823944</v>
      </c>
      <c r="J38" s="3">
        <f t="shared" si="3"/>
        <v>20.593170262121202</v>
      </c>
      <c r="K38" s="3">
        <f t="shared" si="4"/>
        <v>4.537969839269671</v>
      </c>
      <c r="L38" s="3" t="str">
        <f>IF(K38=MIN(K$35:K$38),"BMU","")</f>
        <v/>
      </c>
      <c r="M38" s="3" t="str">
        <f t="shared" si="5"/>
        <v/>
      </c>
      <c r="O38" s="8" t="str">
        <f>IF( toCHECK!M92="", "", IF( M38 = toCHECK!M92, "ok", "notOk") )</f>
        <v/>
      </c>
    </row>
    <row r="39" spans="1:18" x14ac:dyDescent="0.3">
      <c r="A39" s="8">
        <v>1</v>
      </c>
      <c r="B39" s="3">
        <f>$A$24</f>
        <v>2.5598836701570002</v>
      </c>
      <c r="C39" s="3">
        <f>$B$24</f>
        <v>2.5492609363253997</v>
      </c>
      <c r="D39" s="3">
        <f>$C$24</f>
        <v>0</v>
      </c>
      <c r="E39" s="3">
        <v>3.1100734829999999</v>
      </c>
      <c r="F39" s="3">
        <v>1.7815396379999999</v>
      </c>
      <c r="G39" s="3">
        <v>0</v>
      </c>
      <c r="H39" s="3">
        <f t="shared" si="1"/>
        <v>0.30270883015621497</v>
      </c>
      <c r="I39" s="3">
        <f t="shared" si="2"/>
        <v>0.58939599190243752</v>
      </c>
      <c r="J39" s="3">
        <f t="shared" si="3"/>
        <v>0.89210482205865249</v>
      </c>
      <c r="K39" s="3">
        <f t="shared" si="4"/>
        <v>0.94451300788218506</v>
      </c>
      <c r="L39" s="3" t="str">
        <f>IF(K39=MIN(K$39:K$42),"BMU","")</f>
        <v>BMU</v>
      </c>
      <c r="M39" s="3">
        <f t="shared" si="5"/>
        <v>0</v>
      </c>
      <c r="O39" s="8" t="str">
        <f>IF( toCHECK!M93="", "", IF( M39 = toCHECK!M93, "ok", "notOk") )</f>
        <v>ok</v>
      </c>
    </row>
    <row r="40" spans="1:18" x14ac:dyDescent="0.3">
      <c r="A40" s="8">
        <v>2</v>
      </c>
      <c r="B40" s="3">
        <f>$A$25</f>
        <v>6.0483890280100008</v>
      </c>
      <c r="C40" s="3">
        <f>$B$25</f>
        <v>3.1950237656999994</v>
      </c>
      <c r="D40" s="3">
        <f>$C$25</f>
        <v>0</v>
      </c>
      <c r="E40" s="3">
        <v>3.1100734829999999</v>
      </c>
      <c r="F40" s="3">
        <v>1.7815396379999999</v>
      </c>
      <c r="G40" s="3">
        <v>0</v>
      </c>
      <c r="H40" s="3">
        <f t="shared" si="1"/>
        <v>8.6336982420474193</v>
      </c>
      <c r="I40" s="3">
        <f t="shared" si="2"/>
        <v>1.9979373792598283</v>
      </c>
      <c r="J40" s="3">
        <f t="shared" si="3"/>
        <v>10.631635621307247</v>
      </c>
      <c r="K40" s="3">
        <f t="shared" si="4"/>
        <v>3.2606189015748601</v>
      </c>
      <c r="L40" s="3" t="str">
        <f>IF(K40=MIN(K$39:K$42),"BMU","")</f>
        <v/>
      </c>
      <c r="M40" s="3" t="str">
        <f t="shared" si="5"/>
        <v/>
      </c>
      <c r="O40" s="8" t="str">
        <f>IF( toCHECK!M94="", "", IF( M40 = toCHECK!M94, "ok", "notOk") )</f>
        <v/>
      </c>
    </row>
    <row r="41" spans="1:18" x14ac:dyDescent="0.3">
      <c r="A41" s="8">
        <v>3</v>
      </c>
      <c r="B41" s="3">
        <f>$A$26</f>
        <v>7.3434610454750002</v>
      </c>
      <c r="C41" s="3">
        <f>$B$26</f>
        <v>3.5122897955559997</v>
      </c>
      <c r="D41" s="3">
        <f>$C$26</f>
        <v>1</v>
      </c>
      <c r="E41" s="3">
        <v>3.1100734829999999</v>
      </c>
      <c r="F41" s="3">
        <v>1.7815396379999999</v>
      </c>
      <c r="G41" s="3">
        <v>0</v>
      </c>
      <c r="H41" s="3">
        <f t="shared" si="1"/>
        <v>17.921570254118024</v>
      </c>
      <c r="I41" s="3">
        <f t="shared" si="2"/>
        <v>2.9954961078801183</v>
      </c>
      <c r="J41" s="3">
        <f t="shared" si="3"/>
        <v>20.917066361998142</v>
      </c>
      <c r="K41" s="3">
        <f t="shared" si="4"/>
        <v>4.5735179415848082</v>
      </c>
      <c r="L41" s="3" t="str">
        <f>IF(K41=MIN(K$39:K$42),"BMU","")</f>
        <v/>
      </c>
      <c r="M41" s="3" t="str">
        <f t="shared" si="5"/>
        <v/>
      </c>
      <c r="O41" s="8" t="str">
        <f>IF( toCHECK!M95="", "", IF( M41 = toCHECK!M95, "ok", "notOk") )</f>
        <v/>
      </c>
    </row>
    <row r="42" spans="1:18" x14ac:dyDescent="0.3">
      <c r="A42" s="8">
        <v>4</v>
      </c>
      <c r="B42" s="3">
        <f>$A$27</f>
        <v>5.7005726414999991</v>
      </c>
      <c r="C42" s="3">
        <f>$B$27</f>
        <v>6.2390527156399997</v>
      </c>
      <c r="D42" s="3">
        <f>$C$27</f>
        <v>1</v>
      </c>
      <c r="E42" s="3">
        <v>3.1100734829999999</v>
      </c>
      <c r="F42" s="3">
        <v>1.7815396379999999</v>
      </c>
      <c r="G42" s="3">
        <v>0</v>
      </c>
      <c r="H42" s="3">
        <f t="shared" si="1"/>
        <v>6.7106858901892039</v>
      </c>
      <c r="I42" s="3">
        <f t="shared" si="2"/>
        <v>19.869422837331623</v>
      </c>
      <c r="J42" s="3">
        <f t="shared" si="3"/>
        <v>26.580108727520827</v>
      </c>
      <c r="K42" s="3">
        <f t="shared" si="4"/>
        <v>5.1555900464952433</v>
      </c>
      <c r="L42" s="3" t="str">
        <f>IF(K42=MIN(K$39:K$42),"BMU","")</f>
        <v/>
      </c>
      <c r="M42" s="3" t="str">
        <f t="shared" si="5"/>
        <v/>
      </c>
      <c r="O42" s="8" t="str">
        <f>IF( toCHECK!M96="", "", IF( M42 = toCHECK!M96, "ok", "notOk") )</f>
        <v/>
      </c>
    </row>
    <row r="43" spans="1:18" x14ac:dyDescent="0.3">
      <c r="A43" s="8">
        <v>1</v>
      </c>
      <c r="B43" s="3">
        <f t="shared" ref="B43" si="6">$A$24</f>
        <v>2.5598836701570002</v>
      </c>
      <c r="C43" s="3">
        <f t="shared" ref="C43" si="7">$B$24</f>
        <v>2.5492609363253997</v>
      </c>
      <c r="D43" s="3">
        <f t="shared" ref="D43" si="8">$C$24</f>
        <v>0</v>
      </c>
      <c r="E43" s="3">
        <v>1.343808831</v>
      </c>
      <c r="F43" s="3">
        <v>3.3683609539999999</v>
      </c>
      <c r="G43" s="3">
        <v>0</v>
      </c>
      <c r="H43" s="3">
        <f t="shared" si="1"/>
        <v>1.4788380144307238</v>
      </c>
      <c r="I43" s="3">
        <f t="shared" si="2"/>
        <v>0.67092483895453026</v>
      </c>
      <c r="J43" s="3">
        <f t="shared" si="3"/>
        <v>2.149762853385254</v>
      </c>
      <c r="K43" s="3">
        <f t="shared" si="4"/>
        <v>1.4662069613070503</v>
      </c>
      <c r="L43" s="3" t="s">
        <v>26</v>
      </c>
      <c r="M43" s="3">
        <f t="shared" si="5"/>
        <v>0</v>
      </c>
      <c r="O43" s="8" t="str">
        <f>IF( toCHECK!M97="", "", IF( M43 = toCHECK!M97, "ok", "notOk") )</f>
        <v>ok</v>
      </c>
    </row>
    <row r="44" spans="1:18" x14ac:dyDescent="0.3">
      <c r="A44" s="8">
        <v>2</v>
      </c>
      <c r="B44" s="3">
        <f t="shared" ref="B44" si="9">$A$25</f>
        <v>6.0483890280100008</v>
      </c>
      <c r="C44" s="3">
        <f t="shared" ref="C44" si="10">$B$25</f>
        <v>3.1950237656999994</v>
      </c>
      <c r="D44" s="3">
        <f t="shared" ref="D44" si="11">$C$25</f>
        <v>0</v>
      </c>
      <c r="E44" s="3">
        <v>1.343808831</v>
      </c>
      <c r="F44" s="3">
        <v>3.3683609539999999</v>
      </c>
      <c r="G44" s="3">
        <v>0</v>
      </c>
      <c r="H44" s="3">
        <f t="shared" si="1"/>
        <v>22.133074830098661</v>
      </c>
      <c r="I44" s="3">
        <f t="shared" si="2"/>
        <v>3.0045780847749851E-2</v>
      </c>
      <c r="J44" s="3">
        <f t="shared" si="3"/>
        <v>22.163120610946411</v>
      </c>
      <c r="K44" s="3">
        <f t="shared" si="4"/>
        <v>4.7077723618444436</v>
      </c>
      <c r="M44" s="3" t="str">
        <f t="shared" si="5"/>
        <v/>
      </c>
      <c r="O44" s="8" t="str">
        <f>IF( toCHECK!M98="", "", IF( M44 = toCHECK!M98, "ok", "notOk") )</f>
        <v/>
      </c>
    </row>
    <row r="45" spans="1:18" x14ac:dyDescent="0.3">
      <c r="A45" s="8">
        <v>3</v>
      </c>
      <c r="B45" s="3">
        <f t="shared" ref="B45" si="12">$A$26</f>
        <v>7.3434610454750002</v>
      </c>
      <c r="C45" s="3">
        <f t="shared" ref="C45" si="13">$B$26</f>
        <v>3.5122897955559997</v>
      </c>
      <c r="D45" s="3">
        <f t="shared" ref="D45" si="14">$C$26</f>
        <v>1</v>
      </c>
      <c r="E45" s="3">
        <v>1.343808831</v>
      </c>
      <c r="F45" s="3">
        <v>3.3683609539999999</v>
      </c>
      <c r="G45" s="3">
        <v>0</v>
      </c>
      <c r="H45" s="3">
        <f t="shared" si="1"/>
        <v>35.995826694654781</v>
      </c>
      <c r="I45" s="3">
        <f t="shared" si="2"/>
        <v>2.0715511431652105E-2</v>
      </c>
      <c r="J45" s="3">
        <f t="shared" si="3"/>
        <v>36.016542206086434</v>
      </c>
      <c r="K45" s="3">
        <f t="shared" si="4"/>
        <v>6.0013783588511096</v>
      </c>
      <c r="M45" s="3" t="str">
        <f t="shared" si="5"/>
        <v/>
      </c>
      <c r="O45" s="8" t="str">
        <f>IF( toCHECK!M99="", "", IF( M45 = toCHECK!M99, "ok", "notOk") )</f>
        <v/>
      </c>
    </row>
    <row r="46" spans="1:18" x14ac:dyDescent="0.3">
      <c r="A46" s="8">
        <v>4</v>
      </c>
      <c r="B46" s="3">
        <f t="shared" ref="B46" si="15">$A$27</f>
        <v>5.7005726414999991</v>
      </c>
      <c r="C46" s="3">
        <f t="shared" ref="C46" si="16">$B$27</f>
        <v>6.2390527156399997</v>
      </c>
      <c r="D46" s="3">
        <f t="shared" ref="D46" si="17">$C$27</f>
        <v>1</v>
      </c>
      <c r="E46" s="3">
        <v>1.343808831</v>
      </c>
      <c r="F46" s="3">
        <v>3.3683609539999999</v>
      </c>
      <c r="G46" s="3">
        <v>0</v>
      </c>
      <c r="H46" s="3">
        <f t="shared" si="1"/>
        <v>18.981390900482467</v>
      </c>
      <c r="I46" s="3">
        <f t="shared" si="2"/>
        <v>8.2408711903477663</v>
      </c>
      <c r="J46" s="3">
        <f t="shared" si="3"/>
        <v>27.222262090830235</v>
      </c>
      <c r="K46" s="3">
        <f t="shared" si="4"/>
        <v>5.2174957681660112</v>
      </c>
      <c r="M46" s="3" t="str">
        <f t="shared" si="5"/>
        <v/>
      </c>
      <c r="O46" s="8" t="str">
        <f>IF( toCHECK!M100="", "", IF( M46 = toCHECK!M100, "ok", "notOk") )</f>
        <v/>
      </c>
    </row>
    <row r="47" spans="1:18" x14ac:dyDescent="0.3">
      <c r="A47" s="8">
        <v>1</v>
      </c>
      <c r="B47" s="3">
        <f t="shared" ref="B47" si="18">$A$24</f>
        <v>2.5598836701570002</v>
      </c>
      <c r="C47" s="3">
        <f t="shared" ref="C47" si="19">$B$24</f>
        <v>2.5492609363253997</v>
      </c>
      <c r="D47" s="3">
        <f t="shared" ref="D47" si="20">$C$24</f>
        <v>0</v>
      </c>
      <c r="E47" s="3">
        <v>3.582294042</v>
      </c>
      <c r="F47" s="3">
        <v>4.6791791099999998</v>
      </c>
      <c r="G47" s="3">
        <v>0</v>
      </c>
      <c r="H47" s="3">
        <f t="shared" si="1"/>
        <v>1.045322968452141</v>
      </c>
      <c r="I47" s="3">
        <f t="shared" si="2"/>
        <v>4.5365514265493436</v>
      </c>
      <c r="J47" s="3">
        <f t="shared" si="3"/>
        <v>5.5818743950014849</v>
      </c>
      <c r="K47" s="3">
        <f t="shared" si="4"/>
        <v>2.3625990762297113</v>
      </c>
      <c r="L47" s="3" t="s">
        <v>26</v>
      </c>
      <c r="M47" s="3">
        <f t="shared" si="5"/>
        <v>0</v>
      </c>
      <c r="O47" s="8" t="str">
        <f>IF( toCHECK!M101="", "", IF( M47 = toCHECK!M101, "ok", "notOk") )</f>
        <v>ok</v>
      </c>
    </row>
    <row r="48" spans="1:18" x14ac:dyDescent="0.3">
      <c r="A48" s="8">
        <v>2</v>
      </c>
      <c r="B48" s="3">
        <f t="shared" ref="B48" si="21">$A$25</f>
        <v>6.0483890280100008</v>
      </c>
      <c r="C48" s="3">
        <f t="shared" ref="C48" si="22">$B$25</f>
        <v>3.1950237656999994</v>
      </c>
      <c r="D48" s="3">
        <f t="shared" ref="D48" si="23">$C$25</f>
        <v>0</v>
      </c>
      <c r="E48" s="3">
        <v>3.582294042</v>
      </c>
      <c r="F48" s="3">
        <v>4.6791791099999998</v>
      </c>
      <c r="G48" s="3">
        <v>0</v>
      </c>
      <c r="H48" s="3">
        <f t="shared" si="1"/>
        <v>6.0816244800236658</v>
      </c>
      <c r="I48" s="3">
        <f t="shared" si="2"/>
        <v>2.2027170860142529</v>
      </c>
      <c r="J48" s="3">
        <f t="shared" si="3"/>
        <v>8.2843415660379183</v>
      </c>
      <c r="K48" s="3">
        <f t="shared" si="4"/>
        <v>2.8782532143711608</v>
      </c>
      <c r="M48" s="3" t="str">
        <f t="shared" si="5"/>
        <v/>
      </c>
      <c r="O48" s="8" t="str">
        <f>IF( toCHECK!M102="", "", IF( M48 = toCHECK!M102, "ok", "notOk") )</f>
        <v/>
      </c>
    </row>
    <row r="49" spans="1:15" x14ac:dyDescent="0.3">
      <c r="A49" s="8">
        <v>3</v>
      </c>
      <c r="B49" s="3">
        <f t="shared" ref="B49" si="24">$A$26</f>
        <v>7.3434610454750002</v>
      </c>
      <c r="C49" s="3">
        <f t="shared" ref="C49" si="25">$B$26</f>
        <v>3.5122897955559997</v>
      </c>
      <c r="D49" s="3">
        <f t="shared" ref="D49" si="26">$C$26</f>
        <v>1</v>
      </c>
      <c r="E49" s="3">
        <v>3.582294042</v>
      </c>
      <c r="F49" s="3">
        <v>4.6791791099999998</v>
      </c>
      <c r="G49" s="3">
        <v>0</v>
      </c>
      <c r="H49" s="3">
        <f t="shared" si="1"/>
        <v>14.146377228029113</v>
      </c>
      <c r="I49" s="3">
        <f t="shared" si="2"/>
        <v>1.3616306721635882</v>
      </c>
      <c r="J49" s="3">
        <f t="shared" si="3"/>
        <v>15.508007900192702</v>
      </c>
      <c r="K49" s="3">
        <f t="shared" si="4"/>
        <v>3.9380208100253484</v>
      </c>
      <c r="M49" s="3" t="str">
        <f t="shared" si="5"/>
        <v/>
      </c>
      <c r="O49" s="8" t="str">
        <f>IF( toCHECK!M103="", "", IF( M49 = toCHECK!M103, "ok", "notOk") )</f>
        <v/>
      </c>
    </row>
    <row r="50" spans="1:15" x14ac:dyDescent="0.3">
      <c r="A50" s="8">
        <v>4</v>
      </c>
      <c r="B50" s="3">
        <f t="shared" ref="B50" si="27">$A$27</f>
        <v>5.7005726414999991</v>
      </c>
      <c r="C50" s="3">
        <f t="shared" ref="C50" si="28">$B$27</f>
        <v>6.2390527156399997</v>
      </c>
      <c r="D50" s="3">
        <f t="shared" ref="D50" si="29">$C$27</f>
        <v>1</v>
      </c>
      <c r="E50" s="3">
        <v>3.582294042</v>
      </c>
      <c r="F50" s="3">
        <v>4.6791791099999998</v>
      </c>
      <c r="G50" s="3">
        <v>0</v>
      </c>
      <c r="H50" s="3">
        <f t="shared" si="1"/>
        <v>4.4871042250996771</v>
      </c>
      <c r="I50" s="3">
        <f t="shared" si="2"/>
        <v>2.4332056655723342</v>
      </c>
      <c r="J50" s="3">
        <f t="shared" si="3"/>
        <v>6.9203098906720113</v>
      </c>
      <c r="K50" s="3">
        <f t="shared" si="4"/>
        <v>2.630648188312533</v>
      </c>
      <c r="M50" s="3" t="str">
        <f t="shared" si="5"/>
        <v/>
      </c>
      <c r="O50" s="8" t="str">
        <f>IF( toCHECK!M104="", "", IF( M50 = toCHECK!M104, "ok", "notOk") )</f>
        <v/>
      </c>
    </row>
    <row r="51" spans="1:15" x14ac:dyDescent="0.3">
      <c r="A51" s="8">
        <v>1</v>
      </c>
      <c r="B51" s="3">
        <f t="shared" ref="B51" si="30">$A$24</f>
        <v>2.5598836701570002</v>
      </c>
      <c r="C51" s="3">
        <f t="shared" ref="C51" si="31">$B$24</f>
        <v>2.5492609363253997</v>
      </c>
      <c r="D51" s="3">
        <f t="shared" ref="D51" si="32">$C$24</f>
        <v>0</v>
      </c>
      <c r="E51" s="3">
        <v>2.2803624390000001</v>
      </c>
      <c r="F51" s="3">
        <v>2.8669902629999999</v>
      </c>
      <c r="G51" s="3">
        <v>0</v>
      </c>
      <c r="H51" s="3">
        <f t="shared" si="1"/>
        <v>7.8132118667525091E-2</v>
      </c>
      <c r="I51" s="3">
        <f t="shared" si="2"/>
        <v>0.10095192502909481</v>
      </c>
      <c r="J51" s="3">
        <f t="shared" si="3"/>
        <v>0.1790840436966199</v>
      </c>
      <c r="K51" s="3">
        <f t="shared" si="4"/>
        <v>0.42318322709745942</v>
      </c>
      <c r="L51" s="3" t="s">
        <v>26</v>
      </c>
      <c r="M51" s="3">
        <f t="shared" si="5"/>
        <v>0</v>
      </c>
      <c r="O51" s="8" t="str">
        <f>IF( toCHECK!M105="", "", IF( M51 = toCHECK!M105, "ok", "notOk") )</f>
        <v>ok</v>
      </c>
    </row>
    <row r="52" spans="1:15" x14ac:dyDescent="0.3">
      <c r="A52" s="8">
        <v>2</v>
      </c>
      <c r="B52" s="3">
        <f t="shared" ref="B52" si="33">$A$25</f>
        <v>6.0483890280100008</v>
      </c>
      <c r="C52" s="3">
        <f t="shared" ref="C52" si="34">$B$25</f>
        <v>3.1950237656999994</v>
      </c>
      <c r="D52" s="3">
        <f t="shared" ref="D52" si="35">$C$25</f>
        <v>0</v>
      </c>
      <c r="E52" s="3">
        <v>2.2803624390000001</v>
      </c>
      <c r="F52" s="3">
        <v>2.8669902629999999</v>
      </c>
      <c r="G52" s="3">
        <v>0</v>
      </c>
      <c r="H52" s="3">
        <f t="shared" si="1"/>
        <v>14.198024375486341</v>
      </c>
      <c r="I52" s="3">
        <f t="shared" si="2"/>
        <v>0.10760597889363054</v>
      </c>
      <c r="J52" s="3">
        <f t="shared" si="3"/>
        <v>14.305630354379971</v>
      </c>
      <c r="K52" s="3">
        <f t="shared" si="4"/>
        <v>3.7822784607138553</v>
      </c>
      <c r="M52" s="3" t="str">
        <f t="shared" si="5"/>
        <v/>
      </c>
      <c r="O52" s="8" t="str">
        <f>IF( toCHECK!M106="", "", IF( M52 = toCHECK!M106, "ok", "notOk") )</f>
        <v/>
      </c>
    </row>
    <row r="53" spans="1:15" x14ac:dyDescent="0.3">
      <c r="A53" s="8">
        <v>3</v>
      </c>
      <c r="B53" s="3">
        <f t="shared" ref="B53" si="36">$A$26</f>
        <v>7.3434610454750002</v>
      </c>
      <c r="C53" s="3">
        <f t="shared" ref="C53" si="37">$B$26</f>
        <v>3.5122897955559997</v>
      </c>
      <c r="D53" s="3">
        <f t="shared" ref="D53" si="38">$C$26</f>
        <v>1</v>
      </c>
      <c r="E53" s="3">
        <v>2.2803624390000001</v>
      </c>
      <c r="F53" s="3">
        <v>2.8669902629999999</v>
      </c>
      <c r="G53" s="3">
        <v>0</v>
      </c>
      <c r="H53" s="3">
        <f t="shared" si="1"/>
        <v>25.63496749888909</v>
      </c>
      <c r="I53" s="3">
        <f t="shared" si="2"/>
        <v>0.41641148671699185</v>
      </c>
      <c r="J53" s="3">
        <f t="shared" si="3"/>
        <v>26.051378985606082</v>
      </c>
      <c r="K53" s="3">
        <f t="shared" si="4"/>
        <v>5.104055151113287</v>
      </c>
      <c r="M53" s="3" t="str">
        <f t="shared" si="5"/>
        <v/>
      </c>
      <c r="O53" s="8" t="str">
        <f>IF( toCHECK!M107="", "", IF( M53 = toCHECK!M107, "ok", "notOk") )</f>
        <v/>
      </c>
    </row>
    <row r="54" spans="1:15" x14ac:dyDescent="0.3">
      <c r="A54" s="8">
        <v>4</v>
      </c>
      <c r="B54" s="3">
        <f t="shared" ref="B54" si="39">$A$27</f>
        <v>5.7005726414999991</v>
      </c>
      <c r="C54" s="3">
        <f t="shared" ref="C54" si="40">$B$27</f>
        <v>6.2390527156399997</v>
      </c>
      <c r="D54" s="3">
        <f t="shared" ref="D54" si="41">$C$27</f>
        <v>1</v>
      </c>
      <c r="E54" s="3">
        <v>2.2803624390000001</v>
      </c>
      <c r="F54" s="3">
        <v>2.8669902629999999</v>
      </c>
      <c r="G54" s="3">
        <v>0</v>
      </c>
      <c r="H54" s="3">
        <f t="shared" si="1"/>
        <v>11.697837829285083</v>
      </c>
      <c r="I54" s="3">
        <f t="shared" si="2"/>
        <v>11.370805184504491</v>
      </c>
      <c r="J54" s="3">
        <f t="shared" si="3"/>
        <v>23.068643013789575</v>
      </c>
      <c r="K54" s="3">
        <f t="shared" si="4"/>
        <v>4.8029827205383091</v>
      </c>
      <c r="M54" s="3" t="str">
        <f t="shared" si="5"/>
        <v/>
      </c>
      <c r="O54" s="8" t="str">
        <f>IF( toCHECK!M108="", "", IF( M54 = toCHECK!M108, "ok", "notOk") )</f>
        <v/>
      </c>
    </row>
    <row r="55" spans="1:15" x14ac:dyDescent="0.3">
      <c r="A55" s="8">
        <v>1</v>
      </c>
      <c r="B55" s="3">
        <f t="shared" ref="B55" si="42">$A$24</f>
        <v>2.5598836701570002</v>
      </c>
      <c r="C55" s="3">
        <f t="shared" ref="C55" si="43">$B$24</f>
        <v>2.5492609363253997</v>
      </c>
      <c r="D55" s="3">
        <f t="shared" ref="D55" si="44">$C$24</f>
        <v>0</v>
      </c>
      <c r="E55" s="3">
        <v>7.4234369420000004</v>
      </c>
      <c r="F55" s="3">
        <v>4.6965228750000003</v>
      </c>
      <c r="G55" s="3">
        <v>1</v>
      </c>
      <c r="H55" s="3">
        <f t="shared" si="1"/>
        <v>23.654150428054752</v>
      </c>
      <c r="I55" s="3">
        <f t="shared" si="2"/>
        <v>4.6107338332806043</v>
      </c>
      <c r="J55" s="3">
        <f t="shared" si="3"/>
        <v>28.264884261335357</v>
      </c>
      <c r="K55" s="3">
        <f t="shared" si="4"/>
        <v>5.3164729155084913</v>
      </c>
      <c r="M55" s="3" t="str">
        <f t="shared" si="5"/>
        <v/>
      </c>
      <c r="O55" s="8" t="str">
        <f>IF( toCHECK!M109="", "", IF( M55 = toCHECK!M109, "ok", "notOk") )</f>
        <v/>
      </c>
    </row>
    <row r="56" spans="1:15" x14ac:dyDescent="0.3">
      <c r="A56" s="8">
        <v>2</v>
      </c>
      <c r="B56" s="3">
        <f t="shared" ref="B56" si="45">$A$25</f>
        <v>6.0483890280100008</v>
      </c>
      <c r="C56" s="3">
        <f t="shared" ref="C56" si="46">$B$25</f>
        <v>3.1950237656999994</v>
      </c>
      <c r="D56" s="3">
        <f t="shared" ref="D56" si="47">$C$25</f>
        <v>0</v>
      </c>
      <c r="E56" s="3">
        <v>7.4234369420000004</v>
      </c>
      <c r="F56" s="3">
        <v>4.6965228750000003</v>
      </c>
      <c r="G56" s="3">
        <v>1</v>
      </c>
      <c r="H56" s="3">
        <f t="shared" si="1"/>
        <v>1.8907567657682494</v>
      </c>
      <c r="I56" s="3">
        <f t="shared" si="2"/>
        <v>2.2544995752286963</v>
      </c>
      <c r="J56" s="3">
        <f t="shared" si="3"/>
        <v>4.1452563409969461</v>
      </c>
      <c r="K56" s="3">
        <f t="shared" si="4"/>
        <v>2.0359902605358764</v>
      </c>
      <c r="M56" s="3" t="str">
        <f t="shared" si="5"/>
        <v/>
      </c>
      <c r="O56" s="8" t="str">
        <f>IF( toCHECK!M110="", "", IF( M56 = toCHECK!M110, "ok", "notOk") )</f>
        <v/>
      </c>
    </row>
    <row r="57" spans="1:15" x14ac:dyDescent="0.3">
      <c r="A57" s="8">
        <v>3</v>
      </c>
      <c r="B57" s="3">
        <f t="shared" ref="B57" si="48">$A$26</f>
        <v>7.3434610454750002</v>
      </c>
      <c r="C57" s="3">
        <f t="shared" ref="C57" si="49">$B$26</f>
        <v>3.5122897955559997</v>
      </c>
      <c r="D57" s="3">
        <f t="shared" ref="D57" si="50">$C$26</f>
        <v>1</v>
      </c>
      <c r="E57" s="3">
        <v>7.4234369420000004</v>
      </c>
      <c r="F57" s="3">
        <v>4.6965228750000003</v>
      </c>
      <c r="G57" s="3">
        <v>1</v>
      </c>
      <c r="H57" s="3">
        <f t="shared" si="1"/>
        <v>6.3961440249775299E-3</v>
      </c>
      <c r="I57" s="3">
        <f t="shared" si="2"/>
        <v>1.4024079864494206</v>
      </c>
      <c r="J57" s="3">
        <f t="shared" si="3"/>
        <v>1.4088041304743981</v>
      </c>
      <c r="K57" s="3">
        <f t="shared" si="4"/>
        <v>1.1869305499793987</v>
      </c>
      <c r="L57" s="3" t="s">
        <v>26</v>
      </c>
      <c r="M57" s="3">
        <f t="shared" si="5"/>
        <v>1</v>
      </c>
      <c r="O57" s="8" t="str">
        <f>IF( toCHECK!M111="", "", IF( M57 = toCHECK!M111, "ok", "notOk") )</f>
        <v>ok</v>
      </c>
    </row>
    <row r="58" spans="1:15" x14ac:dyDescent="0.3">
      <c r="A58" s="8">
        <v>4</v>
      </c>
      <c r="B58" s="3">
        <f t="shared" ref="B58" si="51">$A$27</f>
        <v>5.7005726414999991</v>
      </c>
      <c r="C58" s="3">
        <f t="shared" ref="C58" si="52">$B$27</f>
        <v>6.2390527156399997</v>
      </c>
      <c r="D58" s="3">
        <f t="shared" ref="D58" si="53">$C$27</f>
        <v>1</v>
      </c>
      <c r="E58" s="3">
        <v>7.4234369420000004</v>
      </c>
      <c r="F58" s="3">
        <v>4.6965228750000003</v>
      </c>
      <c r="G58" s="3">
        <v>1</v>
      </c>
      <c r="H58" s="3">
        <f t="shared" si="1"/>
        <v>2.9682613979373587</v>
      </c>
      <c r="I58" s="3">
        <f t="shared" si="2"/>
        <v>2.3793983092648618</v>
      </c>
      <c r="J58" s="3">
        <f t="shared" si="3"/>
        <v>5.3476597072022205</v>
      </c>
      <c r="K58" s="3">
        <f t="shared" si="4"/>
        <v>2.3125007475030621</v>
      </c>
      <c r="M58" s="3" t="str">
        <f t="shared" si="5"/>
        <v/>
      </c>
      <c r="O58" s="8" t="str">
        <f>IF( toCHECK!M112="", "", IF( M58 = toCHECK!M112, "ok", "notOk") )</f>
        <v/>
      </c>
    </row>
    <row r="59" spans="1:15" x14ac:dyDescent="0.3">
      <c r="A59" s="8">
        <v>1</v>
      </c>
      <c r="B59" s="3">
        <f t="shared" ref="B59" si="54">$A$24</f>
        <v>2.5598836701570002</v>
      </c>
      <c r="C59" s="3">
        <f t="shared" ref="C59" si="55">$B$24</f>
        <v>2.5492609363253997</v>
      </c>
      <c r="D59" s="3">
        <f t="shared" ref="D59" si="56">$C$24</f>
        <v>0</v>
      </c>
      <c r="E59" s="3">
        <v>5.745051997</v>
      </c>
      <c r="F59" s="3">
        <v>3.5339898029999999</v>
      </c>
      <c r="G59" s="3">
        <v>1</v>
      </c>
      <c r="H59" s="3">
        <f t="shared" si="1"/>
        <v>10.145297270323834</v>
      </c>
      <c r="I59" s="3">
        <f t="shared" si="2"/>
        <v>0.96969094086224239</v>
      </c>
      <c r="J59" s="3">
        <f t="shared" si="3"/>
        <v>11.114988211186077</v>
      </c>
      <c r="K59" s="3">
        <f t="shared" si="4"/>
        <v>3.3339148476207483</v>
      </c>
      <c r="M59" s="3" t="str">
        <f t="shared" si="5"/>
        <v/>
      </c>
      <c r="O59" s="8" t="str">
        <f>IF( toCHECK!M113="", "", IF( M59 = toCHECK!M113, "ok", "notOk") )</f>
        <v/>
      </c>
    </row>
    <row r="60" spans="1:15" x14ac:dyDescent="0.3">
      <c r="A60" s="8">
        <v>2</v>
      </c>
      <c r="B60" s="3">
        <f t="shared" ref="B60" si="57">$A$25</f>
        <v>6.0483890280100008</v>
      </c>
      <c r="C60" s="3">
        <f t="shared" ref="C60" si="58">$B$25</f>
        <v>3.1950237656999994</v>
      </c>
      <c r="D60" s="3">
        <f t="shared" ref="D60" si="59">$C$25</f>
        <v>0</v>
      </c>
      <c r="E60" s="3">
        <v>5.745051997</v>
      </c>
      <c r="F60" s="3">
        <v>3.5339898029999999</v>
      </c>
      <c r="G60" s="3">
        <v>1</v>
      </c>
      <c r="H60" s="3">
        <f t="shared" si="1"/>
        <v>9.2013354381962162E-2</v>
      </c>
      <c r="I60" s="3">
        <f t="shared" si="2"/>
        <v>0.11489797444286534</v>
      </c>
      <c r="J60" s="3">
        <f t="shared" si="3"/>
        <v>0.20691132882482749</v>
      </c>
      <c r="K60" s="3">
        <f t="shared" si="4"/>
        <v>0.45487506946943956</v>
      </c>
      <c r="L60" s="3" t="s">
        <v>26</v>
      </c>
      <c r="M60" s="3">
        <f t="shared" si="5"/>
        <v>0</v>
      </c>
      <c r="O60" s="8" t="str">
        <f>IF( toCHECK!M114="", "", IF( M60 = toCHECK!M114, "ok", "notOk") )</f>
        <v>ok</v>
      </c>
    </row>
    <row r="61" spans="1:15" x14ac:dyDescent="0.3">
      <c r="A61" s="8">
        <v>3</v>
      </c>
      <c r="B61" s="3">
        <f t="shared" ref="B61" si="60">$A$26</f>
        <v>7.3434610454750002</v>
      </c>
      <c r="C61" s="3">
        <f t="shared" ref="C61" si="61">$B$26</f>
        <v>3.5122897955559997</v>
      </c>
      <c r="D61" s="3">
        <f t="shared" ref="D61" si="62">$C$26</f>
        <v>1</v>
      </c>
      <c r="E61" s="3">
        <v>5.745051997</v>
      </c>
      <c r="F61" s="3">
        <v>3.5339898029999999</v>
      </c>
      <c r="G61" s="3">
        <v>1</v>
      </c>
      <c r="H61" s="3">
        <f t="shared" si="1"/>
        <v>2.5549114862467555</v>
      </c>
      <c r="I61" s="3">
        <f t="shared" si="2"/>
        <v>4.7089032306966131E-4</v>
      </c>
      <c r="J61" s="3">
        <f t="shared" si="3"/>
        <v>2.5553823765698249</v>
      </c>
      <c r="K61" s="3">
        <f t="shared" si="4"/>
        <v>1.5985563413811303</v>
      </c>
      <c r="M61" s="3" t="str">
        <f t="shared" si="5"/>
        <v/>
      </c>
      <c r="O61" s="8" t="str">
        <f>IF( toCHECK!M115="", "", IF( M61 = toCHECK!M115, "ok", "notOk") )</f>
        <v/>
      </c>
    </row>
    <row r="62" spans="1:15" x14ac:dyDescent="0.3">
      <c r="A62" s="8">
        <v>4</v>
      </c>
      <c r="B62" s="3">
        <f t="shared" ref="B62" si="63">$A$27</f>
        <v>5.7005726414999991</v>
      </c>
      <c r="C62" s="3">
        <f t="shared" ref="C62" si="64">$B$27</f>
        <v>6.2390527156399997</v>
      </c>
      <c r="D62" s="3">
        <f t="shared" ref="D62" si="65">$C$27</f>
        <v>1</v>
      </c>
      <c r="E62" s="3">
        <v>5.745051997</v>
      </c>
      <c r="F62" s="3">
        <v>3.5339898029999999</v>
      </c>
      <c r="G62" s="3">
        <v>1</v>
      </c>
      <c r="H62" s="3">
        <f t="shared" si="1"/>
        <v>1.9784130656954626E-3</v>
      </c>
      <c r="I62" s="3">
        <f t="shared" si="2"/>
        <v>7.3173653613403999</v>
      </c>
      <c r="J62" s="3">
        <f t="shared" si="3"/>
        <v>7.3193437744060956</v>
      </c>
      <c r="K62" s="3">
        <f t="shared" si="4"/>
        <v>2.7054285749962235</v>
      </c>
      <c r="M62" s="3" t="str">
        <f t="shared" si="5"/>
        <v/>
      </c>
      <c r="O62" s="8" t="str">
        <f>IF( toCHECK!M116="", "", IF( M62 = toCHECK!M116, "ok", "notOk") )</f>
        <v/>
      </c>
    </row>
    <row r="63" spans="1:15" x14ac:dyDescent="0.3">
      <c r="A63" s="8">
        <v>1</v>
      </c>
      <c r="B63" s="3">
        <f t="shared" ref="B63" si="66">$A$24</f>
        <v>2.5598836701570002</v>
      </c>
      <c r="C63" s="3">
        <f t="shared" ref="C63" si="67">$B$24</f>
        <v>2.5492609363253997</v>
      </c>
      <c r="D63" s="3">
        <f t="shared" ref="D63" si="68">$C$24</f>
        <v>0</v>
      </c>
      <c r="E63" s="3">
        <v>9.1721686219999992</v>
      </c>
      <c r="F63" s="3">
        <v>2.5111010450000002</v>
      </c>
      <c r="G63" s="3">
        <v>1</v>
      </c>
      <c r="H63" s="3">
        <f t="shared" si="1"/>
        <v>43.722312284369373</v>
      </c>
      <c r="I63" s="3">
        <f t="shared" si="2"/>
        <v>1.4561773059663032E-3</v>
      </c>
      <c r="J63" s="3">
        <f t="shared" si="3"/>
        <v>43.723768461675341</v>
      </c>
      <c r="K63" s="3">
        <f t="shared" si="4"/>
        <v>6.6123950624320189</v>
      </c>
      <c r="M63" s="3" t="str">
        <f t="shared" si="5"/>
        <v/>
      </c>
      <c r="O63" s="8" t="str">
        <f>IF( toCHECK!M117="", "", IF( M63 = toCHECK!M117, "ok", "notOk") )</f>
        <v/>
      </c>
    </row>
    <row r="64" spans="1:15" x14ac:dyDescent="0.3">
      <c r="A64" s="8">
        <v>2</v>
      </c>
      <c r="B64" s="3">
        <f t="shared" ref="B64" si="69">$A$25</f>
        <v>6.0483890280100008</v>
      </c>
      <c r="C64" s="3">
        <f t="shared" ref="C64" si="70">$B$25</f>
        <v>3.1950237656999994</v>
      </c>
      <c r="D64" s="3">
        <f t="shared" ref="D64" si="71">$C$25</f>
        <v>0</v>
      </c>
      <c r="E64" s="3">
        <v>9.1721686219999992</v>
      </c>
      <c r="F64" s="3">
        <v>2.5111010450000002</v>
      </c>
      <c r="G64" s="3">
        <v>1</v>
      </c>
      <c r="H64" s="3">
        <f t="shared" si="1"/>
        <v>9.7579989518283199</v>
      </c>
      <c r="I64" s="3">
        <f t="shared" si="2"/>
        <v>0.46775028788968903</v>
      </c>
      <c r="J64" s="3">
        <f t="shared" si="3"/>
        <v>10.225749239718009</v>
      </c>
      <c r="K64" s="3">
        <f t="shared" si="4"/>
        <v>3.1977725434617783</v>
      </c>
      <c r="M64" s="3" t="str">
        <f t="shared" si="5"/>
        <v/>
      </c>
      <c r="O64" s="8" t="str">
        <f>IF( toCHECK!M118="", "", IF( M64 = toCHECK!M118, "ok", "notOk") )</f>
        <v/>
      </c>
    </row>
    <row r="65" spans="1:15" x14ac:dyDescent="0.3">
      <c r="A65" s="8">
        <v>3</v>
      </c>
      <c r="B65" s="3">
        <f t="shared" ref="B65" si="72">$A$26</f>
        <v>7.3434610454750002</v>
      </c>
      <c r="C65" s="3">
        <f t="shared" ref="C65" si="73">$B$26</f>
        <v>3.5122897955559997</v>
      </c>
      <c r="D65" s="3">
        <f t="shared" ref="D65" si="74">$C$26</f>
        <v>1</v>
      </c>
      <c r="E65" s="3">
        <v>9.1721686219999992</v>
      </c>
      <c r="F65" s="3">
        <v>2.5111010450000002</v>
      </c>
      <c r="G65" s="3">
        <v>1</v>
      </c>
      <c r="H65" s="3">
        <f t="shared" si="1"/>
        <v>3.3441714004399348</v>
      </c>
      <c r="I65" s="3">
        <f t="shared" si="2"/>
        <v>1.0023789142398836</v>
      </c>
      <c r="J65" s="3">
        <f t="shared" si="3"/>
        <v>4.3465503146798188</v>
      </c>
      <c r="K65" s="3">
        <f t="shared" si="4"/>
        <v>2.0848381986810915</v>
      </c>
      <c r="L65" s="3" t="s">
        <v>26</v>
      </c>
      <c r="M65" s="3">
        <f t="shared" si="5"/>
        <v>1</v>
      </c>
      <c r="O65" s="8" t="str">
        <f>IF( toCHECK!M119="", "", IF( M65 = toCHECK!M119, "ok", "notOk") )</f>
        <v>ok</v>
      </c>
    </row>
    <row r="66" spans="1:15" x14ac:dyDescent="0.3">
      <c r="A66" s="8">
        <v>4</v>
      </c>
      <c r="B66" s="3">
        <f t="shared" ref="B66" si="75">$A$27</f>
        <v>5.7005726414999991</v>
      </c>
      <c r="C66" s="3">
        <f t="shared" ref="C66" si="76">$B$27</f>
        <v>6.2390527156399997</v>
      </c>
      <c r="D66" s="3">
        <f t="shared" ref="D66" si="77">$C$27</f>
        <v>1</v>
      </c>
      <c r="E66" s="3">
        <v>9.1721686219999992</v>
      </c>
      <c r="F66" s="3">
        <v>2.5111010450000002</v>
      </c>
      <c r="G66" s="3">
        <v>1</v>
      </c>
      <c r="H66" s="3">
        <f t="shared" si="1"/>
        <v>12.051978651823758</v>
      </c>
      <c r="I66" s="3">
        <f t="shared" si="2"/>
        <v>13.897623658627564</v>
      </c>
      <c r="J66" s="3">
        <f t="shared" si="3"/>
        <v>25.949602310451322</v>
      </c>
      <c r="K66" s="3">
        <f t="shared" si="4"/>
        <v>5.0940752164108574</v>
      </c>
      <c r="M66" s="3" t="str">
        <f t="shared" si="5"/>
        <v/>
      </c>
      <c r="O66" s="8" t="str">
        <f>IF( toCHECK!M120="", "", IF( M66 = toCHECK!M120, "ok", "notOk") )</f>
        <v/>
      </c>
    </row>
    <row r="67" spans="1:15" x14ac:dyDescent="0.3">
      <c r="A67" s="8">
        <v>1</v>
      </c>
      <c r="B67" s="3">
        <f t="shared" ref="B67" si="78">$A$24</f>
        <v>2.5598836701570002</v>
      </c>
      <c r="C67" s="3">
        <f t="shared" ref="C67" si="79">$B$24</f>
        <v>2.5492609363253997</v>
      </c>
      <c r="D67" s="3">
        <f t="shared" ref="D67" si="80">$C$24</f>
        <v>0</v>
      </c>
      <c r="E67" s="3">
        <v>7.7927834809999998</v>
      </c>
      <c r="F67" s="3">
        <v>3.4240889409999999</v>
      </c>
      <c r="G67" s="3">
        <v>1</v>
      </c>
      <c r="H67" s="3">
        <f t="shared" si="1"/>
        <v>27.383240430320701</v>
      </c>
      <c r="I67" s="3">
        <f t="shared" si="2"/>
        <v>0.76532403776294233</v>
      </c>
      <c r="J67" s="3">
        <f t="shared" si="3"/>
        <v>28.148564468083642</v>
      </c>
      <c r="K67" s="3">
        <f t="shared" si="4"/>
        <v>5.3055220730936217</v>
      </c>
      <c r="M67" s="3" t="str">
        <f t="shared" si="5"/>
        <v/>
      </c>
      <c r="O67" s="8" t="str">
        <f>IF( toCHECK!M121="", "", IF( M67 = toCHECK!M121, "ok", "notOk") )</f>
        <v/>
      </c>
    </row>
    <row r="68" spans="1:15" x14ac:dyDescent="0.3">
      <c r="A68" s="8">
        <v>2</v>
      </c>
      <c r="B68" s="3">
        <f t="shared" ref="B68" si="81">$A$25</f>
        <v>6.0483890280100008</v>
      </c>
      <c r="C68" s="3">
        <f t="shared" ref="C68" si="82">$B$25</f>
        <v>3.1950237656999994</v>
      </c>
      <c r="D68" s="3">
        <f t="shared" ref="D68" si="83">$C$25</f>
        <v>0</v>
      </c>
      <c r="E68" s="3">
        <v>7.7927834809999998</v>
      </c>
      <c r="F68" s="3">
        <v>3.4240889409999999</v>
      </c>
      <c r="G68" s="3">
        <v>1</v>
      </c>
      <c r="H68" s="3">
        <f t="shared" si="1"/>
        <v>3.0429120076222782</v>
      </c>
      <c r="I68" s="3">
        <f t="shared" si="2"/>
        <v>5.2470854535219998E-2</v>
      </c>
      <c r="J68" s="3">
        <f t="shared" si="3"/>
        <v>3.0953828621574981</v>
      </c>
      <c r="K68" s="3">
        <f t="shared" si="4"/>
        <v>1.7593700185457004</v>
      </c>
      <c r="M68" s="3" t="str">
        <f t="shared" si="5"/>
        <v/>
      </c>
      <c r="O68" s="8" t="str">
        <f>IF( toCHECK!M122="", "", IF( M68 = toCHECK!M122, "ok", "notOk") )</f>
        <v/>
      </c>
    </row>
    <row r="69" spans="1:15" x14ac:dyDescent="0.3">
      <c r="A69" s="8">
        <v>3</v>
      </c>
      <c r="B69" s="3">
        <f t="shared" ref="B69" si="84">$A$26</f>
        <v>7.3434610454750002</v>
      </c>
      <c r="C69" s="3">
        <f t="shared" ref="C69" si="85">$B$26</f>
        <v>3.5122897955559997</v>
      </c>
      <c r="D69" s="3">
        <f t="shared" ref="D69" si="86">$C$26</f>
        <v>1</v>
      </c>
      <c r="E69" s="3">
        <v>7.7927834809999998</v>
      </c>
      <c r="F69" s="3">
        <v>3.4240889409999999</v>
      </c>
      <c r="G69" s="3">
        <v>1</v>
      </c>
      <c r="H69" s="3">
        <f t="shared" si="1"/>
        <v>0.20189065106611745</v>
      </c>
      <c r="I69" s="3">
        <f t="shared" si="2"/>
        <v>7.77939074440863E-3</v>
      </c>
      <c r="J69" s="3">
        <f t="shared" si="3"/>
        <v>0.20967004181052609</v>
      </c>
      <c r="K69" s="3">
        <f t="shared" si="4"/>
        <v>0.45789741406839818</v>
      </c>
      <c r="L69" s="3" t="s">
        <v>26</v>
      </c>
      <c r="M69" s="3">
        <f t="shared" si="5"/>
        <v>1</v>
      </c>
      <c r="O69" s="8" t="str">
        <f>IF( toCHECK!M123="", "", IF( M69 = toCHECK!M123, "ok", "notOk") )</f>
        <v>ok</v>
      </c>
    </row>
    <row r="70" spans="1:15" x14ac:dyDescent="0.3">
      <c r="A70" s="8">
        <v>4</v>
      </c>
      <c r="B70" s="3">
        <f t="shared" ref="B70" si="87">$A$27</f>
        <v>5.7005726414999991</v>
      </c>
      <c r="C70" s="3">
        <f t="shared" ref="C70" si="88">$B$27</f>
        <v>6.2390527156399997</v>
      </c>
      <c r="D70" s="3">
        <f t="shared" ref="D70" si="89">$C$27</f>
        <v>1</v>
      </c>
      <c r="E70" s="3">
        <v>7.7927834809999998</v>
      </c>
      <c r="F70" s="3">
        <v>3.4240889409999999</v>
      </c>
      <c r="G70" s="3">
        <v>1</v>
      </c>
      <c r="H70" s="3">
        <f t="shared" si="1"/>
        <v>4.3773461969212981</v>
      </c>
      <c r="I70" s="3">
        <f t="shared" si="2"/>
        <v>7.9240210525354753</v>
      </c>
      <c r="J70" s="3">
        <f t="shared" si="3"/>
        <v>12.301367249456774</v>
      </c>
      <c r="K70" s="3">
        <f t="shared" si="4"/>
        <v>3.5073305018855545</v>
      </c>
      <c r="M70" s="3" t="str">
        <f t="shared" si="5"/>
        <v/>
      </c>
      <c r="O70" s="8" t="str">
        <f>IF( toCHECK!M124="", "", IF( M70 = toCHECK!M124, "ok", "notOk") )</f>
        <v/>
      </c>
    </row>
    <row r="71" spans="1:15" x14ac:dyDescent="0.3">
      <c r="A71" s="8">
        <v>1</v>
      </c>
      <c r="B71" s="3">
        <f t="shared" ref="B71" si="90">$A$24</f>
        <v>2.5598836701570002</v>
      </c>
      <c r="C71" s="3">
        <f t="shared" ref="C71" si="91">$B$24</f>
        <v>2.5492609363253997</v>
      </c>
      <c r="D71" s="3">
        <f t="shared" ref="D71" si="92">$C$24</f>
        <v>0</v>
      </c>
      <c r="E71" s="3">
        <v>7.9398208170000002</v>
      </c>
      <c r="F71" s="3">
        <v>0.79163723119999996</v>
      </c>
      <c r="G71" s="3">
        <v>1</v>
      </c>
      <c r="H71" s="3">
        <f t="shared" si="1"/>
        <v>28.943723703981199</v>
      </c>
      <c r="I71" s="3">
        <f t="shared" si="2"/>
        <v>3.0892410888187385</v>
      </c>
      <c r="J71" s="3">
        <f t="shared" si="3"/>
        <v>32.032964792799937</v>
      </c>
      <c r="K71" s="3">
        <f t="shared" si="4"/>
        <v>5.659767203057025</v>
      </c>
      <c r="M71" s="3" t="str">
        <f t="shared" si="5"/>
        <v/>
      </c>
      <c r="O71" s="8" t="str">
        <f>IF( toCHECK!M125="", "", IF( M71 = toCHECK!M125, "ok", "notOk") )</f>
        <v/>
      </c>
    </row>
    <row r="72" spans="1:15" x14ac:dyDescent="0.3">
      <c r="A72" s="8">
        <v>2</v>
      </c>
      <c r="B72" s="3">
        <f t="shared" ref="B72" si="93">$A$25</f>
        <v>6.0483890280100008</v>
      </c>
      <c r="C72" s="3">
        <f t="shared" ref="C72" si="94">$B$25</f>
        <v>3.1950237656999994</v>
      </c>
      <c r="D72" s="3">
        <f t="shared" ref="D72" si="95">$C$25</f>
        <v>0</v>
      </c>
      <c r="E72" s="3">
        <v>7.9398208170000002</v>
      </c>
      <c r="F72" s="3">
        <v>0.79163723119999996</v>
      </c>
      <c r="G72" s="3">
        <v>1</v>
      </c>
      <c r="H72" s="3">
        <f t="shared" si="1"/>
        <v>3.5775142124019097</v>
      </c>
      <c r="I72" s="3">
        <f t="shared" si="2"/>
        <v>5.7762668342159156</v>
      </c>
      <c r="J72" s="3">
        <f t="shared" si="3"/>
        <v>9.3537810466178257</v>
      </c>
      <c r="K72" s="3">
        <f t="shared" si="4"/>
        <v>3.0583951750252658</v>
      </c>
      <c r="M72" s="3" t="str">
        <f t="shared" si="5"/>
        <v/>
      </c>
      <c r="O72" s="8" t="str">
        <f>IF( toCHECK!M126="", "", IF( M72 = toCHECK!M126, "ok", "notOk") )</f>
        <v/>
      </c>
    </row>
    <row r="73" spans="1:15" x14ac:dyDescent="0.3">
      <c r="A73" s="8">
        <v>3</v>
      </c>
      <c r="B73" s="3">
        <f t="shared" ref="B73" si="96">$A$26</f>
        <v>7.3434610454750002</v>
      </c>
      <c r="C73" s="3">
        <f t="shared" ref="C73" si="97">$B$26</f>
        <v>3.5122897955559997</v>
      </c>
      <c r="D73" s="3">
        <f t="shared" ref="D73" si="98">$C$26</f>
        <v>1</v>
      </c>
      <c r="E73" s="3">
        <v>7.9398208170000002</v>
      </c>
      <c r="F73" s="3">
        <v>0.79163723119999996</v>
      </c>
      <c r="G73" s="3">
        <v>1</v>
      </c>
      <c r="H73" s="3">
        <f t="shared" si="1"/>
        <v>0.35564497709335019</v>
      </c>
      <c r="I73" s="3">
        <f t="shared" si="2"/>
        <v>7.4019503759368765</v>
      </c>
      <c r="J73" s="3">
        <f t="shared" si="3"/>
        <v>7.7575953530302266</v>
      </c>
      <c r="K73" s="3">
        <f t="shared" si="4"/>
        <v>2.7852460130175625</v>
      </c>
      <c r="L73" s="3" t="s">
        <v>26</v>
      </c>
      <c r="M73" s="3">
        <f t="shared" si="5"/>
        <v>1</v>
      </c>
      <c r="O73" s="8" t="str">
        <f>IF( toCHECK!M127="", "", IF( M73 = toCHECK!M127, "ok", "notOk") )</f>
        <v>ok</v>
      </c>
    </row>
    <row r="74" spans="1:15" x14ac:dyDescent="0.3">
      <c r="A74" s="8">
        <v>4</v>
      </c>
      <c r="B74" s="3">
        <f t="shared" ref="B74" si="99">$A$27</f>
        <v>5.7005726414999991</v>
      </c>
      <c r="C74" s="3">
        <f t="shared" ref="C74" si="100">$B$27</f>
        <v>6.2390527156399997</v>
      </c>
      <c r="D74" s="3">
        <f t="shared" ref="D74" si="101">$C$27</f>
        <v>1</v>
      </c>
      <c r="E74" s="3">
        <v>7.9398208170000002</v>
      </c>
      <c r="F74" s="3">
        <v>0.79163723119999996</v>
      </c>
      <c r="G74" s="3">
        <v>1</v>
      </c>
      <c r="H74" s="3">
        <f t="shared" si="1"/>
        <v>5.0142323914800837</v>
      </c>
      <c r="I74" s="3">
        <f t="shared" si="2"/>
        <v>29.674335460116676</v>
      </c>
      <c r="J74" s="3">
        <f t="shared" si="3"/>
        <v>34.688567851596758</v>
      </c>
      <c r="K74" s="3">
        <f t="shared" si="4"/>
        <v>5.8897001495489363</v>
      </c>
      <c r="M74" s="3" t="str">
        <f t="shared" si="5"/>
        <v/>
      </c>
      <c r="O74" s="8" t="str">
        <f>IF( toCHECK!M128="", "", IF( M74 = toCHECK!M128, "ok", "notOk") )</f>
        <v/>
      </c>
    </row>
    <row r="77" spans="1:15" x14ac:dyDescent="0.3">
      <c r="A77" s="7" t="s">
        <v>21</v>
      </c>
      <c r="B77" s="8"/>
      <c r="C77" s="8"/>
      <c r="D77" s="8"/>
      <c r="E77" s="8"/>
      <c r="F77" s="8"/>
    </row>
    <row r="78" spans="1:15" x14ac:dyDescent="0.3">
      <c r="A78" s="7" t="s">
        <v>0</v>
      </c>
      <c r="B78" s="7" t="s">
        <v>1</v>
      </c>
      <c r="C78" s="7" t="s">
        <v>22</v>
      </c>
      <c r="D78" s="7" t="s">
        <v>2</v>
      </c>
      <c r="E78" s="7" t="s">
        <v>19</v>
      </c>
      <c r="F78" s="7" t="s">
        <v>20</v>
      </c>
      <c r="O78" s="7" t="s">
        <v>36</v>
      </c>
    </row>
    <row r="79" spans="1:15" x14ac:dyDescent="0.3">
      <c r="A79" s="8">
        <f>A11</f>
        <v>3.3935332109999998</v>
      </c>
      <c r="B79" s="8">
        <f>B11</f>
        <v>2.3312733809999999</v>
      </c>
      <c r="C79" s="8">
        <f>M35</f>
        <v>0</v>
      </c>
      <c r="D79" s="8">
        <f>C11</f>
        <v>0</v>
      </c>
      <c r="E79" s="8">
        <f>IF(D79=C79,0,1)</f>
        <v>0</v>
      </c>
      <c r="F79" s="8">
        <f>(1-(SUM(E79:E88)/COUNT(E79:E88)))*100</f>
        <v>90</v>
      </c>
      <c r="O79" s="8" t="str">
        <f>IF(F79=toCHECK!F133, "ok", "notOk")</f>
        <v>ok</v>
      </c>
    </row>
    <row r="80" spans="1:15" x14ac:dyDescent="0.3">
      <c r="A80" s="8">
        <f t="shared" ref="A80:B88" si="102">A12</f>
        <v>3.1100734829999999</v>
      </c>
      <c r="B80" s="8">
        <f t="shared" si="102"/>
        <v>1.7815396379999999</v>
      </c>
      <c r="C80" s="8">
        <f>M39</f>
        <v>0</v>
      </c>
      <c r="D80" s="8">
        <f t="shared" ref="D80:D88" si="103">C12</f>
        <v>0</v>
      </c>
      <c r="E80" s="8">
        <f t="shared" ref="E80:E88" si="104">IF(D80=C80,0,1)</f>
        <v>0</v>
      </c>
      <c r="F80" s="8"/>
    </row>
    <row r="81" spans="1:6" x14ac:dyDescent="0.3">
      <c r="A81" s="8">
        <f t="shared" si="102"/>
        <v>1.343808831</v>
      </c>
      <c r="B81" s="8">
        <f t="shared" si="102"/>
        <v>3.3683609539999999</v>
      </c>
      <c r="C81" s="8">
        <f>M43</f>
        <v>0</v>
      </c>
      <c r="D81" s="8">
        <f t="shared" si="103"/>
        <v>0</v>
      </c>
      <c r="E81" s="8">
        <f t="shared" si="104"/>
        <v>0</v>
      </c>
      <c r="F81" s="8"/>
    </row>
    <row r="82" spans="1:6" x14ac:dyDescent="0.3">
      <c r="A82" s="8">
        <f t="shared" si="102"/>
        <v>3.582294042</v>
      </c>
      <c r="B82" s="8">
        <f t="shared" si="102"/>
        <v>4.6791791099999998</v>
      </c>
      <c r="C82" s="8">
        <f>M47</f>
        <v>0</v>
      </c>
      <c r="D82" s="8">
        <f t="shared" si="103"/>
        <v>0</v>
      </c>
      <c r="E82" s="8">
        <f t="shared" si="104"/>
        <v>0</v>
      </c>
      <c r="F82" s="8"/>
    </row>
    <row r="83" spans="1:6" x14ac:dyDescent="0.3">
      <c r="A83" s="8">
        <f t="shared" si="102"/>
        <v>2.2803624390000001</v>
      </c>
      <c r="B83" s="8">
        <f t="shared" si="102"/>
        <v>2.8669902629999999</v>
      </c>
      <c r="C83" s="8">
        <f>M51</f>
        <v>0</v>
      </c>
      <c r="D83" s="8">
        <f t="shared" si="103"/>
        <v>0</v>
      </c>
      <c r="E83" s="8">
        <f t="shared" si="104"/>
        <v>0</v>
      </c>
      <c r="F83" s="8"/>
    </row>
    <row r="84" spans="1:6" x14ac:dyDescent="0.3">
      <c r="A84" s="8">
        <f t="shared" si="102"/>
        <v>7.4234369420000004</v>
      </c>
      <c r="B84" s="8">
        <f t="shared" si="102"/>
        <v>4.6965228750000003</v>
      </c>
      <c r="C84" s="8">
        <f>M57</f>
        <v>1</v>
      </c>
      <c r="D84" s="8">
        <f t="shared" si="103"/>
        <v>1</v>
      </c>
      <c r="E84" s="8">
        <f t="shared" si="104"/>
        <v>0</v>
      </c>
      <c r="F84" s="8"/>
    </row>
    <row r="85" spans="1:6" x14ac:dyDescent="0.3">
      <c r="A85" s="8">
        <f t="shared" si="102"/>
        <v>5.745051997</v>
      </c>
      <c r="B85" s="8">
        <f t="shared" si="102"/>
        <v>3.5339898029999999</v>
      </c>
      <c r="C85" s="8">
        <f>M60</f>
        <v>0</v>
      </c>
      <c r="D85" s="8">
        <f t="shared" si="103"/>
        <v>1</v>
      </c>
      <c r="E85" s="8">
        <f t="shared" si="104"/>
        <v>1</v>
      </c>
      <c r="F85" s="8"/>
    </row>
    <row r="86" spans="1:6" x14ac:dyDescent="0.3">
      <c r="A86" s="8">
        <f t="shared" si="102"/>
        <v>9.1721686219999992</v>
      </c>
      <c r="B86" s="8">
        <f t="shared" si="102"/>
        <v>2.5111010450000002</v>
      </c>
      <c r="C86" s="8">
        <f>M65</f>
        <v>1</v>
      </c>
      <c r="D86" s="8">
        <f t="shared" si="103"/>
        <v>1</v>
      </c>
      <c r="E86" s="8">
        <f t="shared" si="104"/>
        <v>0</v>
      </c>
      <c r="F86" s="8"/>
    </row>
    <row r="87" spans="1:6" x14ac:dyDescent="0.3">
      <c r="A87" s="8">
        <f t="shared" si="102"/>
        <v>7.7927834809999998</v>
      </c>
      <c r="B87" s="8">
        <f t="shared" si="102"/>
        <v>3.4240889409999999</v>
      </c>
      <c r="C87" s="8">
        <f>M69</f>
        <v>1</v>
      </c>
      <c r="D87" s="8">
        <f t="shared" si="103"/>
        <v>1</v>
      </c>
      <c r="E87" s="8">
        <f t="shared" si="104"/>
        <v>0</v>
      </c>
      <c r="F87" s="8"/>
    </row>
    <row r="88" spans="1:6" x14ac:dyDescent="0.3">
      <c r="A88" s="8">
        <f t="shared" si="102"/>
        <v>7.9398208170000002</v>
      </c>
      <c r="B88" s="8">
        <f t="shared" si="102"/>
        <v>0.79163723119999996</v>
      </c>
      <c r="C88" s="8">
        <f>M73</f>
        <v>1</v>
      </c>
      <c r="D88" s="8">
        <f t="shared" si="103"/>
        <v>1</v>
      </c>
      <c r="E88" s="8">
        <f t="shared" si="104"/>
        <v>0</v>
      </c>
      <c r="F88" s="8"/>
    </row>
  </sheetData>
  <sheetProtection password="D28E" sheet="1" objects="1" scenarios="1" formatColumns="0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2"/>
  <sheetViews>
    <sheetView topLeftCell="A57" workbookViewId="0">
      <selection activeCell="L21" sqref="L21"/>
    </sheetView>
  </sheetViews>
  <sheetFormatPr defaultColWidth="11.07421875" defaultRowHeight="13.5" x14ac:dyDescent="0.3"/>
  <cols>
    <col min="3" max="3" width="10.53515625" customWidth="1"/>
    <col min="4" max="4" width="5.3828125" customWidth="1"/>
    <col min="5" max="5" width="9" customWidth="1"/>
    <col min="7" max="7" width="5.3828125" customWidth="1"/>
    <col min="8" max="8" width="10.84375" customWidth="1"/>
    <col min="12" max="12" width="5.69140625" customWidth="1"/>
    <col min="13" max="13" width="9.53515625" customWidth="1"/>
    <col min="15" max="15" width="7.84375" customWidth="1"/>
    <col min="21" max="21" width="3.3046875" customWidth="1"/>
  </cols>
  <sheetData>
    <row r="1" spans="1:12" x14ac:dyDescent="0.3">
      <c r="A1" s="1" t="s">
        <v>30</v>
      </c>
    </row>
    <row r="2" spans="1:12" x14ac:dyDescent="0.3">
      <c r="A2" s="1" t="s">
        <v>31</v>
      </c>
    </row>
    <row r="3" spans="1:12" x14ac:dyDescent="0.3">
      <c r="A3" s="1"/>
    </row>
    <row r="4" spans="1:12" x14ac:dyDescent="0.3">
      <c r="A4" s="1" t="s">
        <v>32</v>
      </c>
    </row>
    <row r="5" spans="1:12" x14ac:dyDescent="0.3">
      <c r="A5" s="1" t="s">
        <v>33</v>
      </c>
    </row>
    <row r="6" spans="1:12" x14ac:dyDescent="0.3">
      <c r="F6" s="1"/>
      <c r="L6" s="1"/>
    </row>
    <row r="7" spans="1:12" x14ac:dyDescent="0.3">
      <c r="A7" s="1"/>
    </row>
    <row r="9" spans="1:12" x14ac:dyDescent="0.3">
      <c r="A9" s="1" t="s">
        <v>3</v>
      </c>
    </row>
    <row r="10" spans="1:12" x14ac:dyDescent="0.3">
      <c r="A10" s="1" t="s">
        <v>0</v>
      </c>
      <c r="B10" s="1" t="s">
        <v>1</v>
      </c>
      <c r="C10" s="1" t="s">
        <v>2</v>
      </c>
    </row>
    <row r="11" spans="1:12" x14ac:dyDescent="0.3">
      <c r="A11">
        <v>3.3935332109999998</v>
      </c>
      <c r="B11">
        <v>2.3312733809999999</v>
      </c>
      <c r="C11">
        <v>0</v>
      </c>
    </row>
    <row r="12" spans="1:12" x14ac:dyDescent="0.3">
      <c r="A12">
        <v>3.1100734829999999</v>
      </c>
      <c r="B12">
        <v>1.7815396379999999</v>
      </c>
      <c r="C12">
        <v>0</v>
      </c>
    </row>
    <row r="13" spans="1:12" x14ac:dyDescent="0.3">
      <c r="A13">
        <v>1.343808831</v>
      </c>
      <c r="B13">
        <v>3.3683609539999999</v>
      </c>
      <c r="C13">
        <v>0</v>
      </c>
    </row>
    <row r="14" spans="1:12" x14ac:dyDescent="0.3">
      <c r="A14">
        <v>3.582294042</v>
      </c>
      <c r="B14">
        <v>4.6791791099999998</v>
      </c>
      <c r="C14">
        <v>0</v>
      </c>
    </row>
    <row r="15" spans="1:12" x14ac:dyDescent="0.3">
      <c r="A15">
        <v>2.2803624390000001</v>
      </c>
      <c r="B15">
        <v>2.8669902629999999</v>
      </c>
      <c r="C15">
        <v>0</v>
      </c>
    </row>
    <row r="16" spans="1:12" x14ac:dyDescent="0.3">
      <c r="A16">
        <v>7.4234369420000004</v>
      </c>
      <c r="B16">
        <v>4.6965228750000003</v>
      </c>
      <c r="C16">
        <v>1</v>
      </c>
    </row>
    <row r="17" spans="1:13" x14ac:dyDescent="0.3">
      <c r="A17">
        <v>5.745051997</v>
      </c>
      <c r="B17">
        <v>3.5339898029999999</v>
      </c>
      <c r="C17">
        <v>1</v>
      </c>
    </row>
    <row r="18" spans="1:13" x14ac:dyDescent="0.3">
      <c r="A18">
        <v>9.1721686219999992</v>
      </c>
      <c r="B18">
        <v>2.5111010450000002</v>
      </c>
      <c r="C18">
        <v>1</v>
      </c>
    </row>
    <row r="19" spans="1:13" x14ac:dyDescent="0.3">
      <c r="A19">
        <v>7.7927834809999998</v>
      </c>
      <c r="B19">
        <v>3.4240889409999999</v>
      </c>
      <c r="C19">
        <v>1</v>
      </c>
    </row>
    <row r="20" spans="1:13" x14ac:dyDescent="0.3">
      <c r="A20">
        <v>7.9398208170000002</v>
      </c>
      <c r="B20">
        <v>0.79163723119999996</v>
      </c>
      <c r="C20">
        <v>1</v>
      </c>
    </row>
    <row r="22" spans="1:13" x14ac:dyDescent="0.3">
      <c r="A22" s="1" t="s">
        <v>4</v>
      </c>
    </row>
    <row r="23" spans="1:13" x14ac:dyDescent="0.3">
      <c r="A23" s="1" t="s">
        <v>0</v>
      </c>
      <c r="B23" s="1" t="s">
        <v>1</v>
      </c>
      <c r="C23" s="1" t="s">
        <v>2</v>
      </c>
    </row>
    <row r="24" spans="1:13" x14ac:dyDescent="0.3">
      <c r="A24">
        <v>3.582294042</v>
      </c>
      <c r="B24">
        <v>0.79163723119999996</v>
      </c>
      <c r="C24">
        <v>0</v>
      </c>
    </row>
    <row r="25" spans="1:13" x14ac:dyDescent="0.3">
      <c r="A25">
        <v>7.7927834809999998</v>
      </c>
      <c r="B25">
        <v>2.3312733809999999</v>
      </c>
      <c r="C25">
        <v>0</v>
      </c>
    </row>
    <row r="26" spans="1:13" x14ac:dyDescent="0.3">
      <c r="A26">
        <v>7.9398208170000002</v>
      </c>
      <c r="B26">
        <v>2.8669902629999999</v>
      </c>
      <c r="C26">
        <v>1</v>
      </c>
    </row>
    <row r="27" spans="1:13" x14ac:dyDescent="0.3">
      <c r="A27">
        <v>3.3935332109999998</v>
      </c>
      <c r="B27">
        <v>4.6791791099999998</v>
      </c>
      <c r="C27">
        <v>1</v>
      </c>
    </row>
    <row r="29" spans="1:13" x14ac:dyDescent="0.3">
      <c r="A29" s="1" t="s">
        <v>15</v>
      </c>
    </row>
    <row r="30" spans="1:13" x14ac:dyDescent="0.3">
      <c r="A30">
        <v>0.7</v>
      </c>
    </row>
    <row r="32" spans="1:13" x14ac:dyDescent="0.3">
      <c r="A32" s="1" t="s">
        <v>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5" x14ac:dyDescent="0.3">
      <c r="A33" s="1"/>
      <c r="B33" s="1" t="s">
        <v>5</v>
      </c>
      <c r="C33" s="1"/>
      <c r="D33" s="1"/>
      <c r="E33" s="1" t="s">
        <v>6</v>
      </c>
      <c r="F33" s="1"/>
      <c r="G33" s="1"/>
      <c r="H33" s="1" t="s">
        <v>7</v>
      </c>
      <c r="I33" s="1"/>
      <c r="J33" s="1"/>
      <c r="K33" s="1"/>
      <c r="L33" s="1"/>
      <c r="M33" s="1" t="s">
        <v>14</v>
      </c>
      <c r="N33" s="1"/>
      <c r="O33" s="1"/>
    </row>
    <row r="34" spans="1:15" x14ac:dyDescent="0.3">
      <c r="A34" s="1" t="s">
        <v>16</v>
      </c>
      <c r="B34" s="1" t="s">
        <v>0</v>
      </c>
      <c r="C34" s="1" t="s">
        <v>1</v>
      </c>
      <c r="D34" s="1" t="s">
        <v>2</v>
      </c>
      <c r="E34" s="1" t="s">
        <v>0</v>
      </c>
      <c r="F34" s="1" t="s">
        <v>1</v>
      </c>
      <c r="G34" s="1" t="s">
        <v>2</v>
      </c>
      <c r="H34" s="1" t="s">
        <v>11</v>
      </c>
      <c r="I34" s="1" t="s">
        <v>12</v>
      </c>
      <c r="J34" s="1" t="s">
        <v>13</v>
      </c>
      <c r="K34" s="1" t="s">
        <v>10</v>
      </c>
      <c r="L34" s="1" t="s">
        <v>8</v>
      </c>
      <c r="M34" s="1" t="s">
        <v>0</v>
      </c>
      <c r="N34" s="1" t="s">
        <v>1</v>
      </c>
      <c r="O34" s="1" t="s">
        <v>17</v>
      </c>
    </row>
    <row r="35" spans="1:15" x14ac:dyDescent="0.3">
      <c r="A35">
        <v>1</v>
      </c>
      <c r="L35" t="s">
        <v>26</v>
      </c>
      <c r="M35">
        <v>3.4501614602999999</v>
      </c>
      <c r="N35">
        <v>1.8693825360599998</v>
      </c>
      <c r="O35">
        <v>0</v>
      </c>
    </row>
    <row r="36" spans="1:15" x14ac:dyDescent="0.3">
      <c r="A36">
        <v>2</v>
      </c>
      <c r="L36" t="s">
        <v>27</v>
      </c>
      <c r="M36">
        <v>7.7927834809999998</v>
      </c>
      <c r="N36">
        <v>2.3312733809999999</v>
      </c>
      <c r="O36">
        <v>0</v>
      </c>
    </row>
    <row r="37" spans="1:15" x14ac:dyDescent="0.3">
      <c r="A37">
        <v>3</v>
      </c>
      <c r="L37" t="s">
        <v>27</v>
      </c>
      <c r="M37">
        <v>7.9398208170000002</v>
      </c>
      <c r="N37">
        <v>2.8669902629999999</v>
      </c>
      <c r="O37">
        <v>1</v>
      </c>
    </row>
    <row r="38" spans="1:15" x14ac:dyDescent="0.3">
      <c r="A38">
        <v>4</v>
      </c>
      <c r="L38" t="s">
        <v>27</v>
      </c>
      <c r="M38">
        <v>3.3935332109999998</v>
      </c>
      <c r="N38">
        <v>4.6791791099999998</v>
      </c>
      <c r="O38">
        <v>1</v>
      </c>
    </row>
    <row r="39" spans="1:15" x14ac:dyDescent="0.3">
      <c r="A39">
        <v>1</v>
      </c>
      <c r="L39" t="s">
        <v>26</v>
      </c>
      <c r="M39">
        <v>3.2120998761899999</v>
      </c>
      <c r="N39">
        <v>1.8078925074179999</v>
      </c>
      <c r="O39">
        <v>0</v>
      </c>
    </row>
    <row r="40" spans="1:15" x14ac:dyDescent="0.3">
      <c r="A40">
        <v>2</v>
      </c>
      <c r="L40" t="s">
        <v>27</v>
      </c>
      <c r="M40">
        <v>7.7927834809999998</v>
      </c>
      <c r="N40">
        <v>2.3312733809999999</v>
      </c>
      <c r="O40">
        <v>0</v>
      </c>
    </row>
    <row r="41" spans="1:15" x14ac:dyDescent="0.3">
      <c r="A41">
        <v>3</v>
      </c>
      <c r="L41" t="s">
        <v>27</v>
      </c>
      <c r="M41">
        <v>7.9398208170000002</v>
      </c>
      <c r="N41">
        <v>2.8669902629999999</v>
      </c>
      <c r="O41">
        <v>1</v>
      </c>
    </row>
    <row r="42" spans="1:15" x14ac:dyDescent="0.3">
      <c r="A42">
        <v>4</v>
      </c>
      <c r="L42" t="s">
        <v>27</v>
      </c>
      <c r="M42">
        <v>3.3935332109999998</v>
      </c>
      <c r="N42">
        <v>4.6791791099999998</v>
      </c>
      <c r="O42">
        <v>1</v>
      </c>
    </row>
    <row r="43" spans="1:15" x14ac:dyDescent="0.3">
      <c r="A43">
        <v>1</v>
      </c>
      <c r="L43" t="s">
        <v>27</v>
      </c>
      <c r="M43">
        <v>3.2120998761899999</v>
      </c>
      <c r="N43">
        <v>1.8078925074179999</v>
      </c>
      <c r="O43">
        <v>0</v>
      </c>
    </row>
    <row r="44" spans="1:15" x14ac:dyDescent="0.3">
      <c r="A44">
        <v>2</v>
      </c>
      <c r="L44" t="s">
        <v>27</v>
      </c>
      <c r="M44">
        <v>7.7927834809999998</v>
      </c>
      <c r="N44">
        <v>2.3312733809999999</v>
      </c>
      <c r="O44">
        <v>0</v>
      </c>
    </row>
    <row r="45" spans="1:15" x14ac:dyDescent="0.3">
      <c r="A45">
        <v>3</v>
      </c>
      <c r="L45" t="s">
        <v>27</v>
      </c>
      <c r="M45">
        <v>7.9398208170000002</v>
      </c>
      <c r="N45">
        <v>2.8669902629999999</v>
      </c>
      <c r="O45">
        <v>1</v>
      </c>
    </row>
    <row r="46" spans="1:15" x14ac:dyDescent="0.3">
      <c r="A46">
        <v>4</v>
      </c>
      <c r="L46" t="s">
        <v>26</v>
      </c>
      <c r="M46">
        <v>4.8283402769999997</v>
      </c>
      <c r="N46">
        <v>5.5967518191999996</v>
      </c>
      <c r="O46">
        <v>1</v>
      </c>
    </row>
    <row r="47" spans="1:15" x14ac:dyDescent="0.3">
      <c r="A47">
        <v>1</v>
      </c>
      <c r="L47" t="s">
        <v>27</v>
      </c>
      <c r="M47">
        <v>3.2120998761899999</v>
      </c>
      <c r="N47">
        <v>1.8078925074179999</v>
      </c>
      <c r="O47">
        <v>0</v>
      </c>
    </row>
    <row r="48" spans="1:15" x14ac:dyDescent="0.3">
      <c r="A48">
        <v>2</v>
      </c>
      <c r="L48" t="s">
        <v>27</v>
      </c>
      <c r="M48">
        <v>7.7927834809999998</v>
      </c>
      <c r="N48">
        <v>2.3312733809999999</v>
      </c>
      <c r="O48">
        <v>0</v>
      </c>
    </row>
    <row r="49" spans="1:15" x14ac:dyDescent="0.3">
      <c r="A49">
        <v>3</v>
      </c>
      <c r="L49" t="s">
        <v>27</v>
      </c>
      <c r="M49">
        <v>7.9398208170000002</v>
      </c>
      <c r="N49">
        <v>2.8669902629999999</v>
      </c>
      <c r="O49">
        <v>1</v>
      </c>
    </row>
    <row r="50" spans="1:15" x14ac:dyDescent="0.3">
      <c r="A50">
        <v>4</v>
      </c>
      <c r="L50" t="s">
        <v>26</v>
      </c>
      <c r="M50">
        <v>5.7005726414999991</v>
      </c>
      <c r="N50">
        <v>6.2390527156399997</v>
      </c>
      <c r="O50">
        <v>1</v>
      </c>
    </row>
    <row r="51" spans="1:15" x14ac:dyDescent="0.3">
      <c r="A51">
        <v>1</v>
      </c>
      <c r="L51" t="s">
        <v>26</v>
      </c>
      <c r="M51">
        <v>2.5598836701570002</v>
      </c>
      <c r="N51">
        <v>2.5492609363253997</v>
      </c>
      <c r="O51">
        <v>0</v>
      </c>
    </row>
    <row r="52" spans="1:15" x14ac:dyDescent="0.3">
      <c r="A52">
        <v>2</v>
      </c>
      <c r="L52" t="s">
        <v>27</v>
      </c>
      <c r="M52">
        <v>7.7927834809999998</v>
      </c>
      <c r="N52">
        <v>2.3312733809999999</v>
      </c>
      <c r="O52">
        <v>0</v>
      </c>
    </row>
    <row r="53" spans="1:15" x14ac:dyDescent="0.3">
      <c r="A53">
        <v>3</v>
      </c>
      <c r="L53" t="s">
        <v>27</v>
      </c>
      <c r="M53">
        <v>7.9398208170000002</v>
      </c>
      <c r="N53">
        <v>2.8669902629999999</v>
      </c>
      <c r="O53">
        <v>1</v>
      </c>
    </row>
    <row r="54" spans="1:15" x14ac:dyDescent="0.3">
      <c r="A54">
        <v>4</v>
      </c>
      <c r="L54" t="s">
        <v>27</v>
      </c>
      <c r="M54">
        <v>5.7005726414999991</v>
      </c>
      <c r="N54">
        <v>6.2390527156399997</v>
      </c>
      <c r="O54">
        <v>1</v>
      </c>
    </row>
    <row r="55" spans="1:15" x14ac:dyDescent="0.3">
      <c r="A55">
        <v>1</v>
      </c>
      <c r="L55" t="s">
        <v>27</v>
      </c>
      <c r="M55">
        <v>2.5598836701570002</v>
      </c>
      <c r="N55">
        <v>2.5492609363253997</v>
      </c>
      <c r="O55">
        <v>0</v>
      </c>
    </row>
    <row r="56" spans="1:15" x14ac:dyDescent="0.3">
      <c r="A56">
        <v>2</v>
      </c>
      <c r="L56" t="s">
        <v>27</v>
      </c>
      <c r="M56">
        <v>7.7927834809999998</v>
      </c>
      <c r="N56">
        <v>2.3312733809999999</v>
      </c>
      <c r="O56">
        <v>0</v>
      </c>
    </row>
    <row r="57" spans="1:15" x14ac:dyDescent="0.3">
      <c r="A57">
        <v>3</v>
      </c>
      <c r="L57" t="s">
        <v>26</v>
      </c>
      <c r="M57">
        <v>7.5783521045000004</v>
      </c>
      <c r="N57">
        <v>4.1476630914000001</v>
      </c>
      <c r="O57">
        <v>1</v>
      </c>
    </row>
    <row r="58" spans="1:15" x14ac:dyDescent="0.3">
      <c r="A58">
        <v>4</v>
      </c>
      <c r="L58" t="s">
        <v>27</v>
      </c>
      <c r="M58">
        <v>5.7005726414999991</v>
      </c>
      <c r="N58">
        <v>6.2390527156399997</v>
      </c>
      <c r="O58">
        <v>1</v>
      </c>
    </row>
    <row r="59" spans="1:15" x14ac:dyDescent="0.3">
      <c r="A59">
        <v>1</v>
      </c>
      <c r="L59" t="s">
        <v>27</v>
      </c>
      <c r="M59">
        <v>2.5598836701570002</v>
      </c>
      <c r="N59">
        <v>2.5492609363253997</v>
      </c>
      <c r="O59">
        <v>0</v>
      </c>
    </row>
    <row r="60" spans="1:15" x14ac:dyDescent="0.3">
      <c r="A60">
        <v>2</v>
      </c>
      <c r="L60" t="s">
        <v>27</v>
      </c>
      <c r="M60">
        <v>7.7927834809999998</v>
      </c>
      <c r="N60">
        <v>2.3312733809999999</v>
      </c>
      <c r="O60">
        <v>0</v>
      </c>
    </row>
    <row r="61" spans="1:15" x14ac:dyDescent="0.3">
      <c r="A61">
        <v>3</v>
      </c>
      <c r="L61" t="s">
        <v>26</v>
      </c>
      <c r="M61">
        <v>6.2950420292500002</v>
      </c>
      <c r="N61">
        <v>3.7180917895199999</v>
      </c>
      <c r="O61">
        <v>1</v>
      </c>
    </row>
    <row r="62" spans="1:15" x14ac:dyDescent="0.3">
      <c r="A62">
        <v>4</v>
      </c>
      <c r="L62" t="s">
        <v>27</v>
      </c>
      <c r="M62">
        <v>5.7005726414999991</v>
      </c>
      <c r="N62">
        <v>6.2390527156399997</v>
      </c>
      <c r="O62">
        <v>1</v>
      </c>
    </row>
    <row r="63" spans="1:15" x14ac:dyDescent="0.3">
      <c r="A63">
        <v>1</v>
      </c>
      <c r="L63" t="s">
        <v>27</v>
      </c>
      <c r="M63">
        <v>2.5598836701570002</v>
      </c>
      <c r="N63">
        <v>2.5492609363253997</v>
      </c>
      <c r="O63">
        <v>0</v>
      </c>
    </row>
    <row r="64" spans="1:15" x14ac:dyDescent="0.3">
      <c r="A64">
        <v>2</v>
      </c>
      <c r="L64" t="s">
        <v>26</v>
      </c>
      <c r="M64">
        <v>6.8272138823000006</v>
      </c>
      <c r="N64">
        <v>2.2053940161999996</v>
      </c>
      <c r="O64">
        <v>0</v>
      </c>
    </row>
    <row r="65" spans="1:15" x14ac:dyDescent="0.3">
      <c r="A65">
        <v>3</v>
      </c>
      <c r="L65" t="s">
        <v>27</v>
      </c>
      <c r="M65">
        <v>6.2950420292500002</v>
      </c>
      <c r="N65">
        <v>3.7180917895199999</v>
      </c>
      <c r="O65">
        <v>1</v>
      </c>
    </row>
    <row r="66" spans="1:15" x14ac:dyDescent="0.3">
      <c r="A66">
        <v>4</v>
      </c>
      <c r="L66" t="s">
        <v>27</v>
      </c>
      <c r="M66">
        <v>5.7005726414999991</v>
      </c>
      <c r="N66">
        <v>6.2390527156399997</v>
      </c>
      <c r="O66">
        <v>1</v>
      </c>
    </row>
    <row r="67" spans="1:15" x14ac:dyDescent="0.3">
      <c r="A67">
        <v>1</v>
      </c>
      <c r="L67" t="s">
        <v>27</v>
      </c>
      <c r="M67">
        <v>2.5598836701570002</v>
      </c>
      <c r="N67">
        <v>2.5492609363253997</v>
      </c>
      <c r="O67">
        <v>0</v>
      </c>
    </row>
    <row r="68" spans="1:15" x14ac:dyDescent="0.3">
      <c r="A68">
        <v>2</v>
      </c>
      <c r="L68" t="s">
        <v>27</v>
      </c>
      <c r="M68">
        <v>6.8272138823000006</v>
      </c>
      <c r="N68">
        <v>2.2053940161999996</v>
      </c>
      <c r="O68">
        <v>0</v>
      </c>
    </row>
    <row r="69" spans="1:15" x14ac:dyDescent="0.3">
      <c r="A69">
        <v>3</v>
      </c>
      <c r="L69" t="s">
        <v>26</v>
      </c>
      <c r="M69">
        <v>7.3434610454750002</v>
      </c>
      <c r="N69">
        <v>3.5122897955559997</v>
      </c>
      <c r="O69">
        <v>1</v>
      </c>
    </row>
    <row r="70" spans="1:15" x14ac:dyDescent="0.3">
      <c r="A70">
        <v>4</v>
      </c>
      <c r="L70" t="s">
        <v>27</v>
      </c>
      <c r="M70">
        <v>5.7005726414999991</v>
      </c>
      <c r="N70">
        <v>6.2390527156399997</v>
      </c>
      <c r="O70">
        <v>1</v>
      </c>
    </row>
    <row r="71" spans="1:15" x14ac:dyDescent="0.3">
      <c r="A71">
        <v>1</v>
      </c>
      <c r="L71" t="s">
        <v>27</v>
      </c>
      <c r="M71">
        <v>2.5598836701570002</v>
      </c>
      <c r="N71">
        <v>2.5492609363253997</v>
      </c>
      <c r="O71">
        <v>0</v>
      </c>
    </row>
    <row r="72" spans="1:15" x14ac:dyDescent="0.3">
      <c r="A72">
        <v>2</v>
      </c>
      <c r="L72" t="s">
        <v>26</v>
      </c>
      <c r="M72">
        <v>6.0483890280100008</v>
      </c>
      <c r="N72">
        <v>3.1950237656999994</v>
      </c>
      <c r="O72">
        <v>0</v>
      </c>
    </row>
    <row r="73" spans="1:15" x14ac:dyDescent="0.3">
      <c r="A73">
        <v>3</v>
      </c>
      <c r="L73" t="s">
        <v>27</v>
      </c>
      <c r="M73">
        <v>7.3434610454750002</v>
      </c>
      <c r="N73">
        <v>3.5122897955559997</v>
      </c>
      <c r="O73">
        <v>1</v>
      </c>
    </row>
    <row r="74" spans="1:15" x14ac:dyDescent="0.3">
      <c r="A74">
        <v>4</v>
      </c>
      <c r="L74" t="s">
        <v>27</v>
      </c>
      <c r="M74">
        <v>5.7005726414999991</v>
      </c>
      <c r="N74">
        <v>6.2390527156399997</v>
      </c>
      <c r="O74">
        <v>1</v>
      </c>
    </row>
    <row r="77" spans="1:15" x14ac:dyDescent="0.3">
      <c r="A77" s="1" t="s">
        <v>23</v>
      </c>
    </row>
    <row r="78" spans="1:15" x14ac:dyDescent="0.3">
      <c r="A78" s="1" t="s">
        <v>0</v>
      </c>
      <c r="B78" s="1" t="s">
        <v>1</v>
      </c>
      <c r="C78" s="1" t="s">
        <v>2</v>
      </c>
    </row>
    <row r="79" spans="1:15" x14ac:dyDescent="0.3">
      <c r="A79">
        <f>M71</f>
        <v>2.5598836701570002</v>
      </c>
      <c r="B79">
        <f t="shared" ref="A79:C82" si="0">N71</f>
        <v>2.5492609363253997</v>
      </c>
      <c r="C79">
        <f t="shared" si="0"/>
        <v>0</v>
      </c>
    </row>
    <row r="80" spans="1:15" x14ac:dyDescent="0.3">
      <c r="A80">
        <f t="shared" si="0"/>
        <v>6.0483890280100008</v>
      </c>
      <c r="B80">
        <f t="shared" si="0"/>
        <v>3.1950237656999994</v>
      </c>
      <c r="C80">
        <f t="shared" si="0"/>
        <v>0</v>
      </c>
    </row>
    <row r="81" spans="1:13" x14ac:dyDescent="0.3">
      <c r="A81">
        <f t="shared" si="0"/>
        <v>7.3434610454750002</v>
      </c>
      <c r="B81">
        <f t="shared" si="0"/>
        <v>3.5122897955559997</v>
      </c>
      <c r="C81">
        <f t="shared" si="0"/>
        <v>1</v>
      </c>
    </row>
    <row r="82" spans="1:13" x14ac:dyDescent="0.3">
      <c r="A82">
        <f t="shared" si="0"/>
        <v>5.7005726414999991</v>
      </c>
      <c r="B82">
        <f t="shared" si="0"/>
        <v>6.2390527156399997</v>
      </c>
      <c r="C82">
        <f t="shared" si="0"/>
        <v>1</v>
      </c>
    </row>
    <row r="86" spans="1:13" x14ac:dyDescent="0.3">
      <c r="A86" s="1" t="s">
        <v>18</v>
      </c>
    </row>
    <row r="87" spans="1:13" x14ac:dyDescent="0.3">
      <c r="A87" s="1"/>
      <c r="B87" s="1" t="s">
        <v>5</v>
      </c>
      <c r="C87" s="1"/>
      <c r="D87" s="1"/>
      <c r="E87" s="1" t="s">
        <v>6</v>
      </c>
      <c r="F87" s="1"/>
      <c r="G87" s="1"/>
      <c r="H87" s="1" t="s">
        <v>7</v>
      </c>
      <c r="I87" s="1"/>
      <c r="J87" s="1"/>
      <c r="K87" s="1"/>
      <c r="L87" s="1"/>
    </row>
    <row r="88" spans="1:13" x14ac:dyDescent="0.3">
      <c r="A88" s="1" t="s">
        <v>16</v>
      </c>
      <c r="B88" s="1" t="s">
        <v>0</v>
      </c>
      <c r="C88" s="1" t="s">
        <v>1</v>
      </c>
      <c r="D88" s="1" t="s">
        <v>2</v>
      </c>
      <c r="E88" s="1" t="s">
        <v>0</v>
      </c>
      <c r="F88" s="1" t="s">
        <v>1</v>
      </c>
      <c r="G88" s="1" t="s">
        <v>2</v>
      </c>
      <c r="H88" s="1" t="s">
        <v>11</v>
      </c>
      <c r="I88" s="1" t="s">
        <v>12</v>
      </c>
      <c r="J88" s="1" t="s">
        <v>13</v>
      </c>
      <c r="K88" s="1" t="s">
        <v>10</v>
      </c>
      <c r="L88" s="1" t="s">
        <v>8</v>
      </c>
      <c r="M88" s="1" t="s">
        <v>18</v>
      </c>
    </row>
    <row r="89" spans="1:13" x14ac:dyDescent="0.3">
      <c r="A89">
        <v>1</v>
      </c>
      <c r="L89" t="s">
        <v>26</v>
      </c>
      <c r="M89">
        <v>0</v>
      </c>
    </row>
    <row r="90" spans="1:13" x14ac:dyDescent="0.3">
      <c r="A90">
        <v>2</v>
      </c>
      <c r="L90" t="s">
        <v>27</v>
      </c>
      <c r="M90" t="s">
        <v>27</v>
      </c>
    </row>
    <row r="91" spans="1:13" x14ac:dyDescent="0.3">
      <c r="A91">
        <v>3</v>
      </c>
      <c r="L91" t="s">
        <v>27</v>
      </c>
      <c r="M91" t="s">
        <v>27</v>
      </c>
    </row>
    <row r="92" spans="1:13" x14ac:dyDescent="0.3">
      <c r="A92">
        <v>4</v>
      </c>
      <c r="L92" t="s">
        <v>27</v>
      </c>
      <c r="M92" t="s">
        <v>27</v>
      </c>
    </row>
    <row r="93" spans="1:13" x14ac:dyDescent="0.3">
      <c r="A93">
        <v>1</v>
      </c>
      <c r="L93" t="s">
        <v>26</v>
      </c>
      <c r="M93">
        <v>0</v>
      </c>
    </row>
    <row r="94" spans="1:13" x14ac:dyDescent="0.3">
      <c r="A94">
        <v>2</v>
      </c>
      <c r="L94" t="s">
        <v>27</v>
      </c>
      <c r="M94" t="s">
        <v>27</v>
      </c>
    </row>
    <row r="95" spans="1:13" x14ac:dyDescent="0.3">
      <c r="A95">
        <v>3</v>
      </c>
      <c r="L95" t="s">
        <v>27</v>
      </c>
      <c r="M95" t="s">
        <v>27</v>
      </c>
    </row>
    <row r="96" spans="1:13" x14ac:dyDescent="0.3">
      <c r="A96">
        <v>4</v>
      </c>
      <c r="L96" t="s">
        <v>27</v>
      </c>
      <c r="M96" t="s">
        <v>27</v>
      </c>
    </row>
    <row r="97" spans="1:13" x14ac:dyDescent="0.3">
      <c r="A97">
        <v>1</v>
      </c>
      <c r="L97" t="s">
        <v>26</v>
      </c>
      <c r="M97">
        <v>0</v>
      </c>
    </row>
    <row r="98" spans="1:13" x14ac:dyDescent="0.3">
      <c r="A98">
        <v>2</v>
      </c>
      <c r="L98" t="s">
        <v>27</v>
      </c>
      <c r="M98" t="s">
        <v>27</v>
      </c>
    </row>
    <row r="99" spans="1:13" x14ac:dyDescent="0.3">
      <c r="A99">
        <v>3</v>
      </c>
      <c r="L99" t="s">
        <v>27</v>
      </c>
      <c r="M99" t="s">
        <v>27</v>
      </c>
    </row>
    <row r="100" spans="1:13" x14ac:dyDescent="0.3">
      <c r="A100">
        <v>4</v>
      </c>
      <c r="L100" t="s">
        <v>27</v>
      </c>
      <c r="M100" t="s">
        <v>27</v>
      </c>
    </row>
    <row r="101" spans="1:13" x14ac:dyDescent="0.3">
      <c r="A101">
        <v>1</v>
      </c>
      <c r="L101" t="s">
        <v>26</v>
      </c>
      <c r="M101">
        <v>0</v>
      </c>
    </row>
    <row r="102" spans="1:13" x14ac:dyDescent="0.3">
      <c r="A102">
        <v>2</v>
      </c>
      <c r="L102" t="s">
        <v>27</v>
      </c>
      <c r="M102" t="s">
        <v>27</v>
      </c>
    </row>
    <row r="103" spans="1:13" x14ac:dyDescent="0.3">
      <c r="A103">
        <v>3</v>
      </c>
      <c r="L103" t="s">
        <v>27</v>
      </c>
      <c r="M103" t="s">
        <v>27</v>
      </c>
    </row>
    <row r="104" spans="1:13" x14ac:dyDescent="0.3">
      <c r="A104">
        <v>4</v>
      </c>
      <c r="L104" t="s">
        <v>27</v>
      </c>
      <c r="M104" t="s">
        <v>27</v>
      </c>
    </row>
    <row r="105" spans="1:13" x14ac:dyDescent="0.3">
      <c r="A105">
        <v>1</v>
      </c>
      <c r="L105" t="s">
        <v>26</v>
      </c>
      <c r="M105">
        <v>0</v>
      </c>
    </row>
    <row r="106" spans="1:13" x14ac:dyDescent="0.3">
      <c r="A106">
        <v>2</v>
      </c>
      <c r="L106" t="s">
        <v>27</v>
      </c>
      <c r="M106" t="s">
        <v>27</v>
      </c>
    </row>
    <row r="107" spans="1:13" x14ac:dyDescent="0.3">
      <c r="A107">
        <v>3</v>
      </c>
      <c r="L107" t="s">
        <v>27</v>
      </c>
      <c r="M107" t="s">
        <v>27</v>
      </c>
    </row>
    <row r="108" spans="1:13" x14ac:dyDescent="0.3">
      <c r="A108">
        <v>4</v>
      </c>
      <c r="L108" t="s">
        <v>27</v>
      </c>
      <c r="M108" t="s">
        <v>27</v>
      </c>
    </row>
    <row r="109" spans="1:13" x14ac:dyDescent="0.3">
      <c r="A109">
        <v>1</v>
      </c>
      <c r="L109" t="s">
        <v>27</v>
      </c>
      <c r="M109" t="s">
        <v>27</v>
      </c>
    </row>
    <row r="110" spans="1:13" x14ac:dyDescent="0.3">
      <c r="A110">
        <v>2</v>
      </c>
      <c r="L110" t="s">
        <v>27</v>
      </c>
      <c r="M110" t="s">
        <v>27</v>
      </c>
    </row>
    <row r="111" spans="1:13" x14ac:dyDescent="0.3">
      <c r="A111">
        <v>3</v>
      </c>
      <c r="L111" t="s">
        <v>26</v>
      </c>
      <c r="M111">
        <v>1</v>
      </c>
    </row>
    <row r="112" spans="1:13" x14ac:dyDescent="0.3">
      <c r="A112">
        <v>4</v>
      </c>
      <c r="L112" t="s">
        <v>27</v>
      </c>
      <c r="M112" t="s">
        <v>27</v>
      </c>
    </row>
    <row r="113" spans="1:13" x14ac:dyDescent="0.3">
      <c r="A113">
        <v>1</v>
      </c>
      <c r="L113" t="s">
        <v>27</v>
      </c>
      <c r="M113" t="s">
        <v>27</v>
      </c>
    </row>
    <row r="114" spans="1:13" x14ac:dyDescent="0.3">
      <c r="A114">
        <v>2</v>
      </c>
      <c r="L114" t="s">
        <v>26</v>
      </c>
      <c r="M114">
        <v>0</v>
      </c>
    </row>
    <row r="115" spans="1:13" x14ac:dyDescent="0.3">
      <c r="A115">
        <v>3</v>
      </c>
      <c r="L115" t="s">
        <v>27</v>
      </c>
      <c r="M115" t="s">
        <v>27</v>
      </c>
    </row>
    <row r="116" spans="1:13" x14ac:dyDescent="0.3">
      <c r="A116">
        <v>4</v>
      </c>
      <c r="L116" t="s">
        <v>27</v>
      </c>
      <c r="M116" t="s">
        <v>27</v>
      </c>
    </row>
    <row r="117" spans="1:13" x14ac:dyDescent="0.3">
      <c r="A117">
        <v>1</v>
      </c>
      <c r="L117" t="s">
        <v>27</v>
      </c>
      <c r="M117" t="s">
        <v>27</v>
      </c>
    </row>
    <row r="118" spans="1:13" x14ac:dyDescent="0.3">
      <c r="A118">
        <v>2</v>
      </c>
      <c r="L118" t="s">
        <v>27</v>
      </c>
      <c r="M118" t="s">
        <v>27</v>
      </c>
    </row>
    <row r="119" spans="1:13" x14ac:dyDescent="0.3">
      <c r="A119">
        <v>3</v>
      </c>
      <c r="L119" t="s">
        <v>26</v>
      </c>
      <c r="M119">
        <v>1</v>
      </c>
    </row>
    <row r="120" spans="1:13" x14ac:dyDescent="0.3">
      <c r="A120">
        <v>4</v>
      </c>
      <c r="L120" t="s">
        <v>27</v>
      </c>
      <c r="M120" t="s">
        <v>27</v>
      </c>
    </row>
    <row r="121" spans="1:13" x14ac:dyDescent="0.3">
      <c r="A121">
        <v>1</v>
      </c>
      <c r="L121" t="s">
        <v>27</v>
      </c>
      <c r="M121" t="s">
        <v>27</v>
      </c>
    </row>
    <row r="122" spans="1:13" x14ac:dyDescent="0.3">
      <c r="A122">
        <v>2</v>
      </c>
      <c r="L122" t="s">
        <v>27</v>
      </c>
      <c r="M122" t="s">
        <v>27</v>
      </c>
    </row>
    <row r="123" spans="1:13" x14ac:dyDescent="0.3">
      <c r="A123">
        <v>3</v>
      </c>
      <c r="L123" t="s">
        <v>26</v>
      </c>
      <c r="M123">
        <v>1</v>
      </c>
    </row>
    <row r="124" spans="1:13" x14ac:dyDescent="0.3">
      <c r="A124">
        <v>4</v>
      </c>
      <c r="L124" t="s">
        <v>27</v>
      </c>
      <c r="M124" t="s">
        <v>27</v>
      </c>
    </row>
    <row r="125" spans="1:13" x14ac:dyDescent="0.3">
      <c r="A125">
        <v>1</v>
      </c>
      <c r="L125" t="s">
        <v>27</v>
      </c>
      <c r="M125" t="s">
        <v>27</v>
      </c>
    </row>
    <row r="126" spans="1:13" x14ac:dyDescent="0.3">
      <c r="A126">
        <v>2</v>
      </c>
      <c r="L126" t="s">
        <v>27</v>
      </c>
      <c r="M126" t="s">
        <v>27</v>
      </c>
    </row>
    <row r="127" spans="1:13" x14ac:dyDescent="0.3">
      <c r="A127">
        <v>3</v>
      </c>
      <c r="L127" t="s">
        <v>26</v>
      </c>
      <c r="M127">
        <v>1</v>
      </c>
    </row>
    <row r="128" spans="1:13" x14ac:dyDescent="0.3">
      <c r="A128">
        <v>4</v>
      </c>
      <c r="L128" t="s">
        <v>27</v>
      </c>
      <c r="M128" t="s">
        <v>27</v>
      </c>
    </row>
    <row r="131" spans="1:6" x14ac:dyDescent="0.3">
      <c r="A131" s="1" t="s">
        <v>21</v>
      </c>
    </row>
    <row r="132" spans="1:6" x14ac:dyDescent="0.3">
      <c r="A132" s="1" t="s">
        <v>0</v>
      </c>
      <c r="B132" s="1" t="s">
        <v>1</v>
      </c>
      <c r="C132" s="1" t="s">
        <v>22</v>
      </c>
      <c r="D132" s="1" t="s">
        <v>2</v>
      </c>
      <c r="E132" s="1" t="s">
        <v>19</v>
      </c>
      <c r="F132" s="1" t="s">
        <v>20</v>
      </c>
    </row>
    <row r="133" spans="1:6" x14ac:dyDescent="0.3">
      <c r="A133">
        <v>3.3935332109999998</v>
      </c>
      <c r="B133">
        <v>2.3312733809999999</v>
      </c>
      <c r="C133">
        <f>M89</f>
        <v>0</v>
      </c>
      <c r="D133">
        <f>C11</f>
        <v>0</v>
      </c>
      <c r="E133">
        <f>IF(D133=C133,0,1)</f>
        <v>0</v>
      </c>
      <c r="F133">
        <f>(1-(SUM(E133:E142)/COUNT(E133:E142)))*100</f>
        <v>90</v>
      </c>
    </row>
    <row r="134" spans="1:6" x14ac:dyDescent="0.3">
      <c r="A134">
        <v>3.1100734829999999</v>
      </c>
      <c r="B134">
        <v>1.7815396379999999</v>
      </c>
      <c r="C134">
        <f>M93</f>
        <v>0</v>
      </c>
      <c r="D134">
        <f t="shared" ref="D134:D142" si="1">C12</f>
        <v>0</v>
      </c>
      <c r="E134">
        <f t="shared" ref="E134:E142" si="2">IF(D134=C134,0,1)</f>
        <v>0</v>
      </c>
    </row>
    <row r="135" spans="1:6" x14ac:dyDescent="0.3">
      <c r="A135">
        <v>1.343808831</v>
      </c>
      <c r="B135">
        <v>3.3683609539999999</v>
      </c>
      <c r="C135">
        <f>M97</f>
        <v>0</v>
      </c>
      <c r="D135">
        <f t="shared" si="1"/>
        <v>0</v>
      </c>
      <c r="E135">
        <f t="shared" si="2"/>
        <v>0</v>
      </c>
    </row>
    <row r="136" spans="1:6" x14ac:dyDescent="0.3">
      <c r="A136">
        <v>3.582294042</v>
      </c>
      <c r="B136">
        <v>4.6791791099999998</v>
      </c>
      <c r="C136">
        <f>M101</f>
        <v>0</v>
      </c>
      <c r="D136">
        <f t="shared" si="1"/>
        <v>0</v>
      </c>
      <c r="E136">
        <f t="shared" si="2"/>
        <v>0</v>
      </c>
    </row>
    <row r="137" spans="1:6" x14ac:dyDescent="0.3">
      <c r="A137">
        <v>2.2803624390000001</v>
      </c>
      <c r="B137">
        <v>2.8669902629999999</v>
      </c>
      <c r="C137">
        <f>M105</f>
        <v>0</v>
      </c>
      <c r="D137">
        <f t="shared" si="1"/>
        <v>0</v>
      </c>
      <c r="E137">
        <f t="shared" si="2"/>
        <v>0</v>
      </c>
    </row>
    <row r="138" spans="1:6" x14ac:dyDescent="0.3">
      <c r="A138">
        <v>7.4234369420000004</v>
      </c>
      <c r="B138">
        <v>4.6965228750000003</v>
      </c>
      <c r="C138">
        <f>M111</f>
        <v>1</v>
      </c>
      <c r="D138">
        <f t="shared" si="1"/>
        <v>1</v>
      </c>
      <c r="E138">
        <f t="shared" si="2"/>
        <v>0</v>
      </c>
    </row>
    <row r="139" spans="1:6" x14ac:dyDescent="0.3">
      <c r="A139">
        <v>5.745051997</v>
      </c>
      <c r="B139">
        <v>3.5339898029999999</v>
      </c>
      <c r="C139">
        <f>M114</f>
        <v>0</v>
      </c>
      <c r="D139">
        <f t="shared" si="1"/>
        <v>1</v>
      </c>
      <c r="E139">
        <f t="shared" si="2"/>
        <v>1</v>
      </c>
    </row>
    <row r="140" spans="1:6" x14ac:dyDescent="0.3">
      <c r="A140">
        <v>9.1721686219999992</v>
      </c>
      <c r="B140">
        <v>2.5111010450000002</v>
      </c>
      <c r="C140">
        <f>M119</f>
        <v>1</v>
      </c>
      <c r="D140">
        <f t="shared" si="1"/>
        <v>1</v>
      </c>
      <c r="E140">
        <f t="shared" si="2"/>
        <v>0</v>
      </c>
    </row>
    <row r="141" spans="1:6" x14ac:dyDescent="0.3">
      <c r="A141">
        <v>7.7927834809999998</v>
      </c>
      <c r="B141">
        <v>3.4240889409999999</v>
      </c>
      <c r="C141">
        <f>M123</f>
        <v>1</v>
      </c>
      <c r="D141">
        <f t="shared" si="1"/>
        <v>1</v>
      </c>
      <c r="E141">
        <f t="shared" si="2"/>
        <v>0</v>
      </c>
    </row>
    <row r="142" spans="1:6" x14ac:dyDescent="0.3">
      <c r="A142">
        <v>7.9398208170000002</v>
      </c>
      <c r="B142">
        <v>0.79163723119999996</v>
      </c>
      <c r="C142">
        <f>M127</f>
        <v>1</v>
      </c>
      <c r="D142">
        <f t="shared" si="1"/>
        <v>1</v>
      </c>
      <c r="E142">
        <f t="shared" si="2"/>
        <v>0</v>
      </c>
    </row>
  </sheetData>
  <sheetProtection password="D28E" sheet="1" objects="1" scenarios="1"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LVQ_1Epoch</vt:lpstr>
      <vt:lpstr>LVQ_Prediction_1Epoch</vt:lpstr>
      <vt:lpstr>toCHECK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Patrícia Padeiro</cp:lastModifiedBy>
  <dcterms:created xsi:type="dcterms:W3CDTF">2016-02-10T07:26:56Z</dcterms:created>
  <dcterms:modified xsi:type="dcterms:W3CDTF">2022-01-17T16:27:46Z</dcterms:modified>
</cp:coreProperties>
</file>