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isepipp-my.sharepoint.com/personal/nps_isep_ipp_pt/Documents/Ensino/ARQSI/ARQSI 2022-2023/Avaliação/"/>
    </mc:Choice>
  </mc:AlternateContent>
  <xr:revisionPtr revIDLastSave="76" documentId="8_{B5930995-F232-8749-A40B-6242E1D33AE3}" xr6:coauthVersionLast="47" xr6:coauthVersionMax="47" xr10:uidLastSave="{FC81E340-6FA3-D04F-B462-41D136CE759D}"/>
  <workbookProtection workbookAlgorithmName="SHA-512" workbookHashValue="4pLw49o2ROxlLpDWkWOea6c/knX6dtsmasYz0kNjCdpyn7nxqRb6vF0cWUIghO8mvOu9BiqlmUOsALg4EuQ9WA==" workbookSaltValue="8pr1roRQ9T6T9W7Zm8ys4w==" workbookSpinCount="100000" lockStructure="1"/>
  <bookViews>
    <workbookView xWindow="0" yWindow="500" windowWidth="38400" windowHeight="21100" xr2:uid="{7A49922E-432A-5D44-A333-3EFC86595C7A}"/>
  </bookViews>
  <sheets>
    <sheet name="Avaliação Sprint A" sheetId="7" r:id="rId1"/>
    <sheet name="US Sprint A" sheetId="9" r:id="rId2"/>
    <sheet name="Rubrica Sprint A" sheetId="8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7" l="1"/>
  <c r="I7" i="7"/>
  <c r="H7" i="7"/>
  <c r="G7" i="7"/>
  <c r="F7" i="7"/>
  <c r="E7" i="7"/>
  <c r="D7" i="7"/>
  <c r="H2" i="7"/>
  <c r="G2" i="7"/>
  <c r="F2" i="7"/>
  <c r="E2" i="7"/>
  <c r="D2" i="7"/>
  <c r="I17" i="7"/>
  <c r="H17" i="7"/>
  <c r="G17" i="7"/>
  <c r="F17" i="7"/>
  <c r="E17" i="7"/>
  <c r="D17" i="7"/>
  <c r="I20" i="7"/>
  <c r="H20" i="7"/>
  <c r="G20" i="7"/>
  <c r="F20" i="7"/>
  <c r="E20" i="7"/>
  <c r="D20" i="7"/>
  <c r="C25" i="7"/>
  <c r="H25" i="7" l="1"/>
  <c r="D26" i="7"/>
  <c r="D27" i="7" s="1"/>
  <c r="D28" i="7" s="1"/>
  <c r="G25" i="7"/>
  <c r="I25" i="7"/>
  <c r="D25" i="7"/>
  <c r="E25" i="7"/>
  <c r="F25" i="7"/>
  <c r="H26" i="7"/>
  <c r="H27" i="7" s="1"/>
  <c r="H28" i="7" s="1"/>
  <c r="G26" i="7"/>
  <c r="G27" i="7" s="1"/>
  <c r="G28" i="7" s="1"/>
  <c r="E26" i="7"/>
  <c r="E27" i="7" s="1"/>
  <c r="E28" i="7" s="1"/>
  <c r="F26" i="7"/>
  <c r="F27" i="7" s="1"/>
  <c r="F28" i="7" s="1"/>
  <c r="I26" i="7"/>
  <c r="I27" i="7" s="1"/>
  <c r="I28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tc={43068F2A-1A1D-094F-A4DB-F34F0FE37389}</author>
    <author>tc={C8780A77-9510-7A40-AEB1-843BC348FDC7}</author>
    <author>tc={790323F5-06CF-5343-B112-C81B3D4C856F}</author>
    <author>tc={2D59AF57-7103-044F-8F1D-162F3D51468B}</author>
  </authors>
  <commentList>
    <comment ref="C2" authorId="0" shapeId="0" xr:uid="{43068F2A-1A1D-094F-A4DB-F34F0FE37389}">
      <text>
        <t>[Threaded comment]
Your version of Excel allows you to read this threaded comment; however, any edits to it will get removed if the file is opened in a newer version of Excel. Learn more: https://go.microsoft.com/fwlink/?linkid=870924
Comment:
    soma 35</t>
      </text>
    </comment>
    <comment ref="C7" authorId="1" shapeId="0" xr:uid="{C8780A77-9510-7A40-AEB1-843BC348FDC7}">
      <text>
        <t>[Threaded comment]
Your version of Excel allows you to read this threaded comment; however, any edits to it will get removed if the file is opened in a newer version of Excel. Learn more: https://go.microsoft.com/fwlink/?linkid=870924
Comment:
    soma = 30</t>
      </text>
    </comment>
    <comment ref="C17" authorId="2" shapeId="0" xr:uid="{790323F5-06CF-5343-B112-C81B3D4C856F}">
      <text>
        <t>[Threaded comment]
Your version of Excel allows you to read this threaded comment; however, any edits to it will get removed if the file is opened in a newer version of Excel. Learn more: https://go.microsoft.com/fwlink/?linkid=870924
Comment:
    soma = 25</t>
      </text>
    </comment>
    <comment ref="C20" authorId="3" shapeId="0" xr:uid="{2D59AF57-7103-044F-8F1D-162F3D51468B}">
      <text>
        <t>[Threaded comment]
Your version of Excel allows you to read this threaded comment; however, any edits to it will get removed if the file is opened in a newer version of Excel. Learn more: https://go.microsoft.com/fwlink/?linkid=870924
Comment:
    soma = 20</t>
      </text>
    </comment>
  </commentList>
</comments>
</file>

<file path=xl/sharedStrings.xml><?xml version="1.0" encoding="utf-8"?>
<sst xmlns="http://schemas.openxmlformats.org/spreadsheetml/2006/main" count="234" uniqueCount="119">
  <si>
    <t>#</t>
  </si>
  <si>
    <t>Critérios</t>
  </si>
  <si>
    <t>Peso Max. (%)</t>
  </si>
  <si>
    <t>Exemplo 1</t>
  </si>
  <si>
    <t>Exemplo 2</t>
  </si>
  <si>
    <t>Exemplo 3</t>
  </si>
  <si>
    <t>Exemplo 4</t>
  </si>
  <si>
    <t>Exemplo 5</t>
  </si>
  <si>
    <t>Estudante</t>
  </si>
  <si>
    <t>1.</t>
  </si>
  <si>
    <t>Requisitos funcionais sobre a informação referida no enunciado</t>
  </si>
  <si>
    <t>1.1.</t>
  </si>
  <si>
    <t>1.2.</t>
  </si>
  <si>
    <t>1.3.</t>
  </si>
  <si>
    <t>1.5.</t>
  </si>
  <si>
    <t>2.</t>
  </si>
  <si>
    <t>Requisitos não funcionais</t>
  </si>
  <si>
    <t>2.1.</t>
  </si>
  <si>
    <t>2.2.</t>
  </si>
  <si>
    <t>2.3.</t>
  </si>
  <si>
    <t>2.4.</t>
  </si>
  <si>
    <t>2.5.</t>
  </si>
  <si>
    <t>Adoção de Domain (DDD): (Root, Entity, VO)</t>
  </si>
  <si>
    <t>2.6.</t>
  </si>
  <si>
    <t>2.7.</t>
  </si>
  <si>
    <t>2.8.</t>
  </si>
  <si>
    <t>Adoção de Data Schema (distinto de Domain Model) e Data Mappers</t>
  </si>
  <si>
    <t>2.9.</t>
  </si>
  <si>
    <t>3.</t>
  </si>
  <si>
    <t>Testes</t>
  </si>
  <si>
    <t>3.1.</t>
  </si>
  <si>
    <t>3.2.</t>
  </si>
  <si>
    <t>4.</t>
  </si>
  <si>
    <t>Documentação</t>
  </si>
  <si>
    <t>4.1.</t>
  </si>
  <si>
    <t>Design arquitetural de nível 1 (C4) com vistas (e.g. 4+1)</t>
  </si>
  <si>
    <t>4.2.</t>
  </si>
  <si>
    <t xml:space="preserve">Total  </t>
  </si>
  <si>
    <t>-</t>
  </si>
  <si>
    <t>Nota [0-100]</t>
  </si>
  <si>
    <t>Nota [0-20]</t>
  </si>
  <si>
    <t>Design arquitetural de nível 2 (C4) com vistas (e.g. 4+1)</t>
  </si>
  <si>
    <t>4.3.</t>
  </si>
  <si>
    <t>Não entregue ou não faz nada de útil</t>
  </si>
  <si>
    <t>Não entregue ou não faz ou não explica nada de útil.</t>
  </si>
  <si>
    <t>Pouco ou nada entregue/feito ou explicado.</t>
  </si>
  <si>
    <t>Alguns testes, baixa cobertura, baixo isolalmento e fraca explicação.</t>
  </si>
  <si>
    <t>Testes variados, isolamento adequado e justificado. Alguns erros de isolamento, justificação ou adequação de uso de duplos.</t>
  </si>
  <si>
    <t>Adotado e descrito corretamente.</t>
  </si>
  <si>
    <t>Não uso de controlo de versões (e.g. Git+Bitbucket)</t>
  </si>
  <si>
    <t>4.4.</t>
  </si>
  <si>
    <t>Nota [-75-120]</t>
  </si>
  <si>
    <t>US com POST</t>
  </si>
  <si>
    <t>US com GET</t>
  </si>
  <si>
    <t>US com PATCH ou PUT</t>
  </si>
  <si>
    <t>Adoção de Application Service</t>
  </si>
  <si>
    <t>Adoção de Repositório (DDD)</t>
  </si>
  <si>
    <t>Adoção de padrão “DTO”/”ViewModel” e Data Mappers</t>
  </si>
  <si>
    <t>Não uso de .Net Core C#</t>
  </si>
  <si>
    <t>Não uso de Node.js Typescript</t>
  </si>
  <si>
    <t>Design arquitetural de nível 3 (C4) com vistas (e.g. 4+1)</t>
  </si>
  <si>
    <t>Não desenvolveu US que use dois recursos</t>
  </si>
  <si>
    <t>Não adoção de ORM (e.g. Entity Framework) e ODM  (e.g. Mongoose)</t>
  </si>
  <si>
    <t>Adota bastante mas não explica tudo ou nem sempre bem.</t>
  </si>
  <si>
    <t>Adota alguma coisa, e explica pouco</t>
  </si>
  <si>
    <t>Pouco ou nada adotado/feito ou explicado.</t>
  </si>
  <si>
    <t>Não adota ou não faz ou não explica nada de útil.</t>
  </si>
  <si>
    <t>Bom isolamento, cobertura e explicação dos testes. Utilização adequado de cada tipo de duplo.</t>
  </si>
  <si>
    <t>Design rápido (e se [algo fosse acrescentado, alterado (e.g. SGBD), removido]?...)</t>
  </si>
  <si>
    <t>Não responde ou nada de relevante.</t>
  </si>
  <si>
    <t>Apresenta as vistas mas sem coerência entre elas e sem descrição/justificação técnico-científica.</t>
  </si>
  <si>
    <t>Propõe algo com várias falhas e pouca justificação.</t>
  </si>
  <si>
    <t xml:space="preserve">Propõe algo com poucas falhas e justificações incompletas. </t>
  </si>
  <si>
    <t>Propõe abordagens relevantes com poucas/nenhumas falhas e com justificações quase completas.</t>
  </si>
  <si>
    <t>Aferição</t>
  </si>
  <si>
    <t>Faz praticamente tudo o que é suposto e está bem verificado por testes.</t>
  </si>
  <si>
    <t>Apresenta as funcionalidade quase completas. Os testes permitem perceber as funcionalidades.</t>
  </si>
  <si>
    <t>As 4+1 vistas são completas mas têm falhas ou não são descritas/justificadas adequadamente.</t>
  </si>
  <si>
    <t>As 4+1 vistas são corretas e descritas/justificadas adequadamente.</t>
  </si>
  <si>
    <t>Propõe algo mas com muitas falhas/sem justificação.</t>
  </si>
  <si>
    <t>Cumpre algum do funcionamento desejado.</t>
  </si>
  <si>
    <t>Faz muito pouco ou muito pouco relevante.</t>
  </si>
  <si>
    <t>Testes unitários (usando duplos)</t>
  </si>
  <si>
    <t>Testes de integração (usando duplos)</t>
  </si>
  <si>
    <t>Endpoint</t>
  </si>
  <si>
    <t>Observações</t>
  </si>
  <si>
    <t>Aplicação</t>
  </si>
  <si>
    <t>Relações com outros recursos</t>
  </si>
  <si>
    <t>POST /armazens</t>
  </si>
  <si>
    <t>Gestão de Armazéns</t>
  </si>
  <si>
    <t>POST /entregas</t>
  </si>
  <si>
    <t>POST /camioes</t>
  </si>
  <si>
    <t>Logística</t>
  </si>
  <si>
    <t>POST /percursos</t>
  </si>
  <si>
    <t>-&gt; Armazéns</t>
  </si>
  <si>
    <t>POST /empacotamentos</t>
  </si>
  <si>
    <t>obrigatória apenas para grupos de 5 e 6</t>
  </si>
  <si>
    <t>-&gt; Entregas</t>
  </si>
  <si>
    <t>POST /viagens</t>
  </si>
  <si>
    <t>obrigatória apenas para grupos de 6</t>
  </si>
  <si>
    <t>-&gt; Percursos, Camiões, Empacotamentos</t>
  </si>
  <si>
    <t>GET /armazens</t>
  </si>
  <si>
    <t>GET /entregas</t>
  </si>
  <si>
    <t>GET /camioes</t>
  </si>
  <si>
    <t>GET /percursos</t>
  </si>
  <si>
    <t>GET /empacotamentos</t>
  </si>
  <si>
    <t>GET /viagens</t>
  </si>
  <si>
    <t>PATCH /armazens</t>
  </si>
  <si>
    <t>PATCH /entregas</t>
  </si>
  <si>
    <t>PATCH /camioes</t>
  </si>
  <si>
    <t>PATCH /percursos</t>
  </si>
  <si>
    <t>PATCH /empacotamentos</t>
  </si>
  <si>
    <t>PATCH /viagens</t>
  </si>
  <si>
    <t>PUT /armazens</t>
  </si>
  <si>
    <t>PUT /entregas</t>
  </si>
  <si>
    <t>PUT /camioes</t>
  </si>
  <si>
    <t>PUT /percursos</t>
  </si>
  <si>
    <t>PUT /empacotamentos</t>
  </si>
  <si>
    <t>PUT /viagens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</si>
</sst>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9" fontId="0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0" applyNumberFormat="1"/>
    <xf numFmtId="9" fontId="0" fillId="0" borderId="0" xfId="1" applyFont="1" applyAlignment="1" applyProtection="1">
      <alignment horizontal="center"/>
      <protection locked="0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 applyProtection="1">
      <alignment vertical="center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/>
    <xf numFmtId="0" fontId="0" fillId="0" borderId="1" xfId="0" applyBorder="1"/>
    <xf numFmtId="0" fontId="5" fillId="0" borderId="1" xfId="0" applyFont="1" applyBorder="1" applyAlignment="1">
      <alignment horizontal="left" vertical="center"/>
    </xf>
    <xf numFmtId="0" fontId="0" fillId="0" borderId="1" xfId="0" quotePrefix="1" applyBorder="1"/>
    <xf numFmtId="0" fontId="7" fillId="0" borderId="1" xfId="0" quotePrefix="1" applyFont="1" applyBorder="1"/>
    <xf numFmtId="0" fontId="7" fillId="0" borderId="1" xfId="0" applyFont="1" applyBorder="1"/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uno Silva" id="{16C0A04B-8084-064C-9729-E6F7FBF5C7ED}" userId="S::nps@isep.ipp.pt::b92ad825-bb0a-4002-b5c4-5e45ab242e1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0-10-30T18:48:29.73" personId="{16C0A04B-8084-064C-9729-E6F7FBF5C7ED}" id="{43068F2A-1A1D-094F-A4DB-F34F0FE37389}">
    <text>soma 35</text>
  </threadedComment>
  <threadedComment ref="C7" dT="2020-10-30T18:48:15.16" personId="{16C0A04B-8084-064C-9729-E6F7FBF5C7ED}" id="{C8780A77-9510-7A40-AEB1-843BC348FDC7}">
    <text>soma = 30</text>
  </threadedComment>
  <threadedComment ref="C17" dT="2020-10-30T19:29:16.34" personId="{16C0A04B-8084-064C-9729-E6F7FBF5C7ED}" id="{790323F5-06CF-5343-B112-C81B3D4C856F}">
    <text>soma = 25</text>
  </threadedComment>
  <threadedComment ref="C20" dT="2020-10-30T19:29:23.47" personId="{16C0A04B-8084-064C-9729-E6F7FBF5C7ED}" id="{2D59AF57-7103-044F-8F1D-162F3D51468B}">
    <text>soma = 20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9A8A4-0988-5441-9CF1-49C2D37D21CA}">
  <dimension ref="A1:K28"/>
  <sheetViews>
    <sheetView tabSelected="1" zoomScale="125" workbookViewId="0">
      <selection activeCell="I3" sqref="I3:I5"/>
    </sheetView>
  </sheetViews>
  <sheetFormatPr baseColWidth="10" defaultColWidth="11" defaultRowHeight="16" x14ac:dyDescent="0.2"/>
  <cols>
    <col min="1" max="1" width="8" style="3" bestFit="1" customWidth="1"/>
    <col min="2" max="2" width="69.1640625" customWidth="1"/>
    <col min="3" max="3" width="13" style="1" bestFit="1" customWidth="1"/>
    <col min="4" max="9" width="11" customWidth="1"/>
  </cols>
  <sheetData>
    <row r="1" spans="1:11" x14ac:dyDescent="0.2">
      <c r="A1" s="7" t="s">
        <v>0</v>
      </c>
      <c r="B1" s="8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1" x14ac:dyDescent="0.2">
      <c r="A2" s="7" t="s">
        <v>9</v>
      </c>
      <c r="B2" s="8" t="s">
        <v>10</v>
      </c>
      <c r="C2" s="2">
        <v>27.5</v>
      </c>
      <c r="D2" s="2">
        <f>MAX(((D3*$C$3+D4*$C$4+D5*$C$5)/100)*(1--D6),0)</f>
        <v>35</v>
      </c>
      <c r="E2" s="2">
        <f>MAX(((E3*$C$3+E4*$C$4+E5*$C$5)/100)*(1--E6),0)</f>
        <v>17.5</v>
      </c>
      <c r="F2" s="2">
        <f>MAX(((F3*$C$3+F4*$C$4+F5*$C$5)/100)*(1--F6),0)</f>
        <v>24.5</v>
      </c>
      <c r="G2" s="2">
        <f>MAX(((G3*$C$3+G4*$C$4+G5*$C$5)/100)*(1--G6),0)</f>
        <v>12.25</v>
      </c>
      <c r="H2" s="2">
        <f>MAX(((H3*$C$3+H4*$C$4+H5*$C$5)/100)*(1--H6),0)</f>
        <v>22.3125</v>
      </c>
      <c r="I2" s="2">
        <f>MAX(((I3*$C$3+I4*$C$4+I5*$C$5)/100)*(1--I6),0)</f>
        <v>0</v>
      </c>
    </row>
    <row r="3" spans="1:11" x14ac:dyDescent="0.2">
      <c r="A3" s="3" t="s">
        <v>11</v>
      </c>
      <c r="B3" s="11" t="s">
        <v>52</v>
      </c>
      <c r="C3" s="1">
        <v>12.5</v>
      </c>
      <c r="D3" s="1">
        <v>100</v>
      </c>
      <c r="E3" s="1">
        <v>50</v>
      </c>
      <c r="F3" s="1">
        <v>100</v>
      </c>
      <c r="G3" s="1">
        <v>50</v>
      </c>
      <c r="H3" s="1">
        <v>75</v>
      </c>
      <c r="I3" s="4"/>
    </row>
    <row r="4" spans="1:11" x14ac:dyDescent="0.2">
      <c r="A4" s="3" t="s">
        <v>12</v>
      </c>
      <c r="B4" t="s">
        <v>53</v>
      </c>
      <c r="C4" s="1">
        <v>10</v>
      </c>
      <c r="D4" s="1">
        <v>100</v>
      </c>
      <c r="E4" s="1">
        <v>50</v>
      </c>
      <c r="F4" s="1">
        <v>100</v>
      </c>
      <c r="G4" s="1">
        <v>50</v>
      </c>
      <c r="H4" s="1">
        <v>75</v>
      </c>
      <c r="I4" s="4"/>
    </row>
    <row r="5" spans="1:11" x14ac:dyDescent="0.2">
      <c r="A5" s="3" t="s">
        <v>13</v>
      </c>
      <c r="B5" t="s">
        <v>54</v>
      </c>
      <c r="C5" s="9">
        <v>12.5</v>
      </c>
      <c r="D5" s="1">
        <v>100</v>
      </c>
      <c r="E5" s="1">
        <v>50</v>
      </c>
      <c r="F5" s="1">
        <v>100</v>
      </c>
      <c r="G5" s="1">
        <v>50</v>
      </c>
      <c r="H5" s="1">
        <v>75</v>
      </c>
      <c r="I5" s="4"/>
      <c r="K5" s="17"/>
    </row>
    <row r="6" spans="1:11" x14ac:dyDescent="0.2">
      <c r="A6" s="3" t="s">
        <v>14</v>
      </c>
      <c r="B6" t="s">
        <v>61</v>
      </c>
      <c r="C6" s="15">
        <v>-0.3</v>
      </c>
      <c r="D6" s="16">
        <v>0</v>
      </c>
      <c r="E6" s="16">
        <v>0</v>
      </c>
      <c r="F6" s="16">
        <v>-0.3</v>
      </c>
      <c r="G6" s="16">
        <v>-0.3</v>
      </c>
      <c r="H6" s="16">
        <v>-0.15</v>
      </c>
      <c r="I6" s="18"/>
    </row>
    <row r="7" spans="1:11" x14ac:dyDescent="0.2">
      <c r="A7" s="7" t="s">
        <v>15</v>
      </c>
      <c r="B7" s="8" t="s">
        <v>16</v>
      </c>
      <c r="C7" s="2">
        <v>27.5</v>
      </c>
      <c r="D7" s="2">
        <f>MAX((D12*$C$12+D13*$C$13+D14*$C$14+D16*$C$16+D15*$C$15)/100*(1--D8)*(1--D9)*(1--D10)*(1--D11),0)</f>
        <v>30</v>
      </c>
      <c r="E7" s="2">
        <f>MAX((E12*$C$12+E13*$C$13+E14*$C$14+E16*$C$16+E15*$C$15)/100*(1--E8)*(1--E9)*(1--E10)*(1--E11),0)</f>
        <v>15</v>
      </c>
      <c r="F7" s="2">
        <f>MAX((F12*$C$12+F13*$C$13+F14*$C$14+F16*$C$16+F15*$C$15)/100*(1--F8)*(1--F9)*(1--F10)*(1--F11),0)</f>
        <v>0.46875</v>
      </c>
      <c r="G7" s="2">
        <f>MAX((G12*$C$12+G13*$C$13+G14*$C$14+G16*$C$16+G15*$C$15)/100*(1--G8)*(1--G9)*(1--G10)*(1--G11),0)</f>
        <v>0.234375</v>
      </c>
      <c r="H7" s="2">
        <f>MAX((H12*$C$12+H13*$C$13+H14*$C$14+H16*$C$16+H15*$C$15)/100*(1--H8)*(1--H9)*(1--H10)*(1--H11),0)</f>
        <v>3.1640625</v>
      </c>
      <c r="I7" s="2">
        <f>MAX((I12*$C$12+I13*$C$13+I14*$C$14+I16*$C$16+I15*$C$15)/100*(1--I8)*(1--I9)*(1--I10)*(1--I11),0)</f>
        <v>0</v>
      </c>
    </row>
    <row r="8" spans="1:11" x14ac:dyDescent="0.2">
      <c r="A8" s="3" t="s">
        <v>17</v>
      </c>
      <c r="B8" s="13" t="s">
        <v>58</v>
      </c>
      <c r="C8" s="14">
        <v>-0.75</v>
      </c>
      <c r="D8" s="16">
        <v>0</v>
      </c>
      <c r="E8" s="16">
        <v>0</v>
      </c>
      <c r="F8" s="16">
        <v>-0.75</v>
      </c>
      <c r="G8" s="16">
        <v>-0.75</v>
      </c>
      <c r="H8" s="16">
        <v>-0.75</v>
      </c>
      <c r="I8" s="18"/>
    </row>
    <row r="9" spans="1:11" x14ac:dyDescent="0.2">
      <c r="A9" s="3" t="s">
        <v>18</v>
      </c>
      <c r="B9" t="s">
        <v>59</v>
      </c>
      <c r="C9" s="10">
        <v>-0.75</v>
      </c>
      <c r="D9" s="16">
        <v>0</v>
      </c>
      <c r="E9" s="16">
        <v>0</v>
      </c>
      <c r="F9" s="16">
        <v>-0.75</v>
      </c>
      <c r="G9" s="16">
        <v>-0.75</v>
      </c>
      <c r="H9" s="16">
        <v>0</v>
      </c>
      <c r="I9" s="18"/>
    </row>
    <row r="10" spans="1:11" x14ac:dyDescent="0.2">
      <c r="A10" s="3" t="s">
        <v>19</v>
      </c>
      <c r="B10" t="s">
        <v>62</v>
      </c>
      <c r="C10" s="10">
        <v>-0.5</v>
      </c>
      <c r="D10" s="16">
        <v>0</v>
      </c>
      <c r="E10" s="16">
        <v>0</v>
      </c>
      <c r="F10" s="16">
        <v>-0.5</v>
      </c>
      <c r="G10" s="16">
        <v>-0.5</v>
      </c>
      <c r="H10" s="16">
        <v>-0.25</v>
      </c>
      <c r="I10" s="18"/>
    </row>
    <row r="11" spans="1:11" x14ac:dyDescent="0.2">
      <c r="A11" s="3" t="s">
        <v>20</v>
      </c>
      <c r="B11" t="s">
        <v>49</v>
      </c>
      <c r="C11" s="10">
        <v>-0.5</v>
      </c>
      <c r="D11" s="16">
        <v>0</v>
      </c>
      <c r="E11" s="16">
        <v>0</v>
      </c>
      <c r="F11" s="16">
        <v>-0.5</v>
      </c>
      <c r="G11" s="16">
        <v>-0.5</v>
      </c>
      <c r="H11" s="16">
        <v>-0.25</v>
      </c>
      <c r="I11" s="18"/>
    </row>
    <row r="12" spans="1:11" x14ac:dyDescent="0.2">
      <c r="A12" s="3" t="s">
        <v>21</v>
      </c>
      <c r="B12" t="s">
        <v>55</v>
      </c>
      <c r="C12" s="1">
        <v>5</v>
      </c>
      <c r="D12" s="1">
        <v>100</v>
      </c>
      <c r="E12" s="1">
        <v>50</v>
      </c>
      <c r="F12" s="1">
        <v>100</v>
      </c>
      <c r="G12" s="1">
        <v>50</v>
      </c>
      <c r="H12" s="1">
        <v>75</v>
      </c>
      <c r="I12" s="4"/>
    </row>
    <row r="13" spans="1:11" x14ac:dyDescent="0.2">
      <c r="A13" s="3" t="s">
        <v>23</v>
      </c>
      <c r="B13" t="s">
        <v>22</v>
      </c>
      <c r="C13" s="9">
        <v>5</v>
      </c>
      <c r="D13" s="1">
        <v>100</v>
      </c>
      <c r="E13" s="1">
        <v>50</v>
      </c>
      <c r="F13" s="1">
        <v>100</v>
      </c>
      <c r="G13" s="1">
        <v>50</v>
      </c>
      <c r="H13" s="1">
        <v>75</v>
      </c>
      <c r="I13" s="4"/>
    </row>
    <row r="14" spans="1:11" x14ac:dyDescent="0.2">
      <c r="A14" s="3" t="s">
        <v>24</v>
      </c>
      <c r="B14" t="s">
        <v>56</v>
      </c>
      <c r="C14" s="1">
        <v>7.5</v>
      </c>
      <c r="D14" s="1">
        <v>100</v>
      </c>
      <c r="E14" s="1">
        <v>50</v>
      </c>
      <c r="F14" s="1">
        <v>100</v>
      </c>
      <c r="G14" s="1">
        <v>50</v>
      </c>
      <c r="H14" s="1">
        <v>75</v>
      </c>
      <c r="I14" s="4"/>
    </row>
    <row r="15" spans="1:11" x14ac:dyDescent="0.2">
      <c r="A15" s="3" t="s">
        <v>25</v>
      </c>
      <c r="B15" t="s">
        <v>57</v>
      </c>
      <c r="C15" s="1">
        <v>7.5</v>
      </c>
      <c r="D15" s="1">
        <v>100</v>
      </c>
      <c r="E15" s="1">
        <v>50</v>
      </c>
      <c r="F15" s="1">
        <v>100</v>
      </c>
      <c r="G15" s="1">
        <v>50</v>
      </c>
      <c r="H15" s="1">
        <v>75</v>
      </c>
      <c r="I15" s="4"/>
    </row>
    <row r="16" spans="1:11" x14ac:dyDescent="0.2">
      <c r="A16" s="3" t="s">
        <v>27</v>
      </c>
      <c r="B16" t="s">
        <v>26</v>
      </c>
      <c r="C16" s="1">
        <v>5</v>
      </c>
      <c r="D16" s="1">
        <v>100</v>
      </c>
      <c r="E16" s="1">
        <v>50</v>
      </c>
      <c r="F16" s="1">
        <v>100</v>
      </c>
      <c r="G16" s="1">
        <v>50</v>
      </c>
      <c r="H16" s="1">
        <v>75</v>
      </c>
      <c r="I16" s="4"/>
    </row>
    <row r="17" spans="1:9" x14ac:dyDescent="0.2">
      <c r="A17" s="7" t="s">
        <v>28</v>
      </c>
      <c r="B17" s="8" t="s">
        <v>29</v>
      </c>
      <c r="C17" s="2">
        <v>25</v>
      </c>
      <c r="D17" s="2">
        <f>(D18*$C$18+D19*$C$19)/100</f>
        <v>25</v>
      </c>
      <c r="E17" s="2">
        <f>(E18*$C$18+E19*$C$19)/100</f>
        <v>12.5</v>
      </c>
      <c r="F17" s="2">
        <f>(F18*$C$18+F19*$C$19)/100</f>
        <v>25</v>
      </c>
      <c r="G17" s="2">
        <f>(G18*$C$18+G19*$C$19)/100</f>
        <v>12.5</v>
      </c>
      <c r="H17" s="2">
        <f>(H18*$C$18+H19*$C$19)/100</f>
        <v>18.75</v>
      </c>
      <c r="I17" s="2">
        <f>(I18*$C$18+I19*$C$19)/100</f>
        <v>0</v>
      </c>
    </row>
    <row r="18" spans="1:9" x14ac:dyDescent="0.2">
      <c r="A18" s="3" t="s">
        <v>30</v>
      </c>
      <c r="B18" t="s">
        <v>82</v>
      </c>
      <c r="C18" s="1">
        <v>12.5</v>
      </c>
      <c r="D18" s="1">
        <v>100</v>
      </c>
      <c r="E18" s="1">
        <v>50</v>
      </c>
      <c r="F18" s="1">
        <v>100</v>
      </c>
      <c r="G18" s="1">
        <v>50</v>
      </c>
      <c r="H18" s="1">
        <v>75</v>
      </c>
      <c r="I18" s="1"/>
    </row>
    <row r="19" spans="1:9" x14ac:dyDescent="0.2">
      <c r="A19" s="3" t="s">
        <v>31</v>
      </c>
      <c r="B19" t="s">
        <v>83</v>
      </c>
      <c r="C19" s="1">
        <v>12.5</v>
      </c>
      <c r="D19" s="1">
        <v>100</v>
      </c>
      <c r="E19" s="1">
        <v>50</v>
      </c>
      <c r="F19" s="1">
        <v>100</v>
      </c>
      <c r="G19" s="1">
        <v>50</v>
      </c>
      <c r="H19" s="1">
        <v>75</v>
      </c>
      <c r="I19" s="1"/>
    </row>
    <row r="20" spans="1:9" x14ac:dyDescent="0.2">
      <c r="A20" s="7" t="s">
        <v>32</v>
      </c>
      <c r="B20" s="8" t="s">
        <v>33</v>
      </c>
      <c r="C20" s="2">
        <v>20</v>
      </c>
      <c r="D20" s="2">
        <f>(D21*$C$21+D22*$C$22+D23*$C$23+D24*C24)/100</f>
        <v>20</v>
      </c>
      <c r="E20" s="2">
        <f>(E21*$C$21+E22*$C$22+E23*$C$23+E24*D24)/100</f>
        <v>57.5</v>
      </c>
      <c r="F20" s="2">
        <f>(F21*$C$21+F22*$C$22+F23*$C$23+F24*E24)/100</f>
        <v>65</v>
      </c>
      <c r="G20" s="2">
        <f>(G21*$C$21+G22*$C$22+G23*$C$23+G24*F24)/100</f>
        <v>57.5</v>
      </c>
      <c r="H20" s="2">
        <f>(H21*$C$21+H22*$C$22+H23*$C$23+H24*G24)/100</f>
        <v>48.75</v>
      </c>
      <c r="I20" s="2">
        <f>(I21*$C$21+I22*$C$22+I23*$C$23+I24*H24)/100</f>
        <v>0</v>
      </c>
    </row>
    <row r="21" spans="1:9" x14ac:dyDescent="0.2">
      <c r="A21" s="3" t="s">
        <v>34</v>
      </c>
      <c r="B21" s="5" t="s">
        <v>35</v>
      </c>
      <c r="C21" s="1">
        <v>5</v>
      </c>
      <c r="D21" s="1">
        <v>100</v>
      </c>
      <c r="E21" s="1">
        <v>50</v>
      </c>
      <c r="F21" s="1">
        <v>100</v>
      </c>
      <c r="G21" s="1">
        <v>50</v>
      </c>
      <c r="H21" s="1">
        <v>75</v>
      </c>
      <c r="I21" s="4"/>
    </row>
    <row r="22" spans="1:9" x14ac:dyDescent="0.2">
      <c r="A22" s="3" t="s">
        <v>36</v>
      </c>
      <c r="B22" s="5" t="s">
        <v>41</v>
      </c>
      <c r="C22" s="1">
        <v>5</v>
      </c>
      <c r="D22" s="1">
        <v>100</v>
      </c>
      <c r="E22" s="1">
        <v>50</v>
      </c>
      <c r="F22" s="1">
        <v>100</v>
      </c>
      <c r="G22" s="1">
        <v>50</v>
      </c>
      <c r="H22" s="1">
        <v>75</v>
      </c>
      <c r="I22" s="1"/>
    </row>
    <row r="23" spans="1:9" x14ac:dyDescent="0.2">
      <c r="A23" s="3" t="s">
        <v>42</v>
      </c>
      <c r="B23" s="5" t="s">
        <v>60</v>
      </c>
      <c r="C23" s="1">
        <v>5</v>
      </c>
      <c r="D23" s="1">
        <v>100</v>
      </c>
      <c r="E23" s="1">
        <v>50</v>
      </c>
      <c r="F23" s="1">
        <v>100</v>
      </c>
      <c r="G23" s="1">
        <v>50</v>
      </c>
      <c r="H23" s="1">
        <v>75</v>
      </c>
      <c r="I23" s="1"/>
    </row>
    <row r="24" spans="1:9" x14ac:dyDescent="0.2">
      <c r="A24" s="3" t="s">
        <v>50</v>
      </c>
      <c r="B24" t="s">
        <v>68</v>
      </c>
      <c r="C24" s="1">
        <v>5</v>
      </c>
      <c r="D24" s="1">
        <v>100</v>
      </c>
      <c r="E24" s="1">
        <v>50</v>
      </c>
      <c r="F24" s="1">
        <v>100</v>
      </c>
      <c r="G24" s="1">
        <v>50</v>
      </c>
      <c r="H24" s="1">
        <v>75</v>
      </c>
      <c r="I24" s="1"/>
    </row>
    <row r="25" spans="1:9" x14ac:dyDescent="0.2">
      <c r="B25" s="6" t="s">
        <v>37</v>
      </c>
      <c r="C25" s="2">
        <f>SUM(C2,C7,C17,C20)</f>
        <v>100</v>
      </c>
      <c r="D25" s="2">
        <f>SUM(D2,D7,D17,D20)</f>
        <v>110</v>
      </c>
      <c r="E25" s="2">
        <f>SUM(E2,E7,E17,E20)</f>
        <v>102.5</v>
      </c>
      <c r="F25" s="2">
        <f>SUM(F2,F7,F17,F20)</f>
        <v>114.96875</v>
      </c>
      <c r="G25" s="2">
        <f>SUM(G2,G7,G17,G20)</f>
        <v>82.484375</v>
      </c>
      <c r="H25" s="2">
        <f>SUM(H2,H7,H17,H20)</f>
        <v>92.9765625</v>
      </c>
      <c r="I25" s="2">
        <f>SUM(I2,I7,I17,I20)</f>
        <v>0</v>
      </c>
    </row>
    <row r="26" spans="1:9" x14ac:dyDescent="0.2">
      <c r="B26" s="6" t="s">
        <v>51</v>
      </c>
      <c r="C26" s="2" t="s">
        <v>38</v>
      </c>
      <c r="D26" s="2">
        <f>MIN(D2,$C$2)+MIN(D7,$C$7)+MIN(D17,$C$17)+MIN(D20,$C$20)</f>
        <v>100</v>
      </c>
      <c r="E26" s="2">
        <f>MIN(E2,$C$2)+MIN(E7,$C$7)+MIN(E17,$C$17)+MIN(E20,$C$20)</f>
        <v>65</v>
      </c>
      <c r="F26" s="2">
        <f>MIN(F2,$C$2)+MIN(F7,$C$7)+MIN(F17,$C$17)+MIN(F20,$C$20)</f>
        <v>69.96875</v>
      </c>
      <c r="G26" s="2">
        <f>MIN(G2,$C$2)+MIN(G7,$C$7)+MIN(G17,$C$17)+MIN(G20,$C$20)</f>
        <v>44.984375</v>
      </c>
      <c r="H26" s="2">
        <f>MIN(H2,$C$2)+MIN(H7,$C$7)+MIN(H17,$C$17)+MIN(H20,$C$20)</f>
        <v>64.2265625</v>
      </c>
      <c r="I26" s="2">
        <f>MIN(I2,$C$2)+MIN(I7,$C$7)+MIN(I17,$C$17)+MIN(I20,$C$20)</f>
        <v>0</v>
      </c>
    </row>
    <row r="27" spans="1:9" x14ac:dyDescent="0.2">
      <c r="B27" s="6" t="s">
        <v>39</v>
      </c>
      <c r="C27" s="1" t="s">
        <v>38</v>
      </c>
      <c r="D27" s="2">
        <f>MIN(MAX(D26,0),100)</f>
        <v>100</v>
      </c>
      <c r="E27" s="2">
        <f t="shared" ref="D27:I27" si="0">MIN(MAX(E26,0),100)</f>
        <v>65</v>
      </c>
      <c r="F27" s="2">
        <f t="shared" si="0"/>
        <v>69.96875</v>
      </c>
      <c r="G27" s="2">
        <f t="shared" si="0"/>
        <v>44.984375</v>
      </c>
      <c r="H27" s="2">
        <f t="shared" si="0"/>
        <v>64.2265625</v>
      </c>
      <c r="I27" s="2">
        <f t="shared" si="0"/>
        <v>0</v>
      </c>
    </row>
    <row r="28" spans="1:9" x14ac:dyDescent="0.2">
      <c r="B28" s="6" t="s">
        <v>40</v>
      </c>
      <c r="C28" s="2" t="s">
        <v>38</v>
      </c>
      <c r="D28" s="2">
        <f t="shared" ref="D28:I28" si="1">D27*20/100</f>
        <v>20</v>
      </c>
      <c r="E28" s="2">
        <f t="shared" si="1"/>
        <v>13</v>
      </c>
      <c r="F28" s="2">
        <f t="shared" si="1"/>
        <v>13.99375</v>
      </c>
      <c r="G28" s="2">
        <f t="shared" si="1"/>
        <v>8.9968749999999993</v>
      </c>
      <c r="H28" s="2">
        <f t="shared" si="1"/>
        <v>12.8453125</v>
      </c>
      <c r="I28" s="2">
        <f t="shared" si="1"/>
        <v>0</v>
      </c>
    </row>
  </sheetData>
  <sheetProtection algorithmName="SHA-512" hashValue="PJbDiAredmfD3nECd13CJqK5HH35j2ytzfWiizMM7fEHJ3X/4UDU5lL/yXPQQHkMSYSMKBk3O8bp6SFAMZdc6w==" saltValue="qoKf3KT3EEyjNjZxfaxV9g==" spinCount="100000" sheet="1" objects="1" scenarios="1"/>
  <dataValidations count="4">
    <dataValidation type="decimal" allowBlank="1" showInputMessage="1" showErrorMessage="1" sqref="D6:I6" xr:uid="{81C61001-49ED-1D4A-9430-4DBDF20CFA41}">
      <formula1>-0.3</formula1>
      <formula2>0</formula2>
    </dataValidation>
    <dataValidation type="decimal" allowBlank="1" showInputMessage="1" showErrorMessage="1" sqref="D8:I9" xr:uid="{731C5BF5-2CB8-AD40-9395-0464C2A39A4B}">
      <formula1>-0.75</formula1>
      <formula2>0</formula2>
    </dataValidation>
    <dataValidation type="decimal" allowBlank="1" showInputMessage="1" showErrorMessage="1" sqref="D10:I11" xr:uid="{AC564D49-59EA-AD4C-8ECA-CC13F89112DA}">
      <formula1>-0.5</formula1>
      <formula2>0</formula2>
    </dataValidation>
    <dataValidation type="whole" allowBlank="1" showInputMessage="1" showErrorMessage="1" sqref="D3:I5 D12:I16 D18:I19 D21:I24" xr:uid="{2B366D42-DD5E-704E-849F-7684CC1743D4}">
      <formula1>0</formula1>
      <formula2>100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F4696-7CBE-0448-AFD8-FEDDE7C6DB73}">
  <dimension ref="A1:D25"/>
  <sheetViews>
    <sheetView workbookViewId="0">
      <selection activeCell="D25" sqref="D25"/>
    </sheetView>
  </sheetViews>
  <sheetFormatPr baseColWidth="10" defaultRowHeight="16" x14ac:dyDescent="0.2"/>
  <cols>
    <col min="1" max="1" width="20.5" bestFit="1" customWidth="1"/>
    <col min="2" max="2" width="31.1640625" bestFit="1" customWidth="1"/>
    <col min="3" max="3" width="16.6640625" bestFit="1" customWidth="1"/>
    <col min="4" max="4" width="32.1640625" bestFit="1" customWidth="1"/>
  </cols>
  <sheetData>
    <row r="1" spans="1:4" ht="23" customHeight="1" x14ac:dyDescent="0.2">
      <c r="A1" s="40" t="s">
        <v>84</v>
      </c>
      <c r="B1" s="40" t="s">
        <v>85</v>
      </c>
      <c r="C1" s="40" t="s">
        <v>86</v>
      </c>
      <c r="D1" s="40" t="s">
        <v>87</v>
      </c>
    </row>
    <row r="2" spans="1:4" x14ac:dyDescent="0.2">
      <c r="A2" s="32" t="s">
        <v>88</v>
      </c>
      <c r="B2" s="32"/>
      <c r="C2" s="38" t="s">
        <v>89</v>
      </c>
      <c r="D2" s="32"/>
    </row>
    <row r="3" spans="1:4" x14ac:dyDescent="0.2">
      <c r="A3" s="32" t="s">
        <v>90</v>
      </c>
      <c r="B3" s="32"/>
      <c r="C3" s="39"/>
      <c r="D3" s="36" t="s">
        <v>94</v>
      </c>
    </row>
    <row r="4" spans="1:4" x14ac:dyDescent="0.2">
      <c r="A4" s="32" t="s">
        <v>91</v>
      </c>
      <c r="B4" s="32"/>
      <c r="C4" s="34" t="s">
        <v>92</v>
      </c>
      <c r="D4" s="37"/>
    </row>
    <row r="5" spans="1:4" x14ac:dyDescent="0.2">
      <c r="A5" s="32" t="s">
        <v>93</v>
      </c>
      <c r="B5" s="32"/>
      <c r="C5" s="34"/>
      <c r="D5" s="32" t="s">
        <v>94</v>
      </c>
    </row>
    <row r="6" spans="1:4" x14ac:dyDescent="0.2">
      <c r="A6" s="32" t="s">
        <v>95</v>
      </c>
      <c r="B6" s="32" t="s">
        <v>96</v>
      </c>
      <c r="C6" s="34"/>
      <c r="D6" s="32" t="s">
        <v>97</v>
      </c>
    </row>
    <row r="7" spans="1:4" x14ac:dyDescent="0.2">
      <c r="A7" s="32" t="s">
        <v>98</v>
      </c>
      <c r="B7" s="32" t="s">
        <v>99</v>
      </c>
      <c r="C7" s="34"/>
      <c r="D7" s="32" t="s">
        <v>100</v>
      </c>
    </row>
    <row r="8" spans="1:4" x14ac:dyDescent="0.2">
      <c r="A8" s="32" t="s">
        <v>101</v>
      </c>
      <c r="B8" s="32"/>
      <c r="C8" s="38" t="s">
        <v>89</v>
      </c>
      <c r="D8" s="32"/>
    </row>
    <row r="9" spans="1:4" x14ac:dyDescent="0.2">
      <c r="A9" s="32" t="s">
        <v>102</v>
      </c>
      <c r="B9" s="32"/>
      <c r="C9" s="39"/>
      <c r="D9" s="35" t="s">
        <v>94</v>
      </c>
    </row>
    <row r="10" spans="1:4" x14ac:dyDescent="0.2">
      <c r="A10" s="32" t="s">
        <v>103</v>
      </c>
      <c r="B10" s="32"/>
      <c r="C10" s="34" t="s">
        <v>92</v>
      </c>
      <c r="D10" s="33"/>
    </row>
    <row r="11" spans="1:4" x14ac:dyDescent="0.2">
      <c r="A11" s="32" t="s">
        <v>104</v>
      </c>
      <c r="B11" s="32"/>
      <c r="C11" s="34"/>
      <c r="D11" s="32" t="s">
        <v>94</v>
      </c>
    </row>
    <row r="12" spans="1:4" x14ac:dyDescent="0.2">
      <c r="A12" s="32" t="s">
        <v>105</v>
      </c>
      <c r="B12" s="32" t="s">
        <v>96</v>
      </c>
      <c r="C12" s="34"/>
      <c r="D12" s="32" t="s">
        <v>97</v>
      </c>
    </row>
    <row r="13" spans="1:4" x14ac:dyDescent="0.2">
      <c r="A13" s="32" t="s">
        <v>106</v>
      </c>
      <c r="B13" s="32" t="s">
        <v>99</v>
      </c>
      <c r="C13" s="34"/>
      <c r="D13" s="32" t="s">
        <v>100</v>
      </c>
    </row>
    <row r="14" spans="1:4" x14ac:dyDescent="0.2">
      <c r="A14" s="32" t="s">
        <v>107</v>
      </c>
      <c r="B14" s="32"/>
      <c r="C14" s="38" t="s">
        <v>89</v>
      </c>
      <c r="D14" s="32"/>
    </row>
    <row r="15" spans="1:4" x14ac:dyDescent="0.2">
      <c r="A15" s="32" t="s">
        <v>108</v>
      </c>
      <c r="B15" s="32"/>
      <c r="C15" s="39"/>
      <c r="D15" s="35" t="s">
        <v>94</v>
      </c>
    </row>
    <row r="16" spans="1:4" x14ac:dyDescent="0.2">
      <c r="A16" s="32" t="s">
        <v>109</v>
      </c>
      <c r="B16" s="32"/>
      <c r="C16" s="34" t="s">
        <v>92</v>
      </c>
      <c r="D16" s="32"/>
    </row>
    <row r="17" spans="1:4" x14ac:dyDescent="0.2">
      <c r="A17" s="32" t="s">
        <v>110</v>
      </c>
      <c r="B17" s="32"/>
      <c r="C17" s="34"/>
      <c r="D17" s="32" t="s">
        <v>94</v>
      </c>
    </row>
    <row r="18" spans="1:4" x14ac:dyDescent="0.2">
      <c r="A18" s="32" t="s">
        <v>111</v>
      </c>
      <c r="B18" s="32" t="s">
        <v>96</v>
      </c>
      <c r="C18" s="34"/>
      <c r="D18" s="32" t="s">
        <v>97</v>
      </c>
    </row>
    <row r="19" spans="1:4" x14ac:dyDescent="0.2">
      <c r="A19" s="32" t="s">
        <v>112</v>
      </c>
      <c r="B19" s="32" t="s">
        <v>99</v>
      </c>
      <c r="C19" s="34"/>
      <c r="D19" s="32" t="s">
        <v>100</v>
      </c>
    </row>
    <row r="20" spans="1:4" x14ac:dyDescent="0.2">
      <c r="A20" s="32" t="s">
        <v>113</v>
      </c>
      <c r="B20" s="32"/>
      <c r="C20" s="38" t="s">
        <v>89</v>
      </c>
      <c r="D20" s="32"/>
    </row>
    <row r="21" spans="1:4" x14ac:dyDescent="0.2">
      <c r="A21" s="32" t="s">
        <v>114</v>
      </c>
      <c r="B21" s="32"/>
      <c r="C21" s="39"/>
      <c r="D21" s="36" t="s">
        <v>94</v>
      </c>
    </row>
    <row r="22" spans="1:4" x14ac:dyDescent="0.2">
      <c r="A22" s="32" t="s">
        <v>115</v>
      </c>
      <c r="B22" s="32"/>
      <c r="C22" s="34" t="s">
        <v>92</v>
      </c>
      <c r="D22" s="32"/>
    </row>
    <row r="23" spans="1:4" x14ac:dyDescent="0.2">
      <c r="A23" s="32" t="s">
        <v>116</v>
      </c>
      <c r="B23" s="32"/>
      <c r="C23" s="34"/>
      <c r="D23" s="32" t="s">
        <v>94</v>
      </c>
    </row>
    <row r="24" spans="1:4" x14ac:dyDescent="0.2">
      <c r="A24" s="32" t="s">
        <v>117</v>
      </c>
      <c r="B24" s="32" t="s">
        <v>96</v>
      </c>
      <c r="C24" s="34"/>
      <c r="D24" s="32" t="s">
        <v>97</v>
      </c>
    </row>
    <row r="25" spans="1:4" x14ac:dyDescent="0.2">
      <c r="A25" s="32" t="s">
        <v>118</v>
      </c>
      <c r="B25" s="32" t="s">
        <v>99</v>
      </c>
      <c r="C25" s="34"/>
      <c r="D25" s="32" t="s">
        <v>100</v>
      </c>
    </row>
  </sheetData>
  <sheetProtection algorithmName="SHA-512" hashValue="4XaXHinP8wn48hcr06Pq3cEevS9et5EAd+hodMlkJ6KamRPMruNhMN/ZD1WYmLKXyov45RGs5aDcuSIYYxvcfA==" saltValue="kkJza6pyrMyJ2Y+EBVilKA==" spinCount="100000" sheet="1" objects="1" scenarios="1"/>
  <mergeCells count="8">
    <mergeCell ref="C4:C7"/>
    <mergeCell ref="C10:C13"/>
    <mergeCell ref="C16:C19"/>
    <mergeCell ref="C22:C25"/>
    <mergeCell ref="C14:C15"/>
    <mergeCell ref="C2:C3"/>
    <mergeCell ref="C8:C9"/>
    <mergeCell ref="C20:C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F683-1D10-B645-B40A-3B8D39ABE23F}">
  <dimension ref="A1:G24"/>
  <sheetViews>
    <sheetView workbookViewId="0">
      <selection activeCell="E18" sqref="E18:E19"/>
    </sheetView>
  </sheetViews>
  <sheetFormatPr baseColWidth="10" defaultRowHeight="16" x14ac:dyDescent="0.2"/>
  <cols>
    <col min="1" max="1" width="10.83203125" style="12"/>
    <col min="2" max="2" width="69.6640625" style="12" customWidth="1"/>
    <col min="3" max="7" width="35.83203125" style="12" customWidth="1"/>
    <col min="8" max="16384" width="10.83203125" style="12"/>
  </cols>
  <sheetData>
    <row r="1" spans="1:7" x14ac:dyDescent="0.2">
      <c r="A1" s="19" t="s">
        <v>0</v>
      </c>
      <c r="B1" s="20" t="s">
        <v>1</v>
      </c>
      <c r="C1" s="21" t="s">
        <v>74</v>
      </c>
      <c r="D1" s="21"/>
      <c r="E1" s="21"/>
      <c r="F1" s="21"/>
      <c r="G1" s="21"/>
    </row>
    <row r="2" spans="1:7" x14ac:dyDescent="0.2">
      <c r="A2" s="19"/>
      <c r="B2" s="20"/>
      <c r="C2" s="22">
        <v>0</v>
      </c>
      <c r="D2" s="22">
        <v>25</v>
      </c>
      <c r="E2" s="22">
        <v>50</v>
      </c>
      <c r="F2" s="22">
        <v>75</v>
      </c>
      <c r="G2" s="22">
        <v>100</v>
      </c>
    </row>
    <row r="3" spans="1:7" ht="16" customHeight="1" x14ac:dyDescent="0.2">
      <c r="A3" s="23" t="s">
        <v>11</v>
      </c>
      <c r="B3" s="24" t="s">
        <v>52</v>
      </c>
      <c r="C3" s="25" t="s">
        <v>43</v>
      </c>
      <c r="D3" s="25" t="s">
        <v>81</v>
      </c>
      <c r="E3" s="25" t="s">
        <v>80</v>
      </c>
      <c r="F3" s="25" t="s">
        <v>76</v>
      </c>
      <c r="G3" s="25" t="s">
        <v>75</v>
      </c>
    </row>
    <row r="4" spans="1:7" x14ac:dyDescent="0.2">
      <c r="A4" s="23" t="s">
        <v>12</v>
      </c>
      <c r="B4" s="26" t="s">
        <v>53</v>
      </c>
      <c r="C4" s="25"/>
      <c r="D4" s="25"/>
      <c r="E4" s="25"/>
      <c r="F4" s="25"/>
      <c r="G4" s="25"/>
    </row>
    <row r="5" spans="1:7" x14ac:dyDescent="0.2">
      <c r="A5" s="23" t="s">
        <v>13</v>
      </c>
      <c r="B5" s="26" t="s">
        <v>54</v>
      </c>
      <c r="C5" s="25"/>
      <c r="D5" s="25"/>
      <c r="E5" s="25"/>
      <c r="F5" s="25"/>
      <c r="G5" s="25"/>
    </row>
    <row r="6" spans="1:7" x14ac:dyDescent="0.2">
      <c r="A6" s="23" t="s">
        <v>14</v>
      </c>
      <c r="B6" s="26" t="s">
        <v>61</v>
      </c>
      <c r="C6" s="23" t="s">
        <v>38</v>
      </c>
      <c r="D6" s="23" t="s">
        <v>38</v>
      </c>
      <c r="E6" s="23" t="s">
        <v>38</v>
      </c>
      <c r="F6" s="23" t="s">
        <v>38</v>
      </c>
      <c r="G6" s="23" t="s">
        <v>38</v>
      </c>
    </row>
    <row r="7" spans="1:7" x14ac:dyDescent="0.2">
      <c r="A7" s="22" t="s">
        <v>15</v>
      </c>
      <c r="B7" s="27" t="s">
        <v>16</v>
      </c>
      <c r="C7" s="23" t="s">
        <v>38</v>
      </c>
      <c r="D7" s="23" t="s">
        <v>38</v>
      </c>
      <c r="E7" s="23" t="s">
        <v>38</v>
      </c>
      <c r="F7" s="23" t="s">
        <v>38</v>
      </c>
      <c r="G7" s="23" t="s">
        <v>38</v>
      </c>
    </row>
    <row r="8" spans="1:7" x14ac:dyDescent="0.2">
      <c r="A8" s="23" t="s">
        <v>17</v>
      </c>
      <c r="B8" s="28" t="s">
        <v>58</v>
      </c>
      <c r="C8" s="23" t="s">
        <v>38</v>
      </c>
      <c r="D8" s="23" t="s">
        <v>38</v>
      </c>
      <c r="E8" s="23" t="s">
        <v>38</v>
      </c>
      <c r="F8" s="23" t="s">
        <v>38</v>
      </c>
      <c r="G8" s="23" t="s">
        <v>38</v>
      </c>
    </row>
    <row r="9" spans="1:7" x14ac:dyDescent="0.2">
      <c r="A9" s="23" t="s">
        <v>18</v>
      </c>
      <c r="B9" s="26" t="s">
        <v>59</v>
      </c>
      <c r="C9" s="23" t="s">
        <v>38</v>
      </c>
      <c r="D9" s="23" t="s">
        <v>38</v>
      </c>
      <c r="E9" s="23" t="s">
        <v>38</v>
      </c>
      <c r="F9" s="23" t="s">
        <v>38</v>
      </c>
      <c r="G9" s="23" t="s">
        <v>38</v>
      </c>
    </row>
    <row r="10" spans="1:7" x14ac:dyDescent="0.2">
      <c r="A10" s="23" t="s">
        <v>19</v>
      </c>
      <c r="B10" s="26" t="s">
        <v>62</v>
      </c>
      <c r="C10" s="23" t="s">
        <v>38</v>
      </c>
      <c r="D10" s="23" t="s">
        <v>38</v>
      </c>
      <c r="E10" s="23" t="s">
        <v>38</v>
      </c>
      <c r="F10" s="23" t="s">
        <v>38</v>
      </c>
      <c r="G10" s="23" t="s">
        <v>38</v>
      </c>
    </row>
    <row r="11" spans="1:7" x14ac:dyDescent="0.2">
      <c r="A11" s="23" t="s">
        <v>20</v>
      </c>
      <c r="B11" s="26" t="s">
        <v>49</v>
      </c>
      <c r="C11" s="23" t="s">
        <v>38</v>
      </c>
      <c r="D11" s="23" t="s">
        <v>38</v>
      </c>
      <c r="E11" s="23" t="s">
        <v>38</v>
      </c>
      <c r="F11" s="23" t="s">
        <v>38</v>
      </c>
      <c r="G11" s="23" t="s">
        <v>38</v>
      </c>
    </row>
    <row r="12" spans="1:7" ht="16" customHeight="1" x14ac:dyDescent="0.2">
      <c r="A12" s="23" t="s">
        <v>21</v>
      </c>
      <c r="B12" s="26" t="s">
        <v>55</v>
      </c>
      <c r="C12" s="29" t="s">
        <v>66</v>
      </c>
      <c r="D12" s="29" t="s">
        <v>65</v>
      </c>
      <c r="E12" s="29" t="s">
        <v>64</v>
      </c>
      <c r="F12" s="29" t="s">
        <v>63</v>
      </c>
      <c r="G12" s="29" t="s">
        <v>48</v>
      </c>
    </row>
    <row r="13" spans="1:7" x14ac:dyDescent="0.2">
      <c r="A13" s="23" t="s">
        <v>23</v>
      </c>
      <c r="B13" s="26" t="s">
        <v>22</v>
      </c>
      <c r="C13" s="29"/>
      <c r="D13" s="29"/>
      <c r="E13" s="29"/>
      <c r="F13" s="29"/>
      <c r="G13" s="29"/>
    </row>
    <row r="14" spans="1:7" x14ac:dyDescent="0.2">
      <c r="A14" s="23" t="s">
        <v>24</v>
      </c>
      <c r="B14" s="26" t="s">
        <v>56</v>
      </c>
      <c r="C14" s="29"/>
      <c r="D14" s="29"/>
      <c r="E14" s="29"/>
      <c r="F14" s="29"/>
      <c r="G14" s="29"/>
    </row>
    <row r="15" spans="1:7" x14ac:dyDescent="0.2">
      <c r="A15" s="23" t="s">
        <v>25</v>
      </c>
      <c r="B15" s="26" t="s">
        <v>57</v>
      </c>
      <c r="C15" s="29"/>
      <c r="D15" s="29"/>
      <c r="E15" s="29"/>
      <c r="F15" s="29"/>
      <c r="G15" s="29"/>
    </row>
    <row r="16" spans="1:7" x14ac:dyDescent="0.2">
      <c r="A16" s="23" t="s">
        <v>27</v>
      </c>
      <c r="B16" s="26" t="s">
        <v>26</v>
      </c>
      <c r="C16" s="29"/>
      <c r="D16" s="29"/>
      <c r="E16" s="29"/>
      <c r="F16" s="29"/>
      <c r="G16" s="29"/>
    </row>
    <row r="17" spans="1:7" x14ac:dyDescent="0.2">
      <c r="A17" s="22" t="s">
        <v>28</v>
      </c>
      <c r="B17" s="27" t="s">
        <v>29</v>
      </c>
      <c r="C17" s="23" t="s">
        <v>38</v>
      </c>
      <c r="D17" s="23" t="s">
        <v>38</v>
      </c>
      <c r="E17" s="23" t="s">
        <v>38</v>
      </c>
      <c r="F17" s="23" t="s">
        <v>38</v>
      </c>
      <c r="G17" s="23" t="s">
        <v>38</v>
      </c>
    </row>
    <row r="18" spans="1:7" ht="34" customHeight="1" x14ac:dyDescent="0.2">
      <c r="A18" s="23" t="s">
        <v>30</v>
      </c>
      <c r="B18" s="26" t="s">
        <v>82</v>
      </c>
      <c r="C18" s="25" t="s">
        <v>44</v>
      </c>
      <c r="D18" s="25" t="s">
        <v>45</v>
      </c>
      <c r="E18" s="25" t="s">
        <v>46</v>
      </c>
      <c r="F18" s="25" t="s">
        <v>47</v>
      </c>
      <c r="G18" s="25" t="s">
        <v>67</v>
      </c>
    </row>
    <row r="19" spans="1:7" ht="32" customHeight="1" x14ac:dyDescent="0.2">
      <c r="A19" s="23" t="s">
        <v>31</v>
      </c>
      <c r="B19" s="26" t="s">
        <v>83</v>
      </c>
      <c r="C19" s="25"/>
      <c r="D19" s="25"/>
      <c r="E19" s="25"/>
      <c r="F19" s="25"/>
      <c r="G19" s="25"/>
    </row>
    <row r="20" spans="1:7" x14ac:dyDescent="0.2">
      <c r="A20" s="22" t="s">
        <v>32</v>
      </c>
      <c r="B20" s="27" t="s">
        <v>33</v>
      </c>
      <c r="C20" s="23" t="s">
        <v>38</v>
      </c>
      <c r="D20" s="23" t="s">
        <v>38</v>
      </c>
      <c r="E20" s="23" t="s">
        <v>38</v>
      </c>
      <c r="F20" s="23" t="s">
        <v>38</v>
      </c>
      <c r="G20" s="23" t="s">
        <v>38</v>
      </c>
    </row>
    <row r="21" spans="1:7" ht="18" customHeight="1" x14ac:dyDescent="0.2">
      <c r="A21" s="23" t="s">
        <v>34</v>
      </c>
      <c r="B21" s="30" t="s">
        <v>35</v>
      </c>
      <c r="C21" s="25" t="s">
        <v>44</v>
      </c>
      <c r="D21" s="25" t="s">
        <v>45</v>
      </c>
      <c r="E21" s="25" t="s">
        <v>70</v>
      </c>
      <c r="F21" s="25" t="s">
        <v>77</v>
      </c>
      <c r="G21" s="25" t="s">
        <v>78</v>
      </c>
    </row>
    <row r="22" spans="1:7" ht="18" customHeight="1" x14ac:dyDescent="0.2">
      <c r="A22" s="23" t="s">
        <v>36</v>
      </c>
      <c r="B22" s="30" t="s">
        <v>41</v>
      </c>
      <c r="C22" s="25"/>
      <c r="D22" s="25"/>
      <c r="E22" s="25"/>
      <c r="F22" s="25"/>
      <c r="G22" s="25"/>
    </row>
    <row r="23" spans="1:7" ht="19" customHeight="1" x14ac:dyDescent="0.2">
      <c r="A23" s="23" t="s">
        <v>42</v>
      </c>
      <c r="B23" s="30" t="s">
        <v>60</v>
      </c>
      <c r="C23" s="25"/>
      <c r="D23" s="25"/>
      <c r="E23" s="25"/>
      <c r="F23" s="25"/>
      <c r="G23" s="25"/>
    </row>
    <row r="24" spans="1:7" ht="60" customHeight="1" x14ac:dyDescent="0.2">
      <c r="A24" s="23" t="s">
        <v>50</v>
      </c>
      <c r="B24" s="26" t="s">
        <v>68</v>
      </c>
      <c r="C24" s="31" t="s">
        <v>69</v>
      </c>
      <c r="D24" s="31" t="s">
        <v>79</v>
      </c>
      <c r="E24" s="31" t="s">
        <v>71</v>
      </c>
      <c r="F24" s="31" t="s">
        <v>72</v>
      </c>
      <c r="G24" s="31" t="s">
        <v>73</v>
      </c>
    </row>
  </sheetData>
  <sheetProtection algorithmName="SHA-512" hashValue="0a01Mq3qoMYSdRbH4hT13N01J+gHmxnaO1z8QYaMR3H/3puNEuLIxthUoqEu8zA6esysuWwtAUkp1ksQOOiEpQ==" saltValue="2ub0cVlGj88WIdQirGvnNA==" spinCount="100000" sheet="1" objects="1" scenarios="1"/>
  <mergeCells count="23">
    <mergeCell ref="E21:E23"/>
    <mergeCell ref="F21:F23"/>
    <mergeCell ref="G21:G23"/>
    <mergeCell ref="C1:G1"/>
    <mergeCell ref="A1:A2"/>
    <mergeCell ref="B1:B2"/>
    <mergeCell ref="C18:C19"/>
    <mergeCell ref="D18:D19"/>
    <mergeCell ref="E18:E19"/>
    <mergeCell ref="F18:F19"/>
    <mergeCell ref="G18:G19"/>
    <mergeCell ref="C21:C23"/>
    <mergeCell ref="D21:D23"/>
    <mergeCell ref="C12:C16"/>
    <mergeCell ref="D12:D16"/>
    <mergeCell ref="E12:E16"/>
    <mergeCell ref="F12:F16"/>
    <mergeCell ref="G12:G16"/>
    <mergeCell ref="C3:C5"/>
    <mergeCell ref="D3:D5"/>
    <mergeCell ref="E3:E5"/>
    <mergeCell ref="F3:F5"/>
    <mergeCell ref="G3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Avaliação Sprint A</vt:lpstr>
      <vt:lpstr>US Sprint A</vt:lpstr>
      <vt:lpstr>Rubrica Sprint 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Nuno Silva</dc:creator>
  <cp:keywords/>
  <dc:description/>
  <cp:lastModifiedBy>Nuno Silva</cp:lastModifiedBy>
  <cp:revision/>
  <dcterms:created xsi:type="dcterms:W3CDTF">2020-10-30T08:11:39Z</dcterms:created>
  <dcterms:modified xsi:type="dcterms:W3CDTF">2022-10-24T12:26:29Z</dcterms:modified>
  <cp:category/>
  <cp:contentStatus/>
</cp:coreProperties>
</file>