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da_angelf_uniandes_edu_co/Documents/carpetasPortatilWork/Datos/Reto1-G01-main/Data/"/>
    </mc:Choice>
  </mc:AlternateContent>
  <xr:revisionPtr revIDLastSave="0" documentId="13_ncr:1_{6BFADF8F-0899-4742-B5F4-2F02826D2B1D}" xr6:coauthVersionLast="47" xr6:coauthVersionMax="47" xr10:uidLastSave="{00000000-0000-0000-0000-000000000000}"/>
  <bookViews>
    <workbookView xWindow="-108" yWindow="-108" windowWidth="23256" windowHeight="12576" tabRatio="1000" firstSheet="1" activeTab="7" xr2:uid="{D82936D8-D2C9-4EB2-9CBC-3665F65B95FD}"/>
  </bookViews>
  <sheets>
    <sheet name="Datos Lab4-5" sheetId="1" r:id="rId1"/>
    <sheet name="COMPARATIVA STAY_LIST" sheetId="17" r:id="rId2"/>
    <sheet name="COMPARATIVA LINKED_LIST" sheetId="18" r:id="rId3"/>
    <sheet name="COMPARATIVA INSERION SORT" sheetId="19" r:id="rId4"/>
    <sheet name="REQ1_Graf Selection Sort" sheetId="14" r:id="rId5"/>
    <sheet name="REQ_1Graf Shell Sort" sheetId="9" r:id="rId6"/>
    <sheet name="REQ1_Graf Quick Sort" sheetId="11" r:id="rId7"/>
    <sheet name="REQ1_Graf Merge Sort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6" i="1" l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K55" i="1"/>
  <c r="K54" i="1"/>
  <c r="K53" i="1"/>
  <c r="K52" i="1"/>
  <c r="K51" i="1"/>
  <c r="K50" i="1"/>
  <c r="K49" i="1"/>
  <c r="K48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K34" i="1"/>
  <c r="K32" i="1"/>
  <c r="K31" i="1"/>
  <c r="K29" i="1"/>
  <c r="K28" i="1"/>
  <c r="K27" i="1"/>
  <c r="K33" i="1"/>
  <c r="K30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C76" i="1"/>
  <c r="G75" i="1"/>
  <c r="F75" i="1"/>
  <c r="E75" i="1"/>
  <c r="D75" i="1"/>
  <c r="C75" i="1"/>
  <c r="G74" i="1"/>
  <c r="F74" i="1"/>
  <c r="E74" i="1"/>
  <c r="D74" i="1"/>
  <c r="C74" i="1"/>
  <c r="G73" i="1"/>
  <c r="F73" i="1"/>
  <c r="E73" i="1"/>
  <c r="D73" i="1"/>
  <c r="C73" i="1"/>
  <c r="G72" i="1"/>
  <c r="F72" i="1"/>
  <c r="E72" i="1"/>
  <c r="D72" i="1"/>
  <c r="C72" i="1"/>
  <c r="G71" i="1"/>
  <c r="F71" i="1"/>
  <c r="E71" i="1"/>
  <c r="D71" i="1"/>
  <c r="C71" i="1"/>
  <c r="G70" i="1"/>
  <c r="F70" i="1"/>
  <c r="E70" i="1"/>
  <c r="D70" i="1"/>
  <c r="C70" i="1"/>
  <c r="G69" i="1"/>
  <c r="F69" i="1"/>
  <c r="E69" i="1"/>
  <c r="D69" i="1"/>
  <c r="C69" i="1"/>
  <c r="C86" i="1"/>
  <c r="G85" i="1"/>
  <c r="F85" i="1"/>
  <c r="E85" i="1"/>
  <c r="D85" i="1"/>
  <c r="C85" i="1"/>
  <c r="G84" i="1"/>
  <c r="F84" i="1"/>
  <c r="E84" i="1"/>
  <c r="D84" i="1"/>
  <c r="C84" i="1"/>
  <c r="G83" i="1"/>
  <c r="F83" i="1"/>
  <c r="E83" i="1"/>
  <c r="D83" i="1"/>
  <c r="C83" i="1"/>
  <c r="G82" i="1"/>
  <c r="F82" i="1"/>
  <c r="E82" i="1"/>
  <c r="D82" i="1"/>
  <c r="C82" i="1"/>
  <c r="G81" i="1"/>
  <c r="F81" i="1"/>
  <c r="E81" i="1"/>
  <c r="D81" i="1"/>
  <c r="C81" i="1"/>
  <c r="G80" i="1"/>
  <c r="F80" i="1"/>
  <c r="E80" i="1"/>
  <c r="D80" i="1"/>
  <c r="C80" i="1"/>
  <c r="G79" i="1"/>
  <c r="F79" i="1"/>
  <c r="E79" i="1"/>
  <c r="D79" i="1"/>
  <c r="C79" i="1"/>
  <c r="F59" i="1"/>
  <c r="G60" i="1"/>
  <c r="G59" i="1"/>
  <c r="G58" i="1"/>
  <c r="C65" i="1"/>
  <c r="G64" i="1"/>
  <c r="F64" i="1"/>
  <c r="E64" i="1"/>
  <c r="D64" i="1"/>
  <c r="C64" i="1"/>
  <c r="G63" i="1"/>
  <c r="F63" i="1"/>
  <c r="E63" i="1"/>
  <c r="D63" i="1"/>
  <c r="C63" i="1"/>
  <c r="G62" i="1"/>
  <c r="F62" i="1"/>
  <c r="E62" i="1"/>
  <c r="D62" i="1"/>
  <c r="C62" i="1"/>
  <c r="G61" i="1"/>
  <c r="F61" i="1"/>
  <c r="E61" i="1"/>
  <c r="D61" i="1"/>
  <c r="C61" i="1"/>
  <c r="F60" i="1"/>
  <c r="E60" i="1"/>
  <c r="D60" i="1"/>
  <c r="C60" i="1"/>
  <c r="E59" i="1"/>
  <c r="D59" i="1"/>
  <c r="C59" i="1"/>
  <c r="F58" i="1"/>
  <c r="E58" i="1"/>
  <c r="D58" i="1"/>
  <c r="C58" i="1"/>
  <c r="C55" i="1"/>
  <c r="G54" i="1"/>
  <c r="F54" i="1"/>
  <c r="E54" i="1"/>
  <c r="D54" i="1"/>
  <c r="C54" i="1"/>
  <c r="G53" i="1"/>
  <c r="F53" i="1"/>
  <c r="E53" i="1"/>
  <c r="D53" i="1"/>
  <c r="C53" i="1"/>
  <c r="G52" i="1"/>
  <c r="F52" i="1"/>
  <c r="E52" i="1"/>
  <c r="D52" i="1"/>
  <c r="C52" i="1"/>
  <c r="G51" i="1"/>
  <c r="F51" i="1"/>
  <c r="E51" i="1"/>
  <c r="D51" i="1"/>
  <c r="C51" i="1"/>
  <c r="G50" i="1"/>
  <c r="F50" i="1"/>
  <c r="E50" i="1"/>
  <c r="D50" i="1"/>
  <c r="C50" i="1"/>
  <c r="G49" i="1"/>
  <c r="F49" i="1"/>
  <c r="E49" i="1"/>
  <c r="D49" i="1"/>
  <c r="C49" i="1"/>
  <c r="G48" i="1"/>
  <c r="F48" i="1"/>
  <c r="E48" i="1"/>
  <c r="D48" i="1"/>
  <c r="C48" i="1"/>
  <c r="K13" i="1"/>
  <c r="K10" i="1"/>
  <c r="K11" i="1"/>
  <c r="K12" i="1"/>
  <c r="L11" i="1"/>
  <c r="M11" i="1"/>
  <c r="N11" i="1"/>
  <c r="O11" i="1"/>
  <c r="L10" i="1"/>
  <c r="M10" i="1"/>
  <c r="N10" i="1"/>
  <c r="O10" i="1"/>
  <c r="L12" i="1"/>
  <c r="M12" i="1"/>
  <c r="N12" i="1"/>
  <c r="O12" i="1"/>
  <c r="K6" i="1"/>
  <c r="L9" i="1"/>
  <c r="M9" i="1"/>
  <c r="N9" i="1"/>
  <c r="O9" i="1"/>
  <c r="K9" i="1"/>
  <c r="L8" i="1"/>
  <c r="M8" i="1"/>
  <c r="N8" i="1"/>
  <c r="O8" i="1"/>
  <c r="K8" i="1"/>
  <c r="L7" i="1"/>
  <c r="M7" i="1"/>
  <c r="N7" i="1"/>
  <c r="O7" i="1"/>
  <c r="K7" i="1"/>
  <c r="N6" i="1"/>
  <c r="L6" i="1"/>
  <c r="M6" i="1"/>
  <c r="O6" i="1"/>
</calcChain>
</file>

<file path=xl/sharedStrings.xml><?xml version="1.0" encoding="utf-8"?>
<sst xmlns="http://schemas.openxmlformats.org/spreadsheetml/2006/main" count="142" uniqueCount="30">
  <si>
    <t>Insertion Sort [ms]</t>
  </si>
  <si>
    <t>Shell Sort [ms]</t>
  </si>
  <si>
    <t>Quick Sort [ms]</t>
  </si>
  <si>
    <t>Merge Sort [ms]</t>
  </si>
  <si>
    <t>Porcentaje de la muestra [pct]</t>
  </si>
  <si>
    <t>Tamaño de la muestra (LINKED_LIST)</t>
  </si>
  <si>
    <t>Selection Sort [ms]</t>
  </si>
  <si>
    <r>
      <t>T</t>
    </r>
    <r>
      <rPr>
        <b/>
        <sz val="11"/>
        <color theme="1"/>
        <rFont val="Dax-Regular"/>
      </rPr>
      <t>amaño de la muestra (ARRAY_LIST)</t>
    </r>
  </si>
  <si>
    <t>Requerimiento 1</t>
  </si>
  <si>
    <t>Requerimiento 2</t>
  </si>
  <si>
    <t>Requerimiento 3</t>
  </si>
  <si>
    <t>Requerimiento 4</t>
  </si>
  <si>
    <t>Requerimiento 5</t>
  </si>
  <si>
    <t>Requerimiento 6</t>
  </si>
  <si>
    <t>Requerimiento 7</t>
  </si>
  <si>
    <t>Requerimiento 8</t>
  </si>
  <si>
    <t>Andres Felipe Garcia Güiza, af.garciag1@uniandes.edu.co, 202215165</t>
  </si>
  <si>
    <t>Ivan Arturo Avila Gomez , i.avilag@uniandes.edu.co, 202216280.</t>
  </si>
  <si>
    <t>Pedro Fabian Bello Zamudio, p.bello@uniandes.edu. 202120080.</t>
  </si>
  <si>
    <t>ISIS1225</t>
  </si>
  <si>
    <t>RETO 1</t>
  </si>
  <si>
    <t>NOTACIONES:</t>
  </si>
  <si>
    <t>requerimiento 1: O(nlogn+N)</t>
  </si>
  <si>
    <t>requerimiento 2: O(nlog(n)+N)</t>
  </si>
  <si>
    <t>requerimiento 3: O(nlog(n)+N)</t>
  </si>
  <si>
    <t>requerimiento 4: O(nlog(n)+N)</t>
  </si>
  <si>
    <t>requerimiento 5: O(nlog(n)+N)</t>
  </si>
  <si>
    <t>requerimiento 6: O(nlog(n)+N^2)</t>
  </si>
  <si>
    <t>requerimiento 7: O(nlog(n)+N^2)</t>
  </si>
  <si>
    <t>requerimiento 8: O(nlogn+n^3)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</si>
</sst>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Dax-Regular"/>
    </font>
    <font>
      <b/>
      <sz val="11"/>
      <color rgb="FF000000"/>
      <name val="Dax-Regular"/>
    </font>
    <font>
      <b/>
      <sz val="11"/>
      <color theme="1"/>
      <name val="Dax-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0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14" fontId="0" fillId="0" borderId="0" xfId="0" applyNumberFormat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2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1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tiempos de ejecucion con ARRAY_LIST</a:t>
            </a:r>
          </a:p>
          <a:p>
            <a:pPr>
              <a:defRPr b="1"/>
            </a:pPr>
            <a:r>
              <a:rPr lang="es-419" sz="1800" b="1">
                <a:effectLst/>
              </a:rPr>
              <a:t>REQ_1</a:t>
            </a:r>
          </a:p>
        </c:rich>
      </c:tx>
      <c:layout>
        <c:manualLayout>
          <c:xMode val="edge"/>
          <c:yMode val="edge"/>
          <c:x val="0.2031634608723763"/>
          <c:y val="1.2121212121212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37011337659039"/>
          <c:y val="0.1332829078183409"/>
          <c:w val="0.84440367608007938"/>
          <c:h val="0.7453430366658713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'Datos Lab4-5'!$D$5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909541182718729"/>
                  <c:y val="-2.35533285612025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Lab4-5'!$C$6:$C$13</c:f>
              <c:numCache>
                <c:formatCode>General</c:formatCode>
                <c:ptCount val="8"/>
                <c:pt idx="0">
                  <c:v>21.55</c:v>
                </c:pt>
                <c:pt idx="1">
                  <c:v>90.07</c:v>
                </c:pt>
                <c:pt idx="2">
                  <c:v>268.05</c:v>
                </c:pt>
                <c:pt idx="3">
                  <c:v>612.46</c:v>
                </c:pt>
                <c:pt idx="4">
                  <c:v>1978.06</c:v>
                </c:pt>
                <c:pt idx="5">
                  <c:v>4487</c:v>
                </c:pt>
                <c:pt idx="6">
                  <c:v>12765.92</c:v>
                </c:pt>
                <c:pt idx="7">
                  <c:v>18287</c:v>
                </c:pt>
              </c:numCache>
            </c:numRef>
          </c:xVal>
          <c:yVal>
            <c:numRef>
              <c:f>'Datos Lab4-5'!$D$6:$D$13</c:f>
              <c:numCache>
                <c:formatCode>General</c:formatCode>
                <c:ptCount val="8"/>
                <c:pt idx="0">
                  <c:v>14.06</c:v>
                </c:pt>
                <c:pt idx="1">
                  <c:v>134.87</c:v>
                </c:pt>
                <c:pt idx="2">
                  <c:v>214.7</c:v>
                </c:pt>
                <c:pt idx="3">
                  <c:v>576.54</c:v>
                </c:pt>
                <c:pt idx="4">
                  <c:v>2132.13</c:v>
                </c:pt>
                <c:pt idx="5">
                  <c:v>4386.29</c:v>
                </c:pt>
                <c:pt idx="6">
                  <c:v>13012.89</c:v>
                </c:pt>
                <c:pt idx="7">
                  <c:v>17769.439999999999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FF-4076-93C7-B5A16450E7BA}"/>
            </c:ext>
          </c:extLst>
        </c:ser>
        <c:ser>
          <c:idx val="0"/>
          <c:order val="1"/>
          <c:tx>
            <c:strRef>
              <c:f>'Datos Lab4-5'!$E$5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Lab4-5'!$C$6:$C$13</c:f>
              <c:numCache>
                <c:formatCode>General</c:formatCode>
                <c:ptCount val="8"/>
                <c:pt idx="0">
                  <c:v>21.55</c:v>
                </c:pt>
                <c:pt idx="1">
                  <c:v>90.07</c:v>
                </c:pt>
                <c:pt idx="2">
                  <c:v>268.05</c:v>
                </c:pt>
                <c:pt idx="3">
                  <c:v>612.46</c:v>
                </c:pt>
                <c:pt idx="4">
                  <c:v>1978.06</c:v>
                </c:pt>
                <c:pt idx="5">
                  <c:v>4487</c:v>
                </c:pt>
                <c:pt idx="6">
                  <c:v>12765.92</c:v>
                </c:pt>
                <c:pt idx="7">
                  <c:v>18287</c:v>
                </c:pt>
              </c:numCache>
            </c:numRef>
          </c:xVal>
          <c:yVal>
            <c:numRef>
              <c:f>'Datos Lab4-5'!$E$6:$E$13</c:f>
              <c:numCache>
                <c:formatCode>General</c:formatCode>
                <c:ptCount val="8"/>
                <c:pt idx="0">
                  <c:v>14.12</c:v>
                </c:pt>
                <c:pt idx="1">
                  <c:v>54.8</c:v>
                </c:pt>
                <c:pt idx="2">
                  <c:v>94.3</c:v>
                </c:pt>
                <c:pt idx="3">
                  <c:v>163</c:v>
                </c:pt>
                <c:pt idx="4">
                  <c:v>273.98</c:v>
                </c:pt>
                <c:pt idx="5">
                  <c:v>459.28</c:v>
                </c:pt>
                <c:pt idx="6">
                  <c:v>765.48</c:v>
                </c:pt>
                <c:pt idx="7">
                  <c:v>942.57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FF-4076-93C7-B5A16450E7BA}"/>
            </c:ext>
          </c:extLst>
        </c:ser>
        <c:ser>
          <c:idx val="3"/>
          <c:order val="2"/>
          <c:tx>
            <c:strRef>
              <c:f>'Datos Lab4-5'!$F$5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'Datos Lab4-5'!$C$6:$C$13</c:f>
              <c:numCache>
                <c:formatCode>General</c:formatCode>
                <c:ptCount val="8"/>
                <c:pt idx="0">
                  <c:v>21.55</c:v>
                </c:pt>
                <c:pt idx="1">
                  <c:v>90.07</c:v>
                </c:pt>
                <c:pt idx="2">
                  <c:v>268.05</c:v>
                </c:pt>
                <c:pt idx="3">
                  <c:v>612.46</c:v>
                </c:pt>
                <c:pt idx="4">
                  <c:v>1978.06</c:v>
                </c:pt>
                <c:pt idx="5">
                  <c:v>4487</c:v>
                </c:pt>
                <c:pt idx="6">
                  <c:v>12765.92</c:v>
                </c:pt>
                <c:pt idx="7">
                  <c:v>18287</c:v>
                </c:pt>
              </c:numCache>
            </c:numRef>
          </c:xVal>
          <c:yVal>
            <c:numRef>
              <c:f>'Datos Lab4-5'!$F$6:$F$13</c:f>
              <c:numCache>
                <c:formatCode>General</c:formatCode>
                <c:ptCount val="8"/>
                <c:pt idx="0">
                  <c:v>19.37</c:v>
                </c:pt>
                <c:pt idx="1">
                  <c:v>57.9</c:v>
                </c:pt>
                <c:pt idx="2">
                  <c:v>92.17</c:v>
                </c:pt>
                <c:pt idx="3">
                  <c:v>140.18</c:v>
                </c:pt>
                <c:pt idx="4">
                  <c:v>228.15</c:v>
                </c:pt>
                <c:pt idx="5">
                  <c:v>446.68</c:v>
                </c:pt>
                <c:pt idx="6">
                  <c:v>698.57</c:v>
                </c:pt>
                <c:pt idx="7">
                  <c:v>811.16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FF-4076-93C7-B5A16450E7BA}"/>
            </c:ext>
          </c:extLst>
        </c:ser>
        <c:ser>
          <c:idx val="4"/>
          <c:order val="3"/>
          <c:tx>
            <c:strRef>
              <c:f>'Datos Lab4-5'!$G$5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72004525827233"/>
                  <c:y val="-2.92619104430128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0067898953979726"/>
                  <c:y val="-2.74997216257058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Lab4-5'!$C$6:$C$13</c:f>
              <c:numCache>
                <c:formatCode>General</c:formatCode>
                <c:ptCount val="8"/>
                <c:pt idx="0">
                  <c:v>21.55</c:v>
                </c:pt>
                <c:pt idx="1">
                  <c:v>90.07</c:v>
                </c:pt>
                <c:pt idx="2">
                  <c:v>268.05</c:v>
                </c:pt>
                <c:pt idx="3">
                  <c:v>612.46</c:v>
                </c:pt>
                <c:pt idx="4">
                  <c:v>1978.06</c:v>
                </c:pt>
                <c:pt idx="5">
                  <c:v>4487</c:v>
                </c:pt>
                <c:pt idx="6">
                  <c:v>12765.92</c:v>
                </c:pt>
                <c:pt idx="7">
                  <c:v>18287</c:v>
                </c:pt>
              </c:numCache>
            </c:numRef>
          </c:xVal>
          <c:yVal>
            <c:numRef>
              <c:f>'Datos Lab4-5'!$G$6:$G$13</c:f>
              <c:numCache>
                <c:formatCode>General</c:formatCode>
                <c:ptCount val="8"/>
                <c:pt idx="0">
                  <c:v>26.47</c:v>
                </c:pt>
                <c:pt idx="1">
                  <c:v>127.3</c:v>
                </c:pt>
                <c:pt idx="2">
                  <c:v>163.96</c:v>
                </c:pt>
                <c:pt idx="3">
                  <c:v>218.61</c:v>
                </c:pt>
                <c:pt idx="4">
                  <c:v>318.61</c:v>
                </c:pt>
                <c:pt idx="5">
                  <c:v>540.70000000000005</c:v>
                </c:pt>
                <c:pt idx="6">
                  <c:v>870.76</c:v>
                </c:pt>
                <c:pt idx="7">
                  <c:v>1090.9000000000001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FF-4076-93C7-B5A16450E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324243193940923E-2"/>
          <c:y val="0.91893867811978047"/>
          <c:w val="0.95774447548895103"/>
          <c:h val="6.8940109759007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tiempos de ejecucion con LINKED_LIST</a:t>
            </a:r>
          </a:p>
          <a:p>
            <a:pPr>
              <a:defRPr b="1"/>
            </a:pPr>
            <a:r>
              <a:rPr lang="es-419" sz="1800" b="1">
                <a:effectLst/>
              </a:rPr>
              <a:t>REQ_2</a:t>
            </a:r>
          </a:p>
        </c:rich>
      </c:tx>
      <c:layout>
        <c:manualLayout>
          <c:xMode val="edge"/>
          <c:yMode val="edge"/>
          <c:x val="0.2031634608723763"/>
          <c:y val="1.2121212121212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37011337659039"/>
          <c:y val="0.1332829078183409"/>
          <c:w val="0.84440367608007938"/>
          <c:h val="0.7453430366658713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'Datos Lab4-5'!$D$36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909541182718729"/>
                  <c:y val="-2.35533285612025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Lab4-5'!$C$37:$C$44</c:f>
              <c:numCache>
                <c:formatCode>General</c:formatCode>
                <c:ptCount val="8"/>
                <c:pt idx="0">
                  <c:v>11.97</c:v>
                </c:pt>
                <c:pt idx="1">
                  <c:v>79.040000000000006</c:v>
                </c:pt>
                <c:pt idx="2">
                  <c:v>208.58</c:v>
                </c:pt>
                <c:pt idx="3">
                  <c:v>748.95</c:v>
                </c:pt>
                <c:pt idx="4">
                  <c:v>2074.84</c:v>
                </c:pt>
                <c:pt idx="5">
                  <c:v>3789.03</c:v>
                </c:pt>
                <c:pt idx="6">
                  <c:v>10384</c:v>
                </c:pt>
                <c:pt idx="7">
                  <c:v>21079.83</c:v>
                </c:pt>
              </c:numCache>
            </c:numRef>
          </c:xVal>
          <c:yVal>
            <c:numRef>
              <c:f>'Datos Lab4-5'!$D$37:$D$44</c:f>
              <c:numCache>
                <c:formatCode>General</c:formatCode>
                <c:ptCount val="8"/>
                <c:pt idx="0">
                  <c:v>18.39</c:v>
                </c:pt>
                <c:pt idx="1">
                  <c:v>97.04</c:v>
                </c:pt>
                <c:pt idx="2">
                  <c:v>258.94</c:v>
                </c:pt>
                <c:pt idx="3">
                  <c:v>803.41</c:v>
                </c:pt>
                <c:pt idx="4">
                  <c:v>2045.82</c:v>
                </c:pt>
                <c:pt idx="5">
                  <c:v>4184.1499999999996</c:v>
                </c:pt>
                <c:pt idx="6">
                  <c:v>1074.29</c:v>
                </c:pt>
                <c:pt idx="7">
                  <c:v>17294.84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28-4859-8090-E0C82B0DCBE3}"/>
            </c:ext>
          </c:extLst>
        </c:ser>
        <c:ser>
          <c:idx val="0"/>
          <c:order val="1"/>
          <c:tx>
            <c:strRef>
              <c:f>'Datos Lab4-5'!$E$36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Lab4-5'!$C$37:$C$44</c:f>
              <c:numCache>
                <c:formatCode>General</c:formatCode>
                <c:ptCount val="8"/>
                <c:pt idx="0">
                  <c:v>11.97</c:v>
                </c:pt>
                <c:pt idx="1">
                  <c:v>79.040000000000006</c:v>
                </c:pt>
                <c:pt idx="2">
                  <c:v>208.58</c:v>
                </c:pt>
                <c:pt idx="3">
                  <c:v>748.95</c:v>
                </c:pt>
                <c:pt idx="4">
                  <c:v>2074.84</c:v>
                </c:pt>
                <c:pt idx="5">
                  <c:v>3789.03</c:v>
                </c:pt>
                <c:pt idx="6">
                  <c:v>10384</c:v>
                </c:pt>
                <c:pt idx="7">
                  <c:v>21079.83</c:v>
                </c:pt>
              </c:numCache>
            </c:numRef>
          </c:xVal>
          <c:yVal>
            <c:numRef>
              <c:f>'Datos Lab4-5'!$E$37:$E$44</c:f>
              <c:numCache>
                <c:formatCode>General</c:formatCode>
                <c:ptCount val="8"/>
                <c:pt idx="0">
                  <c:v>9.07</c:v>
                </c:pt>
                <c:pt idx="1">
                  <c:v>78.94</c:v>
                </c:pt>
                <c:pt idx="2">
                  <c:v>85.3</c:v>
                </c:pt>
                <c:pt idx="3">
                  <c:v>165.38</c:v>
                </c:pt>
                <c:pt idx="4">
                  <c:v>317.38</c:v>
                </c:pt>
                <c:pt idx="5">
                  <c:v>491.34</c:v>
                </c:pt>
                <c:pt idx="6">
                  <c:v>684.03</c:v>
                </c:pt>
                <c:pt idx="7">
                  <c:v>838.9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28-4859-8090-E0C82B0DCBE3}"/>
            </c:ext>
          </c:extLst>
        </c:ser>
        <c:ser>
          <c:idx val="3"/>
          <c:order val="2"/>
          <c:tx>
            <c:strRef>
              <c:f>'Datos Lab4-5'!$F$36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Lab4-5'!$C$37:$C$44</c:f>
              <c:numCache>
                <c:formatCode>General</c:formatCode>
                <c:ptCount val="8"/>
                <c:pt idx="0">
                  <c:v>11.97</c:v>
                </c:pt>
                <c:pt idx="1">
                  <c:v>79.040000000000006</c:v>
                </c:pt>
                <c:pt idx="2">
                  <c:v>208.58</c:v>
                </c:pt>
                <c:pt idx="3">
                  <c:v>748.95</c:v>
                </c:pt>
                <c:pt idx="4">
                  <c:v>2074.84</c:v>
                </c:pt>
                <c:pt idx="5">
                  <c:v>3789.03</c:v>
                </c:pt>
                <c:pt idx="6">
                  <c:v>10384</c:v>
                </c:pt>
                <c:pt idx="7">
                  <c:v>21079.83</c:v>
                </c:pt>
              </c:numCache>
            </c:numRef>
          </c:xVal>
          <c:yVal>
            <c:numRef>
              <c:f>'Datos Lab4-5'!$F$37:$F$44</c:f>
              <c:numCache>
                <c:formatCode>General</c:formatCode>
                <c:ptCount val="8"/>
                <c:pt idx="0">
                  <c:v>10.87</c:v>
                </c:pt>
                <c:pt idx="1">
                  <c:v>13.9</c:v>
                </c:pt>
                <c:pt idx="2">
                  <c:v>129.09</c:v>
                </c:pt>
                <c:pt idx="3">
                  <c:v>184.45</c:v>
                </c:pt>
                <c:pt idx="4">
                  <c:v>278.43</c:v>
                </c:pt>
                <c:pt idx="5">
                  <c:v>379.35</c:v>
                </c:pt>
                <c:pt idx="6">
                  <c:v>693.85</c:v>
                </c:pt>
                <c:pt idx="7">
                  <c:v>849.29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28-4859-8090-E0C82B0DCBE3}"/>
            </c:ext>
          </c:extLst>
        </c:ser>
        <c:ser>
          <c:idx val="4"/>
          <c:order val="3"/>
          <c:tx>
            <c:strRef>
              <c:f>'Datos Lab4-5'!$G$36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72004525827233"/>
                  <c:y val="-2.92619104430128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0067898953979726"/>
                  <c:y val="-2.74997216257058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Lab4-5'!$C$37:$C$44</c:f>
              <c:numCache>
                <c:formatCode>General</c:formatCode>
                <c:ptCount val="8"/>
                <c:pt idx="0">
                  <c:v>11.97</c:v>
                </c:pt>
                <c:pt idx="1">
                  <c:v>79.040000000000006</c:v>
                </c:pt>
                <c:pt idx="2">
                  <c:v>208.58</c:v>
                </c:pt>
                <c:pt idx="3">
                  <c:v>748.95</c:v>
                </c:pt>
                <c:pt idx="4">
                  <c:v>2074.84</c:v>
                </c:pt>
                <c:pt idx="5">
                  <c:v>3789.03</c:v>
                </c:pt>
                <c:pt idx="6">
                  <c:v>10384</c:v>
                </c:pt>
                <c:pt idx="7">
                  <c:v>21079.83</c:v>
                </c:pt>
              </c:numCache>
            </c:numRef>
          </c:xVal>
          <c:yVal>
            <c:numRef>
              <c:f>'Datos Lab4-5'!$G$37:$G$44</c:f>
              <c:numCache>
                <c:formatCode>General</c:formatCode>
                <c:ptCount val="8"/>
                <c:pt idx="0">
                  <c:v>13.84</c:v>
                </c:pt>
                <c:pt idx="1">
                  <c:v>83.07</c:v>
                </c:pt>
                <c:pt idx="2">
                  <c:v>113.95</c:v>
                </c:pt>
                <c:pt idx="3">
                  <c:v>162.47999999999999</c:v>
                </c:pt>
                <c:pt idx="4">
                  <c:v>376.48</c:v>
                </c:pt>
                <c:pt idx="5">
                  <c:v>538.49</c:v>
                </c:pt>
                <c:pt idx="6">
                  <c:v>726.04</c:v>
                </c:pt>
                <c:pt idx="7">
                  <c:v>826.49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328-4859-8090-E0C82B0DC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324243193940923E-2"/>
          <c:y val="0.91893867811978047"/>
          <c:w val="0.95774447548895103"/>
          <c:h val="6.8940109759007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tiempos de ejecucion con LINKED_LIST</a:t>
            </a:r>
          </a:p>
          <a:p>
            <a:pPr>
              <a:defRPr b="1"/>
            </a:pPr>
            <a:r>
              <a:rPr lang="es-419" sz="1800" b="1">
                <a:effectLst/>
              </a:rPr>
              <a:t>REQ_3</a:t>
            </a:r>
          </a:p>
        </c:rich>
      </c:tx>
      <c:layout>
        <c:manualLayout>
          <c:xMode val="edge"/>
          <c:yMode val="edge"/>
          <c:x val="0.2031634608723763"/>
          <c:y val="1.2121212121212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37011337659039"/>
          <c:y val="0.1332829078183409"/>
          <c:w val="0.84440367608007938"/>
          <c:h val="0.7453430366658713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'Datos Lab4-5'!$D$57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909541182718729"/>
                  <c:y val="-2.35533285612025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Lab4-5'!$C$58:$C$65</c:f>
              <c:numCache>
                <c:formatCode>0.00</c:formatCode>
                <c:ptCount val="8"/>
                <c:pt idx="0">
                  <c:v>2.861603464579757</c:v>
                </c:pt>
                <c:pt idx="1">
                  <c:v>8.058008799059575</c:v>
                </c:pt>
                <c:pt idx="2">
                  <c:v>13.334714825397842</c:v>
                </c:pt>
                <c:pt idx="3">
                  <c:v>31.665315907037474</c:v>
                </c:pt>
                <c:pt idx="4">
                  <c:v>51.68257047126442</c:v>
                </c:pt>
                <c:pt idx="5">
                  <c:v>64.946394301677444</c:v>
                </c:pt>
                <c:pt idx="6">
                  <c:v>100.85076434001076</c:v>
                </c:pt>
                <c:pt idx="7">
                  <c:v>120.61702957804754</c:v>
                </c:pt>
              </c:numCache>
            </c:numRef>
          </c:xVal>
          <c:yVal>
            <c:numRef>
              <c:f>'Datos Lab4-5'!$D$58:$D$65</c:f>
              <c:numCache>
                <c:formatCode>0.00</c:formatCode>
                <c:ptCount val="8"/>
                <c:pt idx="0">
                  <c:v>2.4530877272346103</c:v>
                </c:pt>
                <c:pt idx="1">
                  <c:v>8.3088189201317419</c:v>
                </c:pt>
                <c:pt idx="2">
                  <c:v>16.297880150745744</c:v>
                </c:pt>
                <c:pt idx="3">
                  <c:v>33.221121378999584</c:v>
                </c:pt>
                <c:pt idx="4">
                  <c:v>80.115259408136197</c:v>
                </c:pt>
                <c:pt idx="5">
                  <c:v>78.668355814919337</c:v>
                </c:pt>
                <c:pt idx="6">
                  <c:v>125.95277655024925</c:v>
                </c:pt>
                <c:pt idx="7">
                  <c:v>160.52000000000001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21-4FD1-A0F9-5D0F698E4F40}"/>
            </c:ext>
          </c:extLst>
        </c:ser>
        <c:ser>
          <c:idx val="0"/>
          <c:order val="1"/>
          <c:tx>
            <c:strRef>
              <c:f>'Datos Lab4-5'!$E$57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Lab4-5'!$C$58:$C$65</c:f>
              <c:numCache>
                <c:formatCode>0.00</c:formatCode>
                <c:ptCount val="8"/>
                <c:pt idx="0">
                  <c:v>2.861603464579757</c:v>
                </c:pt>
                <c:pt idx="1">
                  <c:v>8.058008799059575</c:v>
                </c:pt>
                <c:pt idx="2">
                  <c:v>13.334714825397842</c:v>
                </c:pt>
                <c:pt idx="3">
                  <c:v>31.665315907037474</c:v>
                </c:pt>
                <c:pt idx="4">
                  <c:v>51.68257047126442</c:v>
                </c:pt>
                <c:pt idx="5">
                  <c:v>64.946394301677444</c:v>
                </c:pt>
                <c:pt idx="6">
                  <c:v>100.85076434001076</c:v>
                </c:pt>
                <c:pt idx="7">
                  <c:v>120.61702957804754</c:v>
                </c:pt>
              </c:numCache>
            </c:numRef>
          </c:xVal>
          <c:yVal>
            <c:numRef>
              <c:f>'Datos Lab4-5'!$E$58:$E$65</c:f>
              <c:numCache>
                <c:formatCode>0.00</c:formatCode>
                <c:ptCount val="8"/>
                <c:pt idx="0">
                  <c:v>2.206206694162109</c:v>
                </c:pt>
                <c:pt idx="1">
                  <c:v>7.1311043436951431</c:v>
                </c:pt>
                <c:pt idx="2">
                  <c:v>15.667146442993591</c:v>
                </c:pt>
                <c:pt idx="3">
                  <c:v>36.093264078436178</c:v>
                </c:pt>
                <c:pt idx="4">
                  <c:v>78.531320286351999</c:v>
                </c:pt>
                <c:pt idx="5">
                  <c:v>80.340253933625547</c:v>
                </c:pt>
                <c:pt idx="6">
                  <c:v>125.63680771001221</c:v>
                </c:pt>
                <c:pt idx="7">
                  <c:v>12.84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21-4FD1-A0F9-5D0F698E4F40}"/>
            </c:ext>
          </c:extLst>
        </c:ser>
        <c:ser>
          <c:idx val="3"/>
          <c:order val="2"/>
          <c:tx>
            <c:strRef>
              <c:f>'Datos Lab4-5'!$F$57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Lab4-5'!$C$58:$C$65</c:f>
              <c:numCache>
                <c:formatCode>0.00</c:formatCode>
                <c:ptCount val="8"/>
                <c:pt idx="0">
                  <c:v>2.861603464579757</c:v>
                </c:pt>
                <c:pt idx="1">
                  <c:v>8.058008799059575</c:v>
                </c:pt>
                <c:pt idx="2">
                  <c:v>13.334714825397842</c:v>
                </c:pt>
                <c:pt idx="3">
                  <c:v>31.665315907037474</c:v>
                </c:pt>
                <c:pt idx="4">
                  <c:v>51.68257047126442</c:v>
                </c:pt>
                <c:pt idx="5">
                  <c:v>64.946394301677444</c:v>
                </c:pt>
                <c:pt idx="6">
                  <c:v>100.85076434001076</c:v>
                </c:pt>
                <c:pt idx="7">
                  <c:v>120.61702957804754</c:v>
                </c:pt>
              </c:numCache>
            </c:numRef>
          </c:xVal>
          <c:yVal>
            <c:numRef>
              <c:f>'Datos Lab4-5'!$F$58:$F$65</c:f>
              <c:numCache>
                <c:formatCode>0.00</c:formatCode>
                <c:ptCount val="8"/>
                <c:pt idx="0">
                  <c:v>4.4605717087746433</c:v>
                </c:pt>
                <c:pt idx="1">
                  <c:v>9.3938384073698895</c:v>
                </c:pt>
                <c:pt idx="2">
                  <c:v>16.657278435141293</c:v>
                </c:pt>
                <c:pt idx="3">
                  <c:v>29.420945215521776</c:v>
                </c:pt>
                <c:pt idx="4">
                  <c:v>78.872831959550865</c:v>
                </c:pt>
                <c:pt idx="5">
                  <c:v>73.398522674032819</c:v>
                </c:pt>
                <c:pt idx="6">
                  <c:v>125.92697364472252</c:v>
                </c:pt>
                <c:pt idx="7">
                  <c:v>120.47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21-4FD1-A0F9-5D0F698E4F40}"/>
            </c:ext>
          </c:extLst>
        </c:ser>
        <c:ser>
          <c:idx val="4"/>
          <c:order val="3"/>
          <c:tx>
            <c:strRef>
              <c:f>'Datos Lab4-5'!$G$57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72004525827233"/>
                  <c:y val="-2.92619104430128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0067898953979726"/>
                  <c:y val="-2.74997216257058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Lab4-5'!$C$58:$C$65</c:f>
              <c:numCache>
                <c:formatCode>0.00</c:formatCode>
                <c:ptCount val="8"/>
                <c:pt idx="0">
                  <c:v>2.861603464579757</c:v>
                </c:pt>
                <c:pt idx="1">
                  <c:v>8.058008799059575</c:v>
                </c:pt>
                <c:pt idx="2">
                  <c:v>13.334714825397842</c:v>
                </c:pt>
                <c:pt idx="3">
                  <c:v>31.665315907037474</c:v>
                </c:pt>
                <c:pt idx="4">
                  <c:v>51.68257047126442</c:v>
                </c:pt>
                <c:pt idx="5">
                  <c:v>64.946394301677444</c:v>
                </c:pt>
                <c:pt idx="6">
                  <c:v>100.85076434001076</c:v>
                </c:pt>
                <c:pt idx="7">
                  <c:v>120.61702957804754</c:v>
                </c:pt>
              </c:numCache>
            </c:numRef>
          </c:xVal>
          <c:yVal>
            <c:numRef>
              <c:f>'Datos Lab4-5'!$G$58:$G$65</c:f>
              <c:numCache>
                <c:formatCode>0.00</c:formatCode>
                <c:ptCount val="8"/>
                <c:pt idx="0">
                  <c:v>4.0084427606314295</c:v>
                </c:pt>
                <c:pt idx="1">
                  <c:v>10.52623124066946</c:v>
                </c:pt>
                <c:pt idx="2">
                  <c:v>18.320967456297957</c:v>
                </c:pt>
                <c:pt idx="3">
                  <c:v>29.346550074660041</c:v>
                </c:pt>
                <c:pt idx="4">
                  <c:v>71.016075443837011</c:v>
                </c:pt>
                <c:pt idx="5">
                  <c:v>73.466854611891364</c:v>
                </c:pt>
                <c:pt idx="6">
                  <c:v>125.2919537668642</c:v>
                </c:pt>
                <c:pt idx="7">
                  <c:v>158.35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921-4FD1-A0F9-5D0F698E4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324243193940923E-2"/>
          <c:y val="0.91893867811978047"/>
          <c:w val="0.95774447548895103"/>
          <c:h val="6.8940109759007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tiempos de ejecucion con LINKED_LIST</a:t>
            </a:r>
          </a:p>
          <a:p>
            <a:pPr>
              <a:defRPr b="1"/>
            </a:pPr>
            <a:r>
              <a:rPr lang="es-419" sz="1800" b="1">
                <a:effectLst/>
              </a:rPr>
              <a:t>REQ_4</a:t>
            </a:r>
          </a:p>
        </c:rich>
      </c:tx>
      <c:layout>
        <c:manualLayout>
          <c:xMode val="edge"/>
          <c:yMode val="edge"/>
          <c:x val="0.2031634608723763"/>
          <c:y val="1.2121212121212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37011337659039"/>
          <c:y val="0.1332829078183409"/>
          <c:w val="0.84440367608007938"/>
          <c:h val="0.7453430366658713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'Datos Lab4-5'!$D$78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909541182718729"/>
                  <c:y val="-2.35533285612025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Lab4-5'!$C$79:$C$86</c:f>
              <c:numCache>
                <c:formatCode>0.00</c:formatCode>
                <c:ptCount val="8"/>
                <c:pt idx="0">
                  <c:v>2.1157357289732737</c:v>
                </c:pt>
                <c:pt idx="1">
                  <c:v>8.3360931307169377</c:v>
                </c:pt>
                <c:pt idx="2">
                  <c:v>17.120417032620765</c:v>
                </c:pt>
                <c:pt idx="3">
                  <c:v>30.863526154199015</c:v>
                </c:pt>
                <c:pt idx="4">
                  <c:v>53.537346500256994</c:v>
                </c:pt>
                <c:pt idx="5">
                  <c:v>76.355348232589577</c:v>
                </c:pt>
                <c:pt idx="6">
                  <c:v>108.74271105157924</c:v>
                </c:pt>
                <c:pt idx="7">
                  <c:v>120.74153355677853</c:v>
                </c:pt>
              </c:numCache>
            </c:numRef>
          </c:xVal>
          <c:yVal>
            <c:numRef>
              <c:f>'Datos Lab4-5'!$D$79:$D$86</c:f>
              <c:numCache>
                <c:formatCode>0.00</c:formatCode>
                <c:ptCount val="8"/>
                <c:pt idx="0">
                  <c:v>2.3295978763227776</c:v>
                </c:pt>
                <c:pt idx="1">
                  <c:v>6.2565042799048127</c:v>
                </c:pt>
                <c:pt idx="2">
                  <c:v>13.580676216581669</c:v>
                </c:pt>
                <c:pt idx="3">
                  <c:v>35.671186623280228</c:v>
                </c:pt>
                <c:pt idx="4">
                  <c:v>78.347780037467345</c:v>
                </c:pt>
                <c:pt idx="5">
                  <c:v>75.249631891166956</c:v>
                </c:pt>
                <c:pt idx="6">
                  <c:v>125.74725400800902</c:v>
                </c:pt>
                <c:pt idx="7">
                  <c:v>160.52000000000001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EB-4C9B-92EA-C42CA0412898}"/>
            </c:ext>
          </c:extLst>
        </c:ser>
        <c:ser>
          <c:idx val="0"/>
          <c:order val="1"/>
          <c:tx>
            <c:strRef>
              <c:f>'Datos Lab4-5'!$E$78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Lab4-5'!$C$79:$C$86</c:f>
              <c:numCache>
                <c:formatCode>0.00</c:formatCode>
                <c:ptCount val="8"/>
                <c:pt idx="0">
                  <c:v>2.1157357289732737</c:v>
                </c:pt>
                <c:pt idx="1">
                  <c:v>8.3360931307169377</c:v>
                </c:pt>
                <c:pt idx="2">
                  <c:v>17.120417032620765</c:v>
                </c:pt>
                <c:pt idx="3">
                  <c:v>30.863526154199015</c:v>
                </c:pt>
                <c:pt idx="4">
                  <c:v>53.537346500256994</c:v>
                </c:pt>
                <c:pt idx="5">
                  <c:v>76.355348232589577</c:v>
                </c:pt>
                <c:pt idx="6">
                  <c:v>108.74271105157924</c:v>
                </c:pt>
                <c:pt idx="7">
                  <c:v>120.74153355677853</c:v>
                </c:pt>
              </c:numCache>
            </c:numRef>
          </c:xVal>
          <c:yVal>
            <c:numRef>
              <c:f>'Datos Lab4-5'!$E$79:$E$86</c:f>
              <c:numCache>
                <c:formatCode>0.00</c:formatCode>
                <c:ptCount val="8"/>
                <c:pt idx="0">
                  <c:v>2.8893064898162066</c:v>
                </c:pt>
                <c:pt idx="1">
                  <c:v>6.9634654086634171</c:v>
                </c:pt>
                <c:pt idx="2">
                  <c:v>17.26146591591592</c:v>
                </c:pt>
                <c:pt idx="3">
                  <c:v>39.022844619848797</c:v>
                </c:pt>
                <c:pt idx="4">
                  <c:v>73.872669625143587</c:v>
                </c:pt>
                <c:pt idx="5">
                  <c:v>76.765005419520705</c:v>
                </c:pt>
                <c:pt idx="6">
                  <c:v>125.21535273702364</c:v>
                </c:pt>
                <c:pt idx="7">
                  <c:v>12.84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EB-4C9B-92EA-C42CA0412898}"/>
            </c:ext>
          </c:extLst>
        </c:ser>
        <c:ser>
          <c:idx val="3"/>
          <c:order val="2"/>
          <c:tx>
            <c:strRef>
              <c:f>'Datos Lab4-5'!$F$78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Lab4-5'!$C$79:$C$86</c:f>
              <c:numCache>
                <c:formatCode>0.00</c:formatCode>
                <c:ptCount val="8"/>
                <c:pt idx="0">
                  <c:v>2.1157357289732737</c:v>
                </c:pt>
                <c:pt idx="1">
                  <c:v>8.3360931307169377</c:v>
                </c:pt>
                <c:pt idx="2">
                  <c:v>17.120417032620765</c:v>
                </c:pt>
                <c:pt idx="3">
                  <c:v>30.863526154199015</c:v>
                </c:pt>
                <c:pt idx="4">
                  <c:v>53.537346500256994</c:v>
                </c:pt>
                <c:pt idx="5">
                  <c:v>76.355348232589577</c:v>
                </c:pt>
                <c:pt idx="6">
                  <c:v>108.74271105157924</c:v>
                </c:pt>
                <c:pt idx="7">
                  <c:v>120.74153355677853</c:v>
                </c:pt>
              </c:numCache>
            </c:numRef>
          </c:xVal>
          <c:yVal>
            <c:numRef>
              <c:f>'Datos Lab4-5'!$F$79:$F$86</c:f>
              <c:numCache>
                <c:formatCode>0.00</c:formatCode>
                <c:ptCount val="8"/>
                <c:pt idx="0">
                  <c:v>4.2173067166619305</c:v>
                </c:pt>
                <c:pt idx="1">
                  <c:v>9.6035643750139865</c:v>
                </c:pt>
                <c:pt idx="2">
                  <c:v>14.511062881576306</c:v>
                </c:pt>
                <c:pt idx="3">
                  <c:v>27.124556076867943</c:v>
                </c:pt>
                <c:pt idx="4">
                  <c:v>72.277760307606528</c:v>
                </c:pt>
                <c:pt idx="5">
                  <c:v>72.761710828738515</c:v>
                </c:pt>
                <c:pt idx="6">
                  <c:v>125.51416300976467</c:v>
                </c:pt>
                <c:pt idx="7">
                  <c:v>120.47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EB-4C9B-92EA-C42CA0412898}"/>
            </c:ext>
          </c:extLst>
        </c:ser>
        <c:ser>
          <c:idx val="4"/>
          <c:order val="3"/>
          <c:tx>
            <c:strRef>
              <c:f>'Datos Lab4-5'!$G$78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72004525827233"/>
                  <c:y val="-2.92619104430128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0067898953979726"/>
                  <c:y val="-2.74997216257058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Lab4-5'!$C$79:$C$86</c:f>
              <c:numCache>
                <c:formatCode>0.00</c:formatCode>
                <c:ptCount val="8"/>
                <c:pt idx="0">
                  <c:v>2.1157357289732737</c:v>
                </c:pt>
                <c:pt idx="1">
                  <c:v>8.3360931307169377</c:v>
                </c:pt>
                <c:pt idx="2">
                  <c:v>17.120417032620765</c:v>
                </c:pt>
                <c:pt idx="3">
                  <c:v>30.863526154199015</c:v>
                </c:pt>
                <c:pt idx="4">
                  <c:v>53.537346500256994</c:v>
                </c:pt>
                <c:pt idx="5">
                  <c:v>76.355348232589577</c:v>
                </c:pt>
                <c:pt idx="6">
                  <c:v>108.74271105157924</c:v>
                </c:pt>
                <c:pt idx="7">
                  <c:v>120.74153355677853</c:v>
                </c:pt>
              </c:numCache>
            </c:numRef>
          </c:xVal>
          <c:yVal>
            <c:numRef>
              <c:f>'Datos Lab4-5'!$G$79:$G$86</c:f>
              <c:numCache>
                <c:formatCode>0.00</c:formatCode>
                <c:ptCount val="8"/>
                <c:pt idx="0">
                  <c:v>4.4980330120594063</c:v>
                </c:pt>
                <c:pt idx="1">
                  <c:v>10.149843230035899</c:v>
                </c:pt>
                <c:pt idx="2">
                  <c:v>17.40273507450253</c:v>
                </c:pt>
                <c:pt idx="3">
                  <c:v>28.977104681250008</c:v>
                </c:pt>
                <c:pt idx="4">
                  <c:v>71.309090863704441</c:v>
                </c:pt>
                <c:pt idx="5">
                  <c:v>79.386478482196225</c:v>
                </c:pt>
                <c:pt idx="6">
                  <c:v>125.73489351961295</c:v>
                </c:pt>
                <c:pt idx="7">
                  <c:v>158.35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AEB-4C9B-92EA-C42CA0412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324243193940923E-2"/>
          <c:y val="0.91893867811978047"/>
          <c:w val="0.95774447548895103"/>
          <c:h val="6.8940109759007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tiempos de ejecucion con LINKED_LIST</a:t>
            </a:r>
          </a:p>
          <a:p>
            <a:pPr>
              <a:defRPr b="1"/>
            </a:pPr>
            <a:r>
              <a:rPr lang="es-419" sz="1800" b="1">
                <a:effectLst/>
              </a:rPr>
              <a:t>REQ_5</a:t>
            </a:r>
          </a:p>
        </c:rich>
      </c:tx>
      <c:layout>
        <c:manualLayout>
          <c:xMode val="edge"/>
          <c:yMode val="edge"/>
          <c:x val="0.2031634608723763"/>
          <c:y val="1.2121212121212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37011337659039"/>
          <c:y val="0.1332829078183409"/>
          <c:w val="0.84440367608007938"/>
          <c:h val="0.7453430366658713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'Datos Lab4-5'!$L$15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909541182718729"/>
                  <c:y val="-2.35533285612025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Lab4-5'!$K$16:$K$23</c:f>
              <c:numCache>
                <c:formatCode>0.00</c:formatCode>
                <c:ptCount val="8"/>
                <c:pt idx="0">
                  <c:v>2.5082708887853062</c:v>
                </c:pt>
                <c:pt idx="1">
                  <c:v>8.4854935030726857</c:v>
                </c:pt>
                <c:pt idx="2">
                  <c:v>15.477908393345535</c:v>
                </c:pt>
                <c:pt idx="3">
                  <c:v>35.059458780364579</c:v>
                </c:pt>
                <c:pt idx="4">
                  <c:v>55.420294877272475</c:v>
                </c:pt>
                <c:pt idx="5">
                  <c:v>78.807296739097097</c:v>
                </c:pt>
                <c:pt idx="6">
                  <c:v>108.40489529845254</c:v>
                </c:pt>
                <c:pt idx="7">
                  <c:v>120.49294379172643</c:v>
                </c:pt>
              </c:numCache>
            </c:numRef>
          </c:xVal>
          <c:yVal>
            <c:numRef>
              <c:f>'Datos Lab4-5'!$L$16:$L$23</c:f>
              <c:numCache>
                <c:formatCode>0.00</c:formatCode>
                <c:ptCount val="8"/>
                <c:pt idx="0">
                  <c:v>2.4877413611749142</c:v>
                </c:pt>
                <c:pt idx="1">
                  <c:v>8.6763876160736046</c:v>
                </c:pt>
                <c:pt idx="2">
                  <c:v>17.948896153066869</c:v>
                </c:pt>
                <c:pt idx="3">
                  <c:v>28.053322843671253</c:v>
                </c:pt>
                <c:pt idx="4">
                  <c:v>80.462483758099651</c:v>
                </c:pt>
                <c:pt idx="5">
                  <c:v>76.126766958234242</c:v>
                </c:pt>
                <c:pt idx="6">
                  <c:v>125.70061474861416</c:v>
                </c:pt>
                <c:pt idx="7">
                  <c:v>160.52000000000001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02-4F70-B6E0-34A70C807243}"/>
            </c:ext>
          </c:extLst>
        </c:ser>
        <c:ser>
          <c:idx val="0"/>
          <c:order val="1"/>
          <c:tx>
            <c:strRef>
              <c:f>'Datos Lab4-5'!$M$15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Lab4-5'!$K$16:$K$23</c:f>
              <c:numCache>
                <c:formatCode>0.00</c:formatCode>
                <c:ptCount val="8"/>
                <c:pt idx="0">
                  <c:v>2.5082708887853062</c:v>
                </c:pt>
                <c:pt idx="1">
                  <c:v>8.4854935030726857</c:v>
                </c:pt>
                <c:pt idx="2">
                  <c:v>15.477908393345535</c:v>
                </c:pt>
                <c:pt idx="3">
                  <c:v>35.059458780364579</c:v>
                </c:pt>
                <c:pt idx="4">
                  <c:v>55.420294877272475</c:v>
                </c:pt>
                <c:pt idx="5">
                  <c:v>78.807296739097097</c:v>
                </c:pt>
                <c:pt idx="6">
                  <c:v>108.40489529845254</c:v>
                </c:pt>
                <c:pt idx="7">
                  <c:v>120.49294379172643</c:v>
                </c:pt>
              </c:numCache>
            </c:numRef>
          </c:xVal>
          <c:yVal>
            <c:numRef>
              <c:f>'Datos Lab4-5'!$M$16:$M$23</c:f>
              <c:numCache>
                <c:formatCode>0.00</c:formatCode>
                <c:ptCount val="8"/>
                <c:pt idx="0">
                  <c:v>2.514565160652503</c:v>
                </c:pt>
                <c:pt idx="1">
                  <c:v>8.8233924691424761</c:v>
                </c:pt>
                <c:pt idx="2">
                  <c:v>14.380589364834064</c:v>
                </c:pt>
                <c:pt idx="3">
                  <c:v>41.87881032099007</c:v>
                </c:pt>
                <c:pt idx="4">
                  <c:v>76.835909102155938</c:v>
                </c:pt>
                <c:pt idx="5">
                  <c:v>71.27422317977917</c:v>
                </c:pt>
                <c:pt idx="6">
                  <c:v>125.98562173496749</c:v>
                </c:pt>
                <c:pt idx="7">
                  <c:v>12.84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02-4F70-B6E0-34A70C807243}"/>
            </c:ext>
          </c:extLst>
        </c:ser>
        <c:ser>
          <c:idx val="3"/>
          <c:order val="2"/>
          <c:tx>
            <c:strRef>
              <c:f>'Datos Lab4-5'!$N$15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Lab4-5'!$K$16:$K$23</c:f>
              <c:numCache>
                <c:formatCode>0.00</c:formatCode>
                <c:ptCount val="8"/>
                <c:pt idx="0">
                  <c:v>2.5082708887853062</c:v>
                </c:pt>
                <c:pt idx="1">
                  <c:v>8.4854935030726857</c:v>
                </c:pt>
                <c:pt idx="2">
                  <c:v>15.477908393345535</c:v>
                </c:pt>
                <c:pt idx="3">
                  <c:v>35.059458780364579</c:v>
                </c:pt>
                <c:pt idx="4">
                  <c:v>55.420294877272475</c:v>
                </c:pt>
                <c:pt idx="5">
                  <c:v>78.807296739097097</c:v>
                </c:pt>
                <c:pt idx="6">
                  <c:v>108.40489529845254</c:v>
                </c:pt>
                <c:pt idx="7">
                  <c:v>120.49294379172643</c:v>
                </c:pt>
              </c:numCache>
            </c:numRef>
          </c:xVal>
          <c:yVal>
            <c:numRef>
              <c:f>'Datos Lab4-5'!$N$16:$N$23</c:f>
              <c:numCache>
                <c:formatCode>0.00</c:formatCode>
                <c:ptCount val="8"/>
                <c:pt idx="0">
                  <c:v>4.378216262075183</c:v>
                </c:pt>
                <c:pt idx="1">
                  <c:v>9.2648145132552031</c:v>
                </c:pt>
                <c:pt idx="2">
                  <c:v>16.093252314182354</c:v>
                </c:pt>
                <c:pt idx="3">
                  <c:v>30.782969471380252</c:v>
                </c:pt>
                <c:pt idx="4">
                  <c:v>80.026647035413617</c:v>
                </c:pt>
                <c:pt idx="5">
                  <c:v>78.105589427403416</c:v>
                </c:pt>
                <c:pt idx="6">
                  <c:v>125.53063217241699</c:v>
                </c:pt>
                <c:pt idx="7">
                  <c:v>120.47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02-4F70-B6E0-34A70C807243}"/>
            </c:ext>
          </c:extLst>
        </c:ser>
        <c:ser>
          <c:idx val="4"/>
          <c:order val="3"/>
          <c:tx>
            <c:strRef>
              <c:f>'Datos Lab4-5'!$O$15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72004525827233"/>
                  <c:y val="-2.92619104430128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0067898953979726"/>
                  <c:y val="-2.74997216257058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Lab4-5'!$K$16:$K$23</c:f>
              <c:numCache>
                <c:formatCode>0.00</c:formatCode>
                <c:ptCount val="8"/>
                <c:pt idx="0">
                  <c:v>2.5082708887853062</c:v>
                </c:pt>
                <c:pt idx="1">
                  <c:v>8.4854935030726857</c:v>
                </c:pt>
                <c:pt idx="2">
                  <c:v>15.477908393345535</c:v>
                </c:pt>
                <c:pt idx="3">
                  <c:v>35.059458780364579</c:v>
                </c:pt>
                <c:pt idx="4">
                  <c:v>55.420294877272475</c:v>
                </c:pt>
                <c:pt idx="5">
                  <c:v>78.807296739097097</c:v>
                </c:pt>
                <c:pt idx="6">
                  <c:v>108.40489529845254</c:v>
                </c:pt>
                <c:pt idx="7">
                  <c:v>120.49294379172643</c:v>
                </c:pt>
              </c:numCache>
            </c:numRef>
          </c:xVal>
          <c:yVal>
            <c:numRef>
              <c:f>'Datos Lab4-5'!$O$16:$O$23</c:f>
              <c:numCache>
                <c:formatCode>0.00</c:formatCode>
                <c:ptCount val="8"/>
                <c:pt idx="0">
                  <c:v>4.3358891493296188</c:v>
                </c:pt>
                <c:pt idx="1">
                  <c:v>8.0612947606473622</c:v>
                </c:pt>
                <c:pt idx="2">
                  <c:v>19.065070952791679</c:v>
                </c:pt>
                <c:pt idx="3">
                  <c:v>30.966255594467274</c:v>
                </c:pt>
                <c:pt idx="4">
                  <c:v>76.343055127555502</c:v>
                </c:pt>
                <c:pt idx="5">
                  <c:v>71.942357055512105</c:v>
                </c:pt>
                <c:pt idx="6">
                  <c:v>125.90509330931164</c:v>
                </c:pt>
                <c:pt idx="7">
                  <c:v>158.35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302-4F70-B6E0-34A70C807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324243193940923E-2"/>
          <c:y val="0.91893867811978047"/>
          <c:w val="0.95774447548895103"/>
          <c:h val="6.8940109759007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tiempos de ejecucion con LINKED_LIST</a:t>
            </a:r>
          </a:p>
          <a:p>
            <a:pPr>
              <a:defRPr b="1"/>
            </a:pPr>
            <a:r>
              <a:rPr lang="es-419" sz="1800" b="1">
                <a:effectLst/>
              </a:rPr>
              <a:t>REQ_6</a:t>
            </a:r>
          </a:p>
        </c:rich>
      </c:tx>
      <c:layout>
        <c:manualLayout>
          <c:xMode val="edge"/>
          <c:yMode val="edge"/>
          <c:x val="0.2031634608723763"/>
          <c:y val="1.2121212121212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37011337659039"/>
          <c:y val="0.1332829078183409"/>
          <c:w val="0.84440367608007938"/>
          <c:h val="0.7453430366658713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'Datos Lab4-5'!$L$36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909541182718729"/>
                  <c:y val="-2.35533285612025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Lab4-5'!$K$37:$K$44</c:f>
              <c:numCache>
                <c:formatCode>0.00</c:formatCode>
                <c:ptCount val="8"/>
                <c:pt idx="0">
                  <c:v>4.7283615865463799</c:v>
                </c:pt>
                <c:pt idx="1">
                  <c:v>12.852570939611358</c:v>
                </c:pt>
                <c:pt idx="2">
                  <c:v>18.91938687894757</c:v>
                </c:pt>
                <c:pt idx="3">
                  <c:v>32.288070320650519</c:v>
                </c:pt>
                <c:pt idx="4">
                  <c:v>61.399435344587737</c:v>
                </c:pt>
                <c:pt idx="5">
                  <c:v>81.849764654371512</c:v>
                </c:pt>
                <c:pt idx="6">
                  <c:v>104.95060991426232</c:v>
                </c:pt>
                <c:pt idx="7">
                  <c:v>140.63439823827463</c:v>
                </c:pt>
              </c:numCache>
            </c:numRef>
          </c:xVal>
          <c:yVal>
            <c:numRef>
              <c:f>'Datos Lab4-5'!$L$37:$L$44</c:f>
              <c:numCache>
                <c:formatCode>0.00</c:formatCode>
                <c:ptCount val="8"/>
                <c:pt idx="0">
                  <c:v>4.6021087803398446</c:v>
                </c:pt>
                <c:pt idx="1">
                  <c:v>12.661116387086695</c:v>
                </c:pt>
                <c:pt idx="2">
                  <c:v>22.481922290909981</c:v>
                </c:pt>
                <c:pt idx="3">
                  <c:v>36.920156231864119</c:v>
                </c:pt>
                <c:pt idx="4">
                  <c:v>64.695310077366315</c:v>
                </c:pt>
                <c:pt idx="5">
                  <c:v>81.108113838999103</c:v>
                </c:pt>
                <c:pt idx="6">
                  <c:v>104.54886796717791</c:v>
                </c:pt>
                <c:pt idx="7">
                  <c:v>140.01234221461311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B8-4D52-83B4-7A4C15BC7879}"/>
            </c:ext>
          </c:extLst>
        </c:ser>
        <c:ser>
          <c:idx val="0"/>
          <c:order val="1"/>
          <c:tx>
            <c:strRef>
              <c:f>'Datos Lab4-5'!$M$36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Lab4-5'!$K$37:$K$44</c:f>
              <c:numCache>
                <c:formatCode>0.00</c:formatCode>
                <c:ptCount val="8"/>
                <c:pt idx="0">
                  <c:v>4.7283615865463799</c:v>
                </c:pt>
                <c:pt idx="1">
                  <c:v>12.852570939611358</c:v>
                </c:pt>
                <c:pt idx="2">
                  <c:v>18.91938687894757</c:v>
                </c:pt>
                <c:pt idx="3">
                  <c:v>32.288070320650519</c:v>
                </c:pt>
                <c:pt idx="4">
                  <c:v>61.399435344587737</c:v>
                </c:pt>
                <c:pt idx="5">
                  <c:v>81.849764654371512</c:v>
                </c:pt>
                <c:pt idx="6">
                  <c:v>104.95060991426232</c:v>
                </c:pt>
                <c:pt idx="7">
                  <c:v>140.63439823827463</c:v>
                </c:pt>
              </c:numCache>
            </c:numRef>
          </c:xVal>
          <c:yVal>
            <c:numRef>
              <c:f>'Datos Lab4-5'!$M$37:$M$44</c:f>
              <c:numCache>
                <c:formatCode>0.00</c:formatCode>
                <c:ptCount val="8"/>
                <c:pt idx="0">
                  <c:v>4.9189015917783534</c:v>
                </c:pt>
                <c:pt idx="1">
                  <c:v>12.474431024614219</c:v>
                </c:pt>
                <c:pt idx="2">
                  <c:v>22.7071395830421</c:v>
                </c:pt>
                <c:pt idx="3">
                  <c:v>42.271787021196339</c:v>
                </c:pt>
                <c:pt idx="4">
                  <c:v>66.556764217076733</c:v>
                </c:pt>
                <c:pt idx="5">
                  <c:v>70.494274514172062</c:v>
                </c:pt>
                <c:pt idx="6">
                  <c:v>109.37668598809161</c:v>
                </c:pt>
                <c:pt idx="7">
                  <c:v>140.15228217807157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B8-4D52-83B4-7A4C15BC7879}"/>
            </c:ext>
          </c:extLst>
        </c:ser>
        <c:ser>
          <c:idx val="3"/>
          <c:order val="2"/>
          <c:tx>
            <c:strRef>
              <c:f>'Datos Lab4-5'!$N$36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Lab4-5'!$K$37:$K$44</c:f>
              <c:numCache>
                <c:formatCode>0.00</c:formatCode>
                <c:ptCount val="8"/>
                <c:pt idx="0">
                  <c:v>4.7283615865463799</c:v>
                </c:pt>
                <c:pt idx="1">
                  <c:v>12.852570939611358</c:v>
                </c:pt>
                <c:pt idx="2">
                  <c:v>18.91938687894757</c:v>
                </c:pt>
                <c:pt idx="3">
                  <c:v>32.288070320650519</c:v>
                </c:pt>
                <c:pt idx="4">
                  <c:v>61.399435344587737</c:v>
                </c:pt>
                <c:pt idx="5">
                  <c:v>81.849764654371512</c:v>
                </c:pt>
                <c:pt idx="6">
                  <c:v>104.95060991426232</c:v>
                </c:pt>
                <c:pt idx="7">
                  <c:v>140.63439823827463</c:v>
                </c:pt>
              </c:numCache>
            </c:numRef>
          </c:xVal>
          <c:yVal>
            <c:numRef>
              <c:f>'Datos Lab4-5'!$N$37:$N$44</c:f>
              <c:numCache>
                <c:formatCode>0.00</c:formatCode>
                <c:ptCount val="8"/>
                <c:pt idx="0">
                  <c:v>4.9677708287699449</c:v>
                </c:pt>
                <c:pt idx="1">
                  <c:v>10.657111991174231</c:v>
                </c:pt>
                <c:pt idx="2">
                  <c:v>22.949409472057567</c:v>
                </c:pt>
                <c:pt idx="3">
                  <c:v>30.545456180040624</c:v>
                </c:pt>
                <c:pt idx="4">
                  <c:v>63.876712229606817</c:v>
                </c:pt>
                <c:pt idx="5">
                  <c:v>81.125916410153081</c:v>
                </c:pt>
                <c:pt idx="6">
                  <c:v>109.20776091994448</c:v>
                </c:pt>
                <c:pt idx="7">
                  <c:v>140.35577037309031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B8-4D52-83B4-7A4C15BC7879}"/>
            </c:ext>
          </c:extLst>
        </c:ser>
        <c:ser>
          <c:idx val="4"/>
          <c:order val="3"/>
          <c:tx>
            <c:strRef>
              <c:f>'Datos Lab4-5'!$O$36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72004525827233"/>
                  <c:y val="-2.92619104430128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0067898953979726"/>
                  <c:y val="-2.74997216257058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Lab4-5'!$K$37:$K$44</c:f>
              <c:numCache>
                <c:formatCode>0.00</c:formatCode>
                <c:ptCount val="8"/>
                <c:pt idx="0">
                  <c:v>4.7283615865463799</c:v>
                </c:pt>
                <c:pt idx="1">
                  <c:v>12.852570939611358</c:v>
                </c:pt>
                <c:pt idx="2">
                  <c:v>18.91938687894757</c:v>
                </c:pt>
                <c:pt idx="3">
                  <c:v>32.288070320650519</c:v>
                </c:pt>
                <c:pt idx="4">
                  <c:v>61.399435344587737</c:v>
                </c:pt>
                <c:pt idx="5">
                  <c:v>81.849764654371512</c:v>
                </c:pt>
                <c:pt idx="6">
                  <c:v>104.95060991426232</c:v>
                </c:pt>
                <c:pt idx="7">
                  <c:v>140.63439823827463</c:v>
                </c:pt>
              </c:numCache>
            </c:numRef>
          </c:xVal>
          <c:yVal>
            <c:numRef>
              <c:f>'Datos Lab4-5'!$O$37:$O$44</c:f>
              <c:numCache>
                <c:formatCode>0.00</c:formatCode>
                <c:ptCount val="8"/>
                <c:pt idx="0">
                  <c:v>4.2458006406848661</c:v>
                </c:pt>
                <c:pt idx="1">
                  <c:v>10.661322268314748</c:v>
                </c:pt>
                <c:pt idx="2">
                  <c:v>19.373108065361507</c:v>
                </c:pt>
                <c:pt idx="3">
                  <c:v>28.028688801271784</c:v>
                </c:pt>
                <c:pt idx="4">
                  <c:v>60.57270110719481</c:v>
                </c:pt>
                <c:pt idx="5">
                  <c:v>84.054690690893949</c:v>
                </c:pt>
                <c:pt idx="6">
                  <c:v>107.56824584375838</c:v>
                </c:pt>
                <c:pt idx="7">
                  <c:v>140.17743620487022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B8-4D52-83B4-7A4C15BC7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324243193940923E-2"/>
          <c:y val="0.91893867811978047"/>
          <c:w val="0.95774447548895103"/>
          <c:h val="6.8940109759007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tiempos de ejecucion con LINKED_LIST</a:t>
            </a:r>
          </a:p>
          <a:p>
            <a:pPr>
              <a:defRPr b="1"/>
            </a:pPr>
            <a:r>
              <a:rPr lang="es-419" sz="1800" b="1">
                <a:effectLst/>
              </a:rPr>
              <a:t>REQ_7</a:t>
            </a:r>
          </a:p>
        </c:rich>
      </c:tx>
      <c:layout>
        <c:manualLayout>
          <c:xMode val="edge"/>
          <c:yMode val="edge"/>
          <c:x val="0.2031634608723763"/>
          <c:y val="1.2121212121212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37011337659039"/>
          <c:y val="0.1332829078183409"/>
          <c:w val="0.84440367608007938"/>
          <c:h val="0.7453430366658713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'Datos Lab4-5'!$L$57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909541182718729"/>
                  <c:y val="-2.35533285612025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Lab4-5'!$K$58:$K$65</c:f>
              <c:numCache>
                <c:formatCode>0.00</c:formatCode>
                <c:ptCount val="8"/>
                <c:pt idx="0">
                  <c:v>106.62939812055095</c:v>
                </c:pt>
                <c:pt idx="1">
                  <c:v>215.02916794570589</c:v>
                </c:pt>
                <c:pt idx="2">
                  <c:v>390.81394293979724</c:v>
                </c:pt>
                <c:pt idx="3">
                  <c:v>800.56558776800125</c:v>
                </c:pt>
                <c:pt idx="4">
                  <c:v>1210.6383679571231</c:v>
                </c:pt>
                <c:pt idx="5">
                  <c:v>2086.8028491039659</c:v>
                </c:pt>
                <c:pt idx="6">
                  <c:v>3570.7547591159596</c:v>
                </c:pt>
                <c:pt idx="7">
                  <c:v>4217.0104771205124</c:v>
                </c:pt>
              </c:numCache>
            </c:numRef>
          </c:xVal>
          <c:yVal>
            <c:numRef>
              <c:f>'Datos Lab4-5'!$L$58:$L$65</c:f>
              <c:numCache>
                <c:formatCode>0.00</c:formatCode>
                <c:ptCount val="8"/>
                <c:pt idx="0">
                  <c:v>86.481345602631805</c:v>
                </c:pt>
                <c:pt idx="1">
                  <c:v>211.99400906562181</c:v>
                </c:pt>
                <c:pt idx="2">
                  <c:v>436.45586757172322</c:v>
                </c:pt>
                <c:pt idx="3">
                  <c:v>821.17416254632474</c:v>
                </c:pt>
                <c:pt idx="4">
                  <c:v>1262.6799896634291</c:v>
                </c:pt>
                <c:pt idx="5">
                  <c:v>2168.0022103702718</c:v>
                </c:pt>
                <c:pt idx="6">
                  <c:v>3541.7415383813313</c:v>
                </c:pt>
                <c:pt idx="7">
                  <c:v>4494.8844652164598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33-4796-B90B-6EBBA7A2E249}"/>
            </c:ext>
          </c:extLst>
        </c:ser>
        <c:ser>
          <c:idx val="0"/>
          <c:order val="1"/>
          <c:tx>
            <c:strRef>
              <c:f>'Datos Lab4-5'!$M$57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Lab4-5'!$K$58:$K$65</c:f>
              <c:numCache>
                <c:formatCode>0.00</c:formatCode>
                <c:ptCount val="8"/>
                <c:pt idx="0">
                  <c:v>106.62939812055095</c:v>
                </c:pt>
                <c:pt idx="1">
                  <c:v>215.02916794570589</c:v>
                </c:pt>
                <c:pt idx="2">
                  <c:v>390.81394293979724</c:v>
                </c:pt>
                <c:pt idx="3">
                  <c:v>800.56558776800125</c:v>
                </c:pt>
                <c:pt idx="4">
                  <c:v>1210.6383679571231</c:v>
                </c:pt>
                <c:pt idx="5">
                  <c:v>2086.8028491039659</c:v>
                </c:pt>
                <c:pt idx="6">
                  <c:v>3570.7547591159596</c:v>
                </c:pt>
                <c:pt idx="7">
                  <c:v>4217.0104771205124</c:v>
                </c:pt>
              </c:numCache>
            </c:numRef>
          </c:xVal>
          <c:yVal>
            <c:numRef>
              <c:f>'Datos Lab4-5'!$M$58:$M$65</c:f>
              <c:numCache>
                <c:formatCode>0.00</c:formatCode>
                <c:ptCount val="8"/>
                <c:pt idx="0">
                  <c:v>118.86246095285995</c:v>
                </c:pt>
                <c:pt idx="1">
                  <c:v>228.79123470765364</c:v>
                </c:pt>
                <c:pt idx="2">
                  <c:v>412.7603261627479</c:v>
                </c:pt>
                <c:pt idx="3">
                  <c:v>807.24391713576449</c:v>
                </c:pt>
                <c:pt idx="4">
                  <c:v>1224.6039935905617</c:v>
                </c:pt>
                <c:pt idx="5">
                  <c:v>2298.5357886984325</c:v>
                </c:pt>
                <c:pt idx="6">
                  <c:v>3278.7111495142176</c:v>
                </c:pt>
                <c:pt idx="7">
                  <c:v>4383.744957480375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33-4796-B90B-6EBBA7A2E249}"/>
            </c:ext>
          </c:extLst>
        </c:ser>
        <c:ser>
          <c:idx val="3"/>
          <c:order val="2"/>
          <c:tx>
            <c:strRef>
              <c:f>'Datos Lab4-5'!$N$57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Lab4-5'!$K$58:$K$65</c:f>
              <c:numCache>
                <c:formatCode>0.00</c:formatCode>
                <c:ptCount val="8"/>
                <c:pt idx="0">
                  <c:v>106.62939812055095</c:v>
                </c:pt>
                <c:pt idx="1">
                  <c:v>215.02916794570589</c:v>
                </c:pt>
                <c:pt idx="2">
                  <c:v>390.81394293979724</c:v>
                </c:pt>
                <c:pt idx="3">
                  <c:v>800.56558776800125</c:v>
                </c:pt>
                <c:pt idx="4">
                  <c:v>1210.6383679571231</c:v>
                </c:pt>
                <c:pt idx="5">
                  <c:v>2086.8028491039659</c:v>
                </c:pt>
                <c:pt idx="6">
                  <c:v>3570.7547591159596</c:v>
                </c:pt>
                <c:pt idx="7">
                  <c:v>4217.0104771205124</c:v>
                </c:pt>
              </c:numCache>
            </c:numRef>
          </c:xVal>
          <c:yVal>
            <c:numRef>
              <c:f>'Datos Lab4-5'!$N$58:$N$65</c:f>
              <c:numCache>
                <c:formatCode>0.00</c:formatCode>
                <c:ptCount val="8"/>
                <c:pt idx="0">
                  <c:v>122.65917856484974</c:v>
                </c:pt>
                <c:pt idx="1">
                  <c:v>242.97698726052664</c:v>
                </c:pt>
                <c:pt idx="2">
                  <c:v>426.29494328516517</c:v>
                </c:pt>
                <c:pt idx="3">
                  <c:v>836.60695704169757</c:v>
                </c:pt>
                <c:pt idx="4">
                  <c:v>1033.0280520095578</c:v>
                </c:pt>
                <c:pt idx="5">
                  <c:v>2365.861233332042</c:v>
                </c:pt>
                <c:pt idx="6">
                  <c:v>3383.9262654413537</c:v>
                </c:pt>
                <c:pt idx="7">
                  <c:v>4293.8789946659053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833-4796-B90B-6EBBA7A2E249}"/>
            </c:ext>
          </c:extLst>
        </c:ser>
        <c:ser>
          <c:idx val="4"/>
          <c:order val="3"/>
          <c:tx>
            <c:strRef>
              <c:f>'Datos Lab4-5'!$O$57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72004525827233"/>
                  <c:y val="-2.92619104430128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0067898953979726"/>
                  <c:y val="-2.74997216257058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Lab4-5'!$K$58:$K$65</c:f>
              <c:numCache>
                <c:formatCode>0.00</c:formatCode>
                <c:ptCount val="8"/>
                <c:pt idx="0">
                  <c:v>106.62939812055095</c:v>
                </c:pt>
                <c:pt idx="1">
                  <c:v>215.02916794570589</c:v>
                </c:pt>
                <c:pt idx="2">
                  <c:v>390.81394293979724</c:v>
                </c:pt>
                <c:pt idx="3">
                  <c:v>800.56558776800125</c:v>
                </c:pt>
                <c:pt idx="4">
                  <c:v>1210.6383679571231</c:v>
                </c:pt>
                <c:pt idx="5">
                  <c:v>2086.8028491039659</c:v>
                </c:pt>
                <c:pt idx="6">
                  <c:v>3570.7547591159596</c:v>
                </c:pt>
                <c:pt idx="7">
                  <c:v>4217.0104771205124</c:v>
                </c:pt>
              </c:numCache>
            </c:numRef>
          </c:xVal>
          <c:yVal>
            <c:numRef>
              <c:f>'Datos Lab4-5'!$O$58:$O$65</c:f>
              <c:numCache>
                <c:formatCode>0.00</c:formatCode>
                <c:ptCount val="8"/>
                <c:pt idx="0">
                  <c:v>94.472300042850677</c:v>
                </c:pt>
                <c:pt idx="1">
                  <c:v>247.67515886228614</c:v>
                </c:pt>
                <c:pt idx="2">
                  <c:v>414.42223691437209</c:v>
                </c:pt>
                <c:pt idx="3">
                  <c:v>862.06968949180373</c:v>
                </c:pt>
                <c:pt idx="4">
                  <c:v>1008.1117696176716</c:v>
                </c:pt>
                <c:pt idx="5">
                  <c:v>2194.7726743919006</c:v>
                </c:pt>
                <c:pt idx="6">
                  <c:v>3225.5061575437203</c:v>
                </c:pt>
                <c:pt idx="7">
                  <c:v>4320.6927584708192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833-4796-B90B-6EBBA7A2E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324243193940923E-2"/>
          <c:y val="0.91893867811978047"/>
          <c:w val="0.95774447548895103"/>
          <c:h val="6.8940109759007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tiempos de ejecucion con LINKED_LIST</a:t>
            </a:r>
          </a:p>
          <a:p>
            <a:pPr>
              <a:defRPr b="1"/>
            </a:pPr>
            <a:r>
              <a:rPr lang="es-419" sz="1800" b="1">
                <a:effectLst/>
              </a:rPr>
              <a:t>REQ_8</a:t>
            </a:r>
          </a:p>
        </c:rich>
      </c:tx>
      <c:layout>
        <c:manualLayout>
          <c:xMode val="edge"/>
          <c:yMode val="edge"/>
          <c:x val="0.2031634608723763"/>
          <c:y val="1.2121212121212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37011337659039"/>
          <c:y val="0.1332829078183409"/>
          <c:w val="0.84440367608007938"/>
          <c:h val="0.7453430366658713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'Datos Lab4-5'!$L$78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909541182718729"/>
                  <c:y val="-2.35533285612025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Lab4-5'!$K$79:$K$86</c:f>
              <c:numCache>
                <c:formatCode>0.00</c:formatCode>
                <c:ptCount val="8"/>
                <c:pt idx="0">
                  <c:v>91.916158362091039</c:v>
                </c:pt>
                <c:pt idx="1">
                  <c:v>213.75414117012505</c:v>
                </c:pt>
                <c:pt idx="2">
                  <c:v>409.54140760554066</c:v>
                </c:pt>
                <c:pt idx="3">
                  <c:v>876.02493610899444</c:v>
                </c:pt>
                <c:pt idx="4">
                  <c:v>1096.3127421688714</c:v>
                </c:pt>
                <c:pt idx="5">
                  <c:v>2143.8202229463541</c:v>
                </c:pt>
                <c:pt idx="6">
                  <c:v>3500.0858736966061</c:v>
                </c:pt>
                <c:pt idx="7">
                  <c:v>4368.8839064051072</c:v>
                </c:pt>
              </c:numCache>
            </c:numRef>
          </c:xVal>
          <c:yVal>
            <c:numRef>
              <c:f>'Datos Lab4-5'!$L$79:$L$86</c:f>
              <c:numCache>
                <c:formatCode>0.00</c:formatCode>
                <c:ptCount val="8"/>
                <c:pt idx="0">
                  <c:v>109.29220170392777</c:v>
                </c:pt>
                <c:pt idx="1">
                  <c:v>243.2629269934115</c:v>
                </c:pt>
                <c:pt idx="2">
                  <c:v>426.44450394618724</c:v>
                </c:pt>
                <c:pt idx="3">
                  <c:v>805.33330685977694</c:v>
                </c:pt>
                <c:pt idx="4">
                  <c:v>1272.8636710348483</c:v>
                </c:pt>
                <c:pt idx="5">
                  <c:v>2105.9840208136961</c:v>
                </c:pt>
                <c:pt idx="6">
                  <c:v>3304.9679905836938</c:v>
                </c:pt>
                <c:pt idx="7">
                  <c:v>4342.8396835223939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D1-4A48-BF18-FB243CAC53F4}"/>
            </c:ext>
          </c:extLst>
        </c:ser>
        <c:ser>
          <c:idx val="0"/>
          <c:order val="1"/>
          <c:tx>
            <c:strRef>
              <c:f>'Datos Lab4-5'!$M$78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Lab4-5'!$K$79:$K$86</c:f>
              <c:numCache>
                <c:formatCode>0.00</c:formatCode>
                <c:ptCount val="8"/>
                <c:pt idx="0">
                  <c:v>91.916158362091039</c:v>
                </c:pt>
                <c:pt idx="1">
                  <c:v>213.75414117012505</c:v>
                </c:pt>
                <c:pt idx="2">
                  <c:v>409.54140760554066</c:v>
                </c:pt>
                <c:pt idx="3">
                  <c:v>876.02493610899444</c:v>
                </c:pt>
                <c:pt idx="4">
                  <c:v>1096.3127421688714</c:v>
                </c:pt>
                <c:pt idx="5">
                  <c:v>2143.8202229463541</c:v>
                </c:pt>
                <c:pt idx="6">
                  <c:v>3500.0858736966061</c:v>
                </c:pt>
                <c:pt idx="7">
                  <c:v>4368.8839064051072</c:v>
                </c:pt>
              </c:numCache>
            </c:numRef>
          </c:xVal>
          <c:yVal>
            <c:numRef>
              <c:f>'Datos Lab4-5'!$M$79:$M$86</c:f>
              <c:numCache>
                <c:formatCode>0.00</c:formatCode>
                <c:ptCount val="8"/>
                <c:pt idx="0">
                  <c:v>76.430742898176675</c:v>
                </c:pt>
                <c:pt idx="1">
                  <c:v>200.42544040664939</c:v>
                </c:pt>
                <c:pt idx="2">
                  <c:v>405.166180576785</c:v>
                </c:pt>
                <c:pt idx="3">
                  <c:v>808.60744209381369</c:v>
                </c:pt>
                <c:pt idx="4">
                  <c:v>1088.7873858068951</c:v>
                </c:pt>
                <c:pt idx="5">
                  <c:v>2138.9422799026147</c:v>
                </c:pt>
                <c:pt idx="6">
                  <c:v>3591.0944558560732</c:v>
                </c:pt>
                <c:pt idx="7">
                  <c:v>4313.8797994512115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D1-4A48-BF18-FB243CAC53F4}"/>
            </c:ext>
          </c:extLst>
        </c:ser>
        <c:ser>
          <c:idx val="3"/>
          <c:order val="2"/>
          <c:tx>
            <c:strRef>
              <c:f>'Datos Lab4-5'!$N$78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Lab4-5'!$K$79:$K$86</c:f>
              <c:numCache>
                <c:formatCode>0.00</c:formatCode>
                <c:ptCount val="8"/>
                <c:pt idx="0">
                  <c:v>91.916158362091039</c:v>
                </c:pt>
                <c:pt idx="1">
                  <c:v>213.75414117012505</c:v>
                </c:pt>
                <c:pt idx="2">
                  <c:v>409.54140760554066</c:v>
                </c:pt>
                <c:pt idx="3">
                  <c:v>876.02493610899444</c:v>
                </c:pt>
                <c:pt idx="4">
                  <c:v>1096.3127421688714</c:v>
                </c:pt>
                <c:pt idx="5">
                  <c:v>2143.8202229463541</c:v>
                </c:pt>
                <c:pt idx="6">
                  <c:v>3500.0858736966061</c:v>
                </c:pt>
                <c:pt idx="7">
                  <c:v>4368.8839064051072</c:v>
                </c:pt>
              </c:numCache>
            </c:numRef>
          </c:xVal>
          <c:yVal>
            <c:numRef>
              <c:f>'Datos Lab4-5'!$N$79:$N$86</c:f>
              <c:numCache>
                <c:formatCode>0.00</c:formatCode>
                <c:ptCount val="8"/>
                <c:pt idx="0">
                  <c:v>85.645867041100814</c:v>
                </c:pt>
                <c:pt idx="1">
                  <c:v>202.21879079854804</c:v>
                </c:pt>
                <c:pt idx="2">
                  <c:v>421.4970946317834</c:v>
                </c:pt>
                <c:pt idx="3">
                  <c:v>820.92602134772983</c:v>
                </c:pt>
                <c:pt idx="4">
                  <c:v>1286.3391493583722</c:v>
                </c:pt>
                <c:pt idx="5">
                  <c:v>2334.34440606113</c:v>
                </c:pt>
                <c:pt idx="6">
                  <c:v>3598.8628213623324</c:v>
                </c:pt>
                <c:pt idx="7">
                  <c:v>4416.3893677109854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D1-4A48-BF18-FB243CAC53F4}"/>
            </c:ext>
          </c:extLst>
        </c:ser>
        <c:ser>
          <c:idx val="4"/>
          <c:order val="3"/>
          <c:tx>
            <c:strRef>
              <c:f>'Datos Lab4-5'!$O$78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72004525827233"/>
                  <c:y val="-2.92619104430128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0067898953979726"/>
                  <c:y val="-2.74997216257058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Lab4-5'!$K$79:$K$86</c:f>
              <c:numCache>
                <c:formatCode>0.00</c:formatCode>
                <c:ptCount val="8"/>
                <c:pt idx="0">
                  <c:v>91.916158362091039</c:v>
                </c:pt>
                <c:pt idx="1">
                  <c:v>213.75414117012505</c:v>
                </c:pt>
                <c:pt idx="2">
                  <c:v>409.54140760554066</c:v>
                </c:pt>
                <c:pt idx="3">
                  <c:v>876.02493610899444</c:v>
                </c:pt>
                <c:pt idx="4">
                  <c:v>1096.3127421688714</c:v>
                </c:pt>
                <c:pt idx="5">
                  <c:v>2143.8202229463541</c:v>
                </c:pt>
                <c:pt idx="6">
                  <c:v>3500.0858736966061</c:v>
                </c:pt>
                <c:pt idx="7">
                  <c:v>4368.8839064051072</c:v>
                </c:pt>
              </c:numCache>
            </c:numRef>
          </c:xVal>
          <c:yVal>
            <c:numRef>
              <c:f>'Datos Lab4-5'!$O$79:$O$86</c:f>
              <c:numCache>
                <c:formatCode>0.00</c:formatCode>
                <c:ptCount val="8"/>
                <c:pt idx="0">
                  <c:v>112.76970942340455</c:v>
                </c:pt>
                <c:pt idx="1">
                  <c:v>210.88497466518857</c:v>
                </c:pt>
                <c:pt idx="2">
                  <c:v>441.72355049303326</c:v>
                </c:pt>
                <c:pt idx="3">
                  <c:v>818.67596980554049</c:v>
                </c:pt>
                <c:pt idx="4">
                  <c:v>1205.6706788783629</c:v>
                </c:pt>
                <c:pt idx="5">
                  <c:v>2279.3575841470752</c:v>
                </c:pt>
                <c:pt idx="6">
                  <c:v>3589.1839203271948</c:v>
                </c:pt>
                <c:pt idx="7">
                  <c:v>4277.7090320024818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BD1-4A48-BF18-FB243CAC5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324243193940923E-2"/>
          <c:y val="0.91893867811978047"/>
          <c:w val="0.95774447548895103"/>
          <c:h val="6.8940109759007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Insertion Sort</a:t>
            </a:r>
          </a:p>
          <a:p>
            <a:pPr>
              <a:defRPr/>
            </a:pPr>
            <a:r>
              <a:rPr lang="en-US" b="1" baseline="0"/>
              <a:t>REQ_1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Lab4-5'!$C$5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Lab4-5'!$A$6:$A$13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Lab4-5'!$C$6:$C$13</c:f>
              <c:numCache>
                <c:formatCode>General</c:formatCode>
                <c:ptCount val="8"/>
                <c:pt idx="0">
                  <c:v>21.55</c:v>
                </c:pt>
                <c:pt idx="1">
                  <c:v>90.07</c:v>
                </c:pt>
                <c:pt idx="2">
                  <c:v>268.05</c:v>
                </c:pt>
                <c:pt idx="3">
                  <c:v>612.46</c:v>
                </c:pt>
                <c:pt idx="4">
                  <c:v>1978.06</c:v>
                </c:pt>
                <c:pt idx="5">
                  <c:v>4487</c:v>
                </c:pt>
                <c:pt idx="6">
                  <c:v>12765.92</c:v>
                </c:pt>
                <c:pt idx="7">
                  <c:v>18287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25-48E0-96F0-859AC55B82BB}"/>
            </c:ext>
          </c:extLst>
        </c:ser>
        <c:ser>
          <c:idx val="1"/>
          <c:order val="1"/>
          <c:tx>
            <c:strRef>
              <c:f>'Datos Lab4-5'!$C$15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Lab4-5'!$A$16:$A$24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Lab4-5'!$C$16:$C$24</c:f>
              <c:numCache>
                <c:formatCode>General</c:formatCode>
                <c:ptCount val="9"/>
                <c:pt idx="0">
                  <c:v>12.97</c:v>
                </c:pt>
                <c:pt idx="1">
                  <c:v>87.03</c:v>
                </c:pt>
                <c:pt idx="2">
                  <c:v>212.64</c:v>
                </c:pt>
                <c:pt idx="3">
                  <c:v>789.37</c:v>
                </c:pt>
                <c:pt idx="4">
                  <c:v>2108.9</c:v>
                </c:pt>
                <c:pt idx="5">
                  <c:v>3988.95</c:v>
                </c:pt>
                <c:pt idx="6">
                  <c:v>10714.13</c:v>
                </c:pt>
                <c:pt idx="7">
                  <c:v>23308.04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25-48E0-96F0-859AC55B8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Insertion Sort</a:t>
            </a:r>
          </a:p>
          <a:p>
            <a:pPr>
              <a:defRPr/>
            </a:pPr>
            <a:r>
              <a:rPr lang="en-US" b="1" baseline="0"/>
              <a:t>REQ_2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Lab4-5'!$C$26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Lab4-5'!$A$6:$A$13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Lab4-5'!$C$27:$C$34</c:f>
              <c:numCache>
                <c:formatCode>General</c:formatCode>
                <c:ptCount val="8"/>
                <c:pt idx="0">
                  <c:v>19.07</c:v>
                </c:pt>
                <c:pt idx="1">
                  <c:v>89.67</c:v>
                </c:pt>
                <c:pt idx="2">
                  <c:v>258.77</c:v>
                </c:pt>
                <c:pt idx="3">
                  <c:v>590.29999999999995</c:v>
                </c:pt>
                <c:pt idx="4">
                  <c:v>1805.66</c:v>
                </c:pt>
                <c:pt idx="5">
                  <c:v>5487.32</c:v>
                </c:pt>
                <c:pt idx="6">
                  <c:v>10765.92</c:v>
                </c:pt>
                <c:pt idx="7">
                  <c:v>16455.09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77-4C49-99D9-FA3A1FCF3482}"/>
            </c:ext>
          </c:extLst>
        </c:ser>
        <c:ser>
          <c:idx val="1"/>
          <c:order val="1"/>
          <c:tx>
            <c:strRef>
              <c:f>'Datos Lab4-5'!$C$36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Lab4-5'!$A$16:$A$24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Lab4-5'!$C$37:$C$44</c:f>
              <c:numCache>
                <c:formatCode>General</c:formatCode>
                <c:ptCount val="8"/>
                <c:pt idx="0">
                  <c:v>11.97</c:v>
                </c:pt>
                <c:pt idx="1">
                  <c:v>79.040000000000006</c:v>
                </c:pt>
                <c:pt idx="2">
                  <c:v>208.58</c:v>
                </c:pt>
                <c:pt idx="3">
                  <c:v>748.95</c:v>
                </c:pt>
                <c:pt idx="4">
                  <c:v>2074.84</c:v>
                </c:pt>
                <c:pt idx="5">
                  <c:v>3789.03</c:v>
                </c:pt>
                <c:pt idx="6">
                  <c:v>10384</c:v>
                </c:pt>
                <c:pt idx="7">
                  <c:v>21079.83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77-4C49-99D9-FA3A1FCF3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Insertion Sort</a:t>
            </a:r>
          </a:p>
          <a:p>
            <a:pPr>
              <a:defRPr/>
            </a:pPr>
            <a:r>
              <a:rPr lang="en-US" b="1" baseline="0"/>
              <a:t>REQ_3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Lab4-5'!$C$47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Lab4-5'!$A$6:$A$13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Lab4-5'!$C$48:$C$55</c:f>
              <c:numCache>
                <c:formatCode>0.00</c:formatCode>
                <c:ptCount val="8"/>
                <c:pt idx="0">
                  <c:v>2.7333464338941651</c:v>
                </c:pt>
                <c:pt idx="1">
                  <c:v>8.4764423086686431</c:v>
                </c:pt>
                <c:pt idx="2">
                  <c:v>15.191955184918742</c:v>
                </c:pt>
                <c:pt idx="3">
                  <c:v>43.495774133997962</c:v>
                </c:pt>
                <c:pt idx="4">
                  <c:v>56.655014594648016</c:v>
                </c:pt>
                <c:pt idx="5">
                  <c:v>77.114513375079127</c:v>
                </c:pt>
                <c:pt idx="6">
                  <c:v>108.66683853098763</c:v>
                </c:pt>
                <c:pt idx="7">
                  <c:v>120.22067359380938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D8-4759-81DB-25029344B282}"/>
            </c:ext>
          </c:extLst>
        </c:ser>
        <c:ser>
          <c:idx val="1"/>
          <c:order val="1"/>
          <c:tx>
            <c:strRef>
              <c:f>'Datos Lab4-5'!$C$57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Lab4-5'!$A$16:$A$24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Lab4-5'!$C$58:$C$65</c:f>
              <c:numCache>
                <c:formatCode>0.00</c:formatCode>
                <c:ptCount val="8"/>
                <c:pt idx="0">
                  <c:v>2.861603464579757</c:v>
                </c:pt>
                <c:pt idx="1">
                  <c:v>8.058008799059575</c:v>
                </c:pt>
                <c:pt idx="2">
                  <c:v>13.334714825397842</c:v>
                </c:pt>
                <c:pt idx="3">
                  <c:v>31.665315907037474</c:v>
                </c:pt>
                <c:pt idx="4">
                  <c:v>51.68257047126442</c:v>
                </c:pt>
                <c:pt idx="5">
                  <c:v>64.946394301677444</c:v>
                </c:pt>
                <c:pt idx="6">
                  <c:v>100.85076434001076</c:v>
                </c:pt>
                <c:pt idx="7">
                  <c:v>120.61702957804754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D8-4759-81DB-25029344B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tiempos de ejecucion con ARRAY_LIST</a:t>
            </a:r>
          </a:p>
          <a:p>
            <a:pPr>
              <a:defRPr b="1"/>
            </a:pPr>
            <a:r>
              <a:rPr lang="es-419" sz="1800" b="1">
                <a:effectLst/>
              </a:rPr>
              <a:t>REQ_2</a:t>
            </a:r>
          </a:p>
        </c:rich>
      </c:tx>
      <c:layout>
        <c:manualLayout>
          <c:xMode val="edge"/>
          <c:yMode val="edge"/>
          <c:x val="0.2031634608723763"/>
          <c:y val="1.2121212121212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37011337659039"/>
          <c:y val="0.1332829078183409"/>
          <c:w val="0.84440367608007938"/>
          <c:h val="0.74534303666587132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909541182718729"/>
                  <c:y val="-2.35533285612025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Lab4-5'!$C$27:$C$34</c:f>
              <c:numCache>
                <c:formatCode>General</c:formatCode>
                <c:ptCount val="8"/>
                <c:pt idx="0">
                  <c:v>19.07</c:v>
                </c:pt>
                <c:pt idx="1">
                  <c:v>89.67</c:v>
                </c:pt>
                <c:pt idx="2">
                  <c:v>258.77</c:v>
                </c:pt>
                <c:pt idx="3">
                  <c:v>590.29999999999995</c:v>
                </c:pt>
                <c:pt idx="4">
                  <c:v>1805.66</c:v>
                </c:pt>
                <c:pt idx="5">
                  <c:v>5487.32</c:v>
                </c:pt>
                <c:pt idx="6">
                  <c:v>10765.92</c:v>
                </c:pt>
                <c:pt idx="7">
                  <c:v>16455.09</c:v>
                </c:pt>
              </c:numCache>
            </c:numRef>
          </c:xVal>
          <c:yVal>
            <c:numRef>
              <c:f>'Datos Lab4-5'!$D$27:$D$34</c:f>
              <c:numCache>
                <c:formatCode>General</c:formatCode>
                <c:ptCount val="8"/>
                <c:pt idx="0">
                  <c:v>13.96</c:v>
                </c:pt>
                <c:pt idx="1">
                  <c:v>145.88999999999999</c:v>
                </c:pt>
                <c:pt idx="2">
                  <c:v>103.17</c:v>
                </c:pt>
                <c:pt idx="3">
                  <c:v>534.97</c:v>
                </c:pt>
                <c:pt idx="4">
                  <c:v>1987.05</c:v>
                </c:pt>
                <c:pt idx="5">
                  <c:v>4213.09</c:v>
                </c:pt>
                <c:pt idx="6">
                  <c:v>12498.85</c:v>
                </c:pt>
                <c:pt idx="7">
                  <c:v>16098.56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AB-45AD-991D-844C0C0C2F3A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Lab4-5'!$C$27:$C$34</c:f>
              <c:numCache>
                <c:formatCode>General</c:formatCode>
                <c:ptCount val="8"/>
                <c:pt idx="0">
                  <c:v>19.07</c:v>
                </c:pt>
                <c:pt idx="1">
                  <c:v>89.67</c:v>
                </c:pt>
                <c:pt idx="2">
                  <c:v>258.77</c:v>
                </c:pt>
                <c:pt idx="3">
                  <c:v>590.29999999999995</c:v>
                </c:pt>
                <c:pt idx="4">
                  <c:v>1805.66</c:v>
                </c:pt>
                <c:pt idx="5">
                  <c:v>5487.32</c:v>
                </c:pt>
                <c:pt idx="6">
                  <c:v>10765.92</c:v>
                </c:pt>
                <c:pt idx="7">
                  <c:v>16455.09</c:v>
                </c:pt>
              </c:numCache>
            </c:numRef>
          </c:xVal>
          <c:yVal>
            <c:numRef>
              <c:f>'Datos Lab4-5'!$E$27:$E$34</c:f>
              <c:numCache>
                <c:formatCode>General</c:formatCode>
                <c:ptCount val="8"/>
                <c:pt idx="0">
                  <c:v>11.95</c:v>
                </c:pt>
                <c:pt idx="1">
                  <c:v>65.8</c:v>
                </c:pt>
                <c:pt idx="2">
                  <c:v>81.849999999999994</c:v>
                </c:pt>
                <c:pt idx="3">
                  <c:v>154.83000000000001</c:v>
                </c:pt>
                <c:pt idx="4">
                  <c:v>238.36</c:v>
                </c:pt>
                <c:pt idx="5">
                  <c:v>478.39</c:v>
                </c:pt>
                <c:pt idx="6">
                  <c:v>715.83</c:v>
                </c:pt>
                <c:pt idx="7">
                  <c:v>917.37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AB-45AD-991D-844C0C0C2F3A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'Datos Lab4-5'!$C$27:$C$34</c:f>
              <c:numCache>
                <c:formatCode>General</c:formatCode>
                <c:ptCount val="8"/>
                <c:pt idx="0">
                  <c:v>19.07</c:v>
                </c:pt>
                <c:pt idx="1">
                  <c:v>89.67</c:v>
                </c:pt>
                <c:pt idx="2">
                  <c:v>258.77</c:v>
                </c:pt>
                <c:pt idx="3">
                  <c:v>590.29999999999995</c:v>
                </c:pt>
                <c:pt idx="4">
                  <c:v>1805.66</c:v>
                </c:pt>
                <c:pt idx="5">
                  <c:v>5487.32</c:v>
                </c:pt>
                <c:pt idx="6">
                  <c:v>10765.92</c:v>
                </c:pt>
                <c:pt idx="7">
                  <c:v>16455.09</c:v>
                </c:pt>
              </c:numCache>
            </c:numRef>
          </c:xVal>
          <c:yVal>
            <c:numRef>
              <c:f>'Datos Lab4-5'!$F$27:$F$34</c:f>
              <c:numCache>
                <c:formatCode>General</c:formatCode>
                <c:ptCount val="8"/>
                <c:pt idx="0">
                  <c:v>15.34</c:v>
                </c:pt>
                <c:pt idx="1">
                  <c:v>49.45</c:v>
                </c:pt>
                <c:pt idx="2">
                  <c:v>78.34</c:v>
                </c:pt>
                <c:pt idx="3">
                  <c:v>134.86000000000001</c:v>
                </c:pt>
                <c:pt idx="4">
                  <c:v>219.05</c:v>
                </c:pt>
                <c:pt idx="5">
                  <c:v>426.06</c:v>
                </c:pt>
                <c:pt idx="6">
                  <c:v>597.87</c:v>
                </c:pt>
                <c:pt idx="7">
                  <c:v>798.56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AB-45AD-991D-844C0C0C2F3A}"/>
            </c:ext>
          </c:extLst>
        </c:ser>
        <c:ser>
          <c:idx val="4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72004525827233"/>
                  <c:y val="-2.92619104430128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0067898953979726"/>
                  <c:y val="-2.74997216257058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Lab4-5'!$C$27:$C$34</c:f>
              <c:numCache>
                <c:formatCode>General</c:formatCode>
                <c:ptCount val="8"/>
                <c:pt idx="0">
                  <c:v>19.07</c:v>
                </c:pt>
                <c:pt idx="1">
                  <c:v>89.67</c:v>
                </c:pt>
                <c:pt idx="2">
                  <c:v>258.77</c:v>
                </c:pt>
                <c:pt idx="3">
                  <c:v>590.29999999999995</c:v>
                </c:pt>
                <c:pt idx="4">
                  <c:v>1805.66</c:v>
                </c:pt>
                <c:pt idx="5">
                  <c:v>5487.32</c:v>
                </c:pt>
                <c:pt idx="6">
                  <c:v>10765.92</c:v>
                </c:pt>
                <c:pt idx="7">
                  <c:v>16455.09</c:v>
                </c:pt>
              </c:numCache>
            </c:numRef>
          </c:xVal>
          <c:yVal>
            <c:numRef>
              <c:f>'Datos Lab4-5'!$G$27:$G$34</c:f>
              <c:numCache>
                <c:formatCode>General</c:formatCode>
                <c:ptCount val="8"/>
                <c:pt idx="0">
                  <c:v>19.7</c:v>
                </c:pt>
                <c:pt idx="1">
                  <c:v>130.4</c:v>
                </c:pt>
                <c:pt idx="2">
                  <c:v>156.97</c:v>
                </c:pt>
                <c:pt idx="3">
                  <c:v>205.37</c:v>
                </c:pt>
                <c:pt idx="4">
                  <c:v>307.76</c:v>
                </c:pt>
                <c:pt idx="5">
                  <c:v>536.08000000000004</c:v>
                </c:pt>
                <c:pt idx="6">
                  <c:v>913.07</c:v>
                </c:pt>
                <c:pt idx="7">
                  <c:v>1017.45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2AB-45AD-991D-844C0C0C2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324243193940923E-2"/>
          <c:y val="0.91893867811978047"/>
          <c:w val="0.95774447548895103"/>
          <c:h val="6.8940109759007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Insertion Sort</a:t>
            </a:r>
          </a:p>
          <a:p>
            <a:pPr>
              <a:defRPr/>
            </a:pPr>
            <a:r>
              <a:rPr lang="en-US" b="1" baseline="0"/>
              <a:t>REQ_4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Lab4-5'!$C$47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Lab4-5'!$A$6:$A$13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Lab4-5'!$C$69:$C$76</c:f>
              <c:numCache>
                <c:formatCode>0.00</c:formatCode>
                <c:ptCount val="8"/>
                <c:pt idx="0">
                  <c:v>2.769031557547887</c:v>
                </c:pt>
                <c:pt idx="1">
                  <c:v>8.0762697051291354</c:v>
                </c:pt>
                <c:pt idx="2">
                  <c:v>15.184934642580352</c:v>
                </c:pt>
                <c:pt idx="3">
                  <c:v>30.489334405338912</c:v>
                </c:pt>
                <c:pt idx="4">
                  <c:v>55.237541838709419</c:v>
                </c:pt>
                <c:pt idx="5">
                  <c:v>73.14354412238869</c:v>
                </c:pt>
                <c:pt idx="6">
                  <c:v>100.73906627719168</c:v>
                </c:pt>
                <c:pt idx="7">
                  <c:v>120.52560159664118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00-4E14-A165-776E2AFF9C31}"/>
            </c:ext>
          </c:extLst>
        </c:ser>
        <c:ser>
          <c:idx val="1"/>
          <c:order val="1"/>
          <c:tx>
            <c:strRef>
              <c:f>'Datos Lab4-5'!$C$57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Lab4-5'!$A$16:$A$24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Lab4-5'!$C$79:$C$86</c:f>
              <c:numCache>
                <c:formatCode>0.00</c:formatCode>
                <c:ptCount val="8"/>
                <c:pt idx="0">
                  <c:v>2.1157357289732737</c:v>
                </c:pt>
                <c:pt idx="1">
                  <c:v>8.3360931307169377</c:v>
                </c:pt>
                <c:pt idx="2">
                  <c:v>17.120417032620765</c:v>
                </c:pt>
                <c:pt idx="3">
                  <c:v>30.863526154199015</c:v>
                </c:pt>
                <c:pt idx="4">
                  <c:v>53.537346500256994</c:v>
                </c:pt>
                <c:pt idx="5">
                  <c:v>76.355348232589577</c:v>
                </c:pt>
                <c:pt idx="6">
                  <c:v>108.74271105157924</c:v>
                </c:pt>
                <c:pt idx="7">
                  <c:v>120.74153355677853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00-4E14-A165-776E2AFF9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Insertion Sort</a:t>
            </a:r>
          </a:p>
          <a:p>
            <a:pPr>
              <a:defRPr/>
            </a:pPr>
            <a:r>
              <a:rPr lang="en-US" b="1" baseline="0"/>
              <a:t>REQ_5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Lab4-5'!$C$47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Lab4-5'!$A$6:$A$13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Lab4-5'!$K$6:$K$13</c:f>
              <c:numCache>
                <c:formatCode>0.00</c:formatCode>
                <c:ptCount val="8"/>
                <c:pt idx="0">
                  <c:v>2.937168815491785</c:v>
                </c:pt>
                <c:pt idx="1">
                  <c:v>6.117008137217816</c:v>
                </c:pt>
                <c:pt idx="2">
                  <c:v>15.958857616212139</c:v>
                </c:pt>
                <c:pt idx="3">
                  <c:v>31.289292361621392</c:v>
                </c:pt>
                <c:pt idx="4">
                  <c:v>51.069493333646413</c:v>
                </c:pt>
                <c:pt idx="5">
                  <c:v>66.440685143712798</c:v>
                </c:pt>
                <c:pt idx="6">
                  <c:v>102.25606388638776</c:v>
                </c:pt>
                <c:pt idx="7">
                  <c:v>120.31657341480967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43-4BDB-8D83-329271CB9DF6}"/>
            </c:ext>
          </c:extLst>
        </c:ser>
        <c:ser>
          <c:idx val="1"/>
          <c:order val="1"/>
          <c:tx>
            <c:strRef>
              <c:f>'Datos Lab4-5'!$K$16:$K$23</c:f>
              <c:strCache>
                <c:ptCount val="8"/>
                <c:pt idx="0">
                  <c:v>2,51</c:v>
                </c:pt>
                <c:pt idx="1">
                  <c:v>8,49</c:v>
                </c:pt>
                <c:pt idx="2">
                  <c:v>15,48</c:v>
                </c:pt>
                <c:pt idx="3">
                  <c:v>35,06</c:v>
                </c:pt>
                <c:pt idx="4">
                  <c:v>55,42</c:v>
                </c:pt>
                <c:pt idx="5">
                  <c:v>78,81</c:v>
                </c:pt>
                <c:pt idx="6">
                  <c:v>108,40</c:v>
                </c:pt>
                <c:pt idx="7">
                  <c:v>120,49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Lab4-5'!$A$16:$A$24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Lab4-5'!$K$16:$K$23</c:f>
              <c:numCache>
                <c:formatCode>0.00</c:formatCode>
                <c:ptCount val="8"/>
                <c:pt idx="0">
                  <c:v>2.5082708887853062</c:v>
                </c:pt>
                <c:pt idx="1">
                  <c:v>8.4854935030726857</c:v>
                </c:pt>
                <c:pt idx="2">
                  <c:v>15.477908393345535</c:v>
                </c:pt>
                <c:pt idx="3">
                  <c:v>35.059458780364579</c:v>
                </c:pt>
                <c:pt idx="4">
                  <c:v>55.420294877272475</c:v>
                </c:pt>
                <c:pt idx="5">
                  <c:v>78.807296739097097</c:v>
                </c:pt>
                <c:pt idx="6">
                  <c:v>108.40489529845254</c:v>
                </c:pt>
                <c:pt idx="7">
                  <c:v>120.49294379172643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43-4BDB-8D83-329271CB9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Insertion Sort</a:t>
            </a:r>
          </a:p>
          <a:p>
            <a:pPr>
              <a:defRPr/>
            </a:pPr>
            <a:r>
              <a:rPr lang="en-US" b="1" baseline="0"/>
              <a:t>REQ_6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Lab4-5'!$K$26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Lab4-5'!$A$6:$A$13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Lab4-5'!$K$27:$K$34</c:f>
              <c:numCache>
                <c:formatCode>0.00</c:formatCode>
                <c:ptCount val="8"/>
                <c:pt idx="0">
                  <c:v>4.3274319596107826</c:v>
                </c:pt>
                <c:pt idx="1">
                  <c:v>10.28738890793195</c:v>
                </c:pt>
                <c:pt idx="2">
                  <c:v>20.11971858471118</c:v>
                </c:pt>
                <c:pt idx="3">
                  <c:v>28.553614183239535</c:v>
                </c:pt>
                <c:pt idx="4">
                  <c:v>63.45447828419163</c:v>
                </c:pt>
                <c:pt idx="5">
                  <c:v>81.420051679802782</c:v>
                </c:pt>
                <c:pt idx="6">
                  <c:v>104.29925686975361</c:v>
                </c:pt>
                <c:pt idx="7">
                  <c:v>140.16297778145341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DF-4A97-B018-EAFAB610C2A7}"/>
            </c:ext>
          </c:extLst>
        </c:ser>
        <c:ser>
          <c:idx val="1"/>
          <c:order val="1"/>
          <c:tx>
            <c:strRef>
              <c:f>'Datos Lab4-5'!$K$15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Lab4-5'!$A$16:$A$24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Lab4-5'!$K$37:$K$44</c:f>
              <c:numCache>
                <c:formatCode>0.00</c:formatCode>
                <c:ptCount val="8"/>
                <c:pt idx="0">
                  <c:v>4.7283615865463799</c:v>
                </c:pt>
                <c:pt idx="1">
                  <c:v>12.852570939611358</c:v>
                </c:pt>
                <c:pt idx="2">
                  <c:v>18.91938687894757</c:v>
                </c:pt>
                <c:pt idx="3">
                  <c:v>32.288070320650519</c:v>
                </c:pt>
                <c:pt idx="4">
                  <c:v>61.399435344587737</c:v>
                </c:pt>
                <c:pt idx="5">
                  <c:v>81.849764654371512</c:v>
                </c:pt>
                <c:pt idx="6">
                  <c:v>104.95060991426232</c:v>
                </c:pt>
                <c:pt idx="7">
                  <c:v>140.63439823827463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DF-4A97-B018-EAFAB610C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Insertion Sort</a:t>
            </a:r>
          </a:p>
          <a:p>
            <a:pPr>
              <a:defRPr/>
            </a:pPr>
            <a:r>
              <a:rPr lang="en-US" b="1" baseline="0"/>
              <a:t>REQ_7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Lab4-5'!$K$26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Lab4-5'!$A$6:$A$13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Lab4-5'!$K$48:$K$55</c:f>
              <c:numCache>
                <c:formatCode>0.00</c:formatCode>
                <c:ptCount val="8"/>
                <c:pt idx="0">
                  <c:v>113.68731236896025</c:v>
                </c:pt>
                <c:pt idx="1">
                  <c:v>210.79616457397512</c:v>
                </c:pt>
                <c:pt idx="2">
                  <c:v>429.30960859668494</c:v>
                </c:pt>
                <c:pt idx="3">
                  <c:v>866.40692572402702</c:v>
                </c:pt>
                <c:pt idx="4">
                  <c:v>1146.6309310639447</c:v>
                </c:pt>
                <c:pt idx="5">
                  <c:v>2270.5594511850586</c:v>
                </c:pt>
                <c:pt idx="6">
                  <c:v>3554.5769736964085</c:v>
                </c:pt>
                <c:pt idx="7">
                  <c:v>4309.3889948083925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1C-46DC-85CA-DE5C2563FDE8}"/>
            </c:ext>
          </c:extLst>
        </c:ser>
        <c:ser>
          <c:idx val="1"/>
          <c:order val="1"/>
          <c:tx>
            <c:strRef>
              <c:f>'Datos Lab4-5'!$K$57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Lab4-5'!$A$16:$A$24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Lab4-5'!$K$58:$K$65</c:f>
              <c:numCache>
                <c:formatCode>0.00</c:formatCode>
                <c:ptCount val="8"/>
                <c:pt idx="0">
                  <c:v>106.62939812055095</c:v>
                </c:pt>
                <c:pt idx="1">
                  <c:v>215.02916794570589</c:v>
                </c:pt>
                <c:pt idx="2">
                  <c:v>390.81394293979724</c:v>
                </c:pt>
                <c:pt idx="3">
                  <c:v>800.56558776800125</c:v>
                </c:pt>
                <c:pt idx="4">
                  <c:v>1210.6383679571231</c:v>
                </c:pt>
                <c:pt idx="5">
                  <c:v>2086.8028491039659</c:v>
                </c:pt>
                <c:pt idx="6">
                  <c:v>3570.7547591159596</c:v>
                </c:pt>
                <c:pt idx="7">
                  <c:v>4217.0104771205124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1C-46DC-85CA-DE5C2563F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Insertion Sort</a:t>
            </a:r>
          </a:p>
          <a:p>
            <a:pPr>
              <a:defRPr/>
            </a:pPr>
            <a:r>
              <a:rPr lang="en-US" b="1" baseline="0"/>
              <a:t>REQ_8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Lab4-5'!$K$68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Lab4-5'!$A$6:$A$13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Lab4-5'!$K$69:$K$76</c:f>
              <c:numCache>
                <c:formatCode>0.00</c:formatCode>
                <c:ptCount val="8"/>
                <c:pt idx="0">
                  <c:v>92.11494480997456</c:v>
                </c:pt>
                <c:pt idx="1">
                  <c:v>209.32603456384322</c:v>
                </c:pt>
                <c:pt idx="2">
                  <c:v>431.12638472660819</c:v>
                </c:pt>
                <c:pt idx="3">
                  <c:v>845.7946404443519</c:v>
                </c:pt>
                <c:pt idx="4">
                  <c:v>1244.6256208803879</c:v>
                </c:pt>
                <c:pt idx="5">
                  <c:v>2126.0582108797657</c:v>
                </c:pt>
                <c:pt idx="6">
                  <c:v>3562.0507983130365</c:v>
                </c:pt>
                <c:pt idx="7">
                  <c:v>4458.8950168972378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2F-4AF2-BE96-4BB0126DCB9F}"/>
            </c:ext>
          </c:extLst>
        </c:ser>
        <c:ser>
          <c:idx val="1"/>
          <c:order val="1"/>
          <c:tx>
            <c:strRef>
              <c:f>'Datos Lab4-5'!$K$57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Lab4-5'!$A$16:$A$24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Lab4-5'!$K$79:$K$86</c:f>
              <c:numCache>
                <c:formatCode>0.00</c:formatCode>
                <c:ptCount val="8"/>
                <c:pt idx="0">
                  <c:v>91.916158362091039</c:v>
                </c:pt>
                <c:pt idx="1">
                  <c:v>213.75414117012505</c:v>
                </c:pt>
                <c:pt idx="2">
                  <c:v>409.54140760554066</c:v>
                </c:pt>
                <c:pt idx="3">
                  <c:v>876.02493610899444</c:v>
                </c:pt>
                <c:pt idx="4">
                  <c:v>1096.3127421688714</c:v>
                </c:pt>
                <c:pt idx="5">
                  <c:v>2143.8202229463541</c:v>
                </c:pt>
                <c:pt idx="6">
                  <c:v>3500.0858736966061</c:v>
                </c:pt>
                <c:pt idx="7">
                  <c:v>4368.8839064051072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2F-4AF2-BE96-4BB0126DC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Insertion Sort</a:t>
            </a:r>
          </a:p>
          <a:p>
            <a:pPr>
              <a:defRPr/>
            </a:pPr>
            <a:r>
              <a:rPr lang="en-US" b="1" baseline="0"/>
              <a:t>REQ_1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Lab4-5'!$D$5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Lab4-5'!$A$6:$A$13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Lab4-5'!$D$6:$D$13</c:f>
              <c:numCache>
                <c:formatCode>General</c:formatCode>
                <c:ptCount val="8"/>
                <c:pt idx="0">
                  <c:v>14.06</c:v>
                </c:pt>
                <c:pt idx="1">
                  <c:v>134.87</c:v>
                </c:pt>
                <c:pt idx="2">
                  <c:v>214.7</c:v>
                </c:pt>
                <c:pt idx="3">
                  <c:v>576.54</c:v>
                </c:pt>
                <c:pt idx="4">
                  <c:v>2132.13</c:v>
                </c:pt>
                <c:pt idx="5">
                  <c:v>4386.29</c:v>
                </c:pt>
                <c:pt idx="6">
                  <c:v>13012.89</c:v>
                </c:pt>
                <c:pt idx="7">
                  <c:v>17769.439999999999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6-4C96-B542-B32CC3AB919F}"/>
            </c:ext>
          </c:extLst>
        </c:ser>
        <c:ser>
          <c:idx val="1"/>
          <c:order val="1"/>
          <c:tx>
            <c:strRef>
              <c:f>'Datos Lab4-5'!$D$15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Lab4-5'!$A$16:$A$24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Lab4-5'!$D$16:$D$24</c:f>
              <c:numCache>
                <c:formatCode>General</c:formatCode>
                <c:ptCount val="9"/>
                <c:pt idx="0">
                  <c:v>11.16</c:v>
                </c:pt>
                <c:pt idx="1">
                  <c:v>94.07</c:v>
                </c:pt>
                <c:pt idx="2">
                  <c:v>268.05</c:v>
                </c:pt>
                <c:pt idx="3">
                  <c:v>813.44</c:v>
                </c:pt>
                <c:pt idx="4">
                  <c:v>2078.5</c:v>
                </c:pt>
                <c:pt idx="5">
                  <c:v>4001.13</c:v>
                </c:pt>
                <c:pt idx="6">
                  <c:v>11342.56</c:v>
                </c:pt>
                <c:pt idx="7">
                  <c:v>18287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E6-4C96-B542-B32CC3AB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</a:t>
            </a:r>
            <a:r>
              <a:rPr lang="en-US" b="1" baseline="0"/>
              <a:t> de ejecucion</a:t>
            </a:r>
            <a:r>
              <a:rPr lang="en-US" b="1"/>
              <a:t> para Shell Sort</a:t>
            </a:r>
          </a:p>
          <a:p>
            <a:pPr>
              <a:defRPr b="1"/>
            </a:pPr>
            <a:r>
              <a:rPr lang="en-US" b="1"/>
              <a:t>REQ_1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Lab4-5'!$E$5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Lab4-5'!$A$6:$A$13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Lab4-5'!$E$6:$E$13</c:f>
              <c:numCache>
                <c:formatCode>General</c:formatCode>
                <c:ptCount val="8"/>
                <c:pt idx="0">
                  <c:v>14.12</c:v>
                </c:pt>
                <c:pt idx="1">
                  <c:v>54.8</c:v>
                </c:pt>
                <c:pt idx="2">
                  <c:v>94.3</c:v>
                </c:pt>
                <c:pt idx="3">
                  <c:v>163</c:v>
                </c:pt>
                <c:pt idx="4">
                  <c:v>273.98</c:v>
                </c:pt>
                <c:pt idx="5">
                  <c:v>459.28</c:v>
                </c:pt>
                <c:pt idx="6">
                  <c:v>765.48</c:v>
                </c:pt>
                <c:pt idx="7">
                  <c:v>942.57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1-4146-AA68-44FCE3413D1D}"/>
            </c:ext>
          </c:extLst>
        </c:ser>
        <c:ser>
          <c:idx val="1"/>
          <c:order val="1"/>
          <c:tx>
            <c:strRef>
              <c:f>'Datos Lab4-5'!$E$15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Lab4-5'!$A$16:$A$24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Lab4-5'!$E$16:$E$24</c:f>
              <c:numCache>
                <c:formatCode>General</c:formatCode>
                <c:ptCount val="9"/>
                <c:pt idx="0">
                  <c:v>10.84</c:v>
                </c:pt>
                <c:pt idx="1">
                  <c:v>87.83</c:v>
                </c:pt>
                <c:pt idx="2">
                  <c:v>94.07</c:v>
                </c:pt>
                <c:pt idx="3">
                  <c:v>178.3</c:v>
                </c:pt>
                <c:pt idx="4">
                  <c:v>341.23</c:v>
                </c:pt>
                <c:pt idx="5">
                  <c:v>505.16</c:v>
                </c:pt>
                <c:pt idx="6">
                  <c:v>702.5</c:v>
                </c:pt>
                <c:pt idx="7">
                  <c:v>938.08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91-4146-AA68-44FCE341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Quick Sort</a:t>
            </a:r>
          </a:p>
          <a:p>
            <a:pPr>
              <a:defRPr b="1"/>
            </a:pPr>
            <a:r>
              <a:rPr lang="en-US" b="1"/>
              <a:t>REQ_1</a:t>
            </a:r>
          </a:p>
        </c:rich>
      </c:tx>
      <c:layout>
        <c:manualLayout>
          <c:xMode val="edge"/>
          <c:yMode val="edge"/>
          <c:x val="0.30724686335834317"/>
          <c:y val="1.2117376349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Lab4-5'!$F$5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Lab4-5'!$A$6:$A$13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Lab4-5'!$F$6:$F$13</c:f>
              <c:numCache>
                <c:formatCode>General</c:formatCode>
                <c:ptCount val="8"/>
                <c:pt idx="0">
                  <c:v>19.37</c:v>
                </c:pt>
                <c:pt idx="1">
                  <c:v>57.9</c:v>
                </c:pt>
                <c:pt idx="2">
                  <c:v>92.17</c:v>
                </c:pt>
                <c:pt idx="3">
                  <c:v>140.18</c:v>
                </c:pt>
                <c:pt idx="4">
                  <c:v>228.15</c:v>
                </c:pt>
                <c:pt idx="5">
                  <c:v>446.68</c:v>
                </c:pt>
                <c:pt idx="6">
                  <c:v>698.57</c:v>
                </c:pt>
                <c:pt idx="7">
                  <c:v>811.16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02-4A8D-958C-AC52A378B2B6}"/>
            </c:ext>
          </c:extLst>
        </c:ser>
        <c:ser>
          <c:idx val="1"/>
          <c:order val="1"/>
          <c:tx>
            <c:strRef>
              <c:f>'Datos Lab4-5'!$F$15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Lab4-5'!$A$16:$A$24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Lab4-5'!$F$16:$F$24</c:f>
              <c:numCache>
                <c:formatCode>General</c:formatCode>
                <c:ptCount val="9"/>
                <c:pt idx="0">
                  <c:v>10.029999999999999</c:v>
                </c:pt>
                <c:pt idx="1">
                  <c:v>18.98</c:v>
                </c:pt>
                <c:pt idx="2">
                  <c:v>138.07</c:v>
                </c:pt>
                <c:pt idx="3">
                  <c:v>177.73</c:v>
                </c:pt>
                <c:pt idx="4">
                  <c:v>312.43</c:v>
                </c:pt>
                <c:pt idx="5">
                  <c:v>408.14</c:v>
                </c:pt>
                <c:pt idx="6">
                  <c:v>712.45</c:v>
                </c:pt>
                <c:pt idx="7">
                  <c:v>817.13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02-4A8D-958C-AC52A378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ejecución para Merge Sort</a:t>
            </a:r>
          </a:p>
          <a:p>
            <a:pPr>
              <a:defRPr b="1"/>
            </a:pPr>
            <a:r>
              <a:rPr lang="en-US" b="1"/>
              <a:t>REQ_1</a:t>
            </a:r>
          </a:p>
        </c:rich>
      </c:tx>
      <c:layout>
        <c:manualLayout>
          <c:xMode val="edge"/>
          <c:yMode val="edge"/>
          <c:x val="0.30724686335834317"/>
          <c:y val="1.2117376349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Lab4-5'!$G$5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Lab4-5'!$A$6:$A$13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Lab4-5'!$G$6:$G$13</c:f>
              <c:numCache>
                <c:formatCode>General</c:formatCode>
                <c:ptCount val="8"/>
                <c:pt idx="0">
                  <c:v>26.47</c:v>
                </c:pt>
                <c:pt idx="1">
                  <c:v>127.3</c:v>
                </c:pt>
                <c:pt idx="2">
                  <c:v>163.96</c:v>
                </c:pt>
                <c:pt idx="3">
                  <c:v>218.61</c:v>
                </c:pt>
                <c:pt idx="4">
                  <c:v>318.61</c:v>
                </c:pt>
                <c:pt idx="5">
                  <c:v>540.70000000000005</c:v>
                </c:pt>
                <c:pt idx="6">
                  <c:v>870.76</c:v>
                </c:pt>
                <c:pt idx="7">
                  <c:v>1090.9000000000001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BC-41BA-A5CC-1F1B9359C7C7}"/>
            </c:ext>
          </c:extLst>
        </c:ser>
        <c:ser>
          <c:idx val="1"/>
          <c:order val="1"/>
          <c:tx>
            <c:strRef>
              <c:f>'Datos Lab4-5'!$G$15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Lab4-5'!$A$16:$A$24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Lab4-5'!$G$16:$G$24</c:f>
              <c:numCache>
                <c:formatCode>General</c:formatCode>
                <c:ptCount val="9"/>
                <c:pt idx="0">
                  <c:v>11.45</c:v>
                </c:pt>
                <c:pt idx="1">
                  <c:v>89.87</c:v>
                </c:pt>
                <c:pt idx="2">
                  <c:v>125.65</c:v>
                </c:pt>
                <c:pt idx="3">
                  <c:v>182.72</c:v>
                </c:pt>
                <c:pt idx="4">
                  <c:v>336.95</c:v>
                </c:pt>
                <c:pt idx="5">
                  <c:v>514.92999999999995</c:v>
                </c:pt>
                <c:pt idx="6">
                  <c:v>694.42</c:v>
                </c:pt>
                <c:pt idx="7">
                  <c:v>812.63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BC-41BA-A5CC-1F1B9359C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tiempos de ejecucion con ARRAY_LIST</a:t>
            </a:r>
          </a:p>
          <a:p>
            <a:pPr>
              <a:defRPr b="1"/>
            </a:pPr>
            <a:r>
              <a:rPr lang="es-419" sz="1800" b="1">
                <a:effectLst/>
              </a:rPr>
              <a:t>REQ_3</a:t>
            </a:r>
          </a:p>
        </c:rich>
      </c:tx>
      <c:layout>
        <c:manualLayout>
          <c:xMode val="edge"/>
          <c:yMode val="edge"/>
          <c:x val="0.2031634608723763"/>
          <c:y val="1.2121212121212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37011337659039"/>
          <c:y val="0.1332829078183409"/>
          <c:w val="0.84440367608007938"/>
          <c:h val="0.7453430366658713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'Datos Lab4-5'!$D$47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909541182718729"/>
                  <c:y val="-2.35533285612025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Lab4-5'!$C$48:$C$55</c:f>
              <c:numCache>
                <c:formatCode>0.00</c:formatCode>
                <c:ptCount val="8"/>
                <c:pt idx="0">
                  <c:v>2.7333464338941651</c:v>
                </c:pt>
                <c:pt idx="1">
                  <c:v>8.4764423086686431</c:v>
                </c:pt>
                <c:pt idx="2">
                  <c:v>15.191955184918742</c:v>
                </c:pt>
                <c:pt idx="3">
                  <c:v>43.495774133997962</c:v>
                </c:pt>
                <c:pt idx="4">
                  <c:v>56.655014594648016</c:v>
                </c:pt>
                <c:pt idx="5">
                  <c:v>77.114513375079127</c:v>
                </c:pt>
                <c:pt idx="6">
                  <c:v>108.66683853098763</c:v>
                </c:pt>
                <c:pt idx="7">
                  <c:v>120.22067359380938</c:v>
                </c:pt>
              </c:numCache>
            </c:numRef>
          </c:xVal>
          <c:yVal>
            <c:numRef>
              <c:f>'Datos Lab4-5'!$D$48:$D$55</c:f>
              <c:numCache>
                <c:formatCode>0.00</c:formatCode>
                <c:ptCount val="8"/>
                <c:pt idx="0">
                  <c:v>2.5489448424091496</c:v>
                </c:pt>
                <c:pt idx="1">
                  <c:v>7.7081428940823784</c:v>
                </c:pt>
                <c:pt idx="2">
                  <c:v>16.356141198798468</c:v>
                </c:pt>
                <c:pt idx="3">
                  <c:v>34.67341696589898</c:v>
                </c:pt>
                <c:pt idx="4">
                  <c:v>71.374740781307295</c:v>
                </c:pt>
                <c:pt idx="5">
                  <c:v>71.947741604502184</c:v>
                </c:pt>
                <c:pt idx="6">
                  <c:v>125.35022415660369</c:v>
                </c:pt>
                <c:pt idx="7">
                  <c:v>160.52000000000001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8-438D-A37C-BEDD2F1B6C9E}"/>
            </c:ext>
          </c:extLst>
        </c:ser>
        <c:ser>
          <c:idx val="0"/>
          <c:order val="1"/>
          <c:tx>
            <c:strRef>
              <c:f>'Datos Lab4-5'!$E$47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Lab4-5'!$C$48:$C$55</c:f>
              <c:numCache>
                <c:formatCode>0.00</c:formatCode>
                <c:ptCount val="8"/>
                <c:pt idx="0">
                  <c:v>2.7333464338941651</c:v>
                </c:pt>
                <c:pt idx="1">
                  <c:v>8.4764423086686431</c:v>
                </c:pt>
                <c:pt idx="2">
                  <c:v>15.191955184918742</c:v>
                </c:pt>
                <c:pt idx="3">
                  <c:v>43.495774133997962</c:v>
                </c:pt>
                <c:pt idx="4">
                  <c:v>56.655014594648016</c:v>
                </c:pt>
                <c:pt idx="5">
                  <c:v>77.114513375079127</c:v>
                </c:pt>
                <c:pt idx="6">
                  <c:v>108.66683853098763</c:v>
                </c:pt>
                <c:pt idx="7">
                  <c:v>120.22067359380938</c:v>
                </c:pt>
              </c:numCache>
            </c:numRef>
          </c:xVal>
          <c:yVal>
            <c:numRef>
              <c:f>'Datos Lab4-5'!$E$48:$E$55</c:f>
              <c:numCache>
                <c:formatCode>0.00</c:formatCode>
                <c:ptCount val="8"/>
                <c:pt idx="0">
                  <c:v>2.2569859126579619</c:v>
                </c:pt>
                <c:pt idx="1">
                  <c:v>7.5184886594882112</c:v>
                </c:pt>
                <c:pt idx="2">
                  <c:v>17.274011576393754</c:v>
                </c:pt>
                <c:pt idx="3">
                  <c:v>39.406281072189678</c:v>
                </c:pt>
                <c:pt idx="4">
                  <c:v>73.059006573674139</c:v>
                </c:pt>
                <c:pt idx="5">
                  <c:v>77.634050496516139</c:v>
                </c:pt>
                <c:pt idx="6">
                  <c:v>125.98552535140645</c:v>
                </c:pt>
                <c:pt idx="7">
                  <c:v>12.84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58-438D-A37C-BEDD2F1B6C9E}"/>
            </c:ext>
          </c:extLst>
        </c:ser>
        <c:ser>
          <c:idx val="2"/>
          <c:order val="2"/>
          <c:tx>
            <c:strRef>
              <c:f>'Datos Lab4-5'!$F$47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'Datos Lab4-5'!$C$48:$C$55</c:f>
              <c:numCache>
                <c:formatCode>0.00</c:formatCode>
                <c:ptCount val="8"/>
                <c:pt idx="0">
                  <c:v>2.7333464338941651</c:v>
                </c:pt>
                <c:pt idx="1">
                  <c:v>8.4764423086686431</c:v>
                </c:pt>
                <c:pt idx="2">
                  <c:v>15.191955184918742</c:v>
                </c:pt>
                <c:pt idx="3">
                  <c:v>43.495774133997962</c:v>
                </c:pt>
                <c:pt idx="4">
                  <c:v>56.655014594648016</c:v>
                </c:pt>
                <c:pt idx="5">
                  <c:v>77.114513375079127</c:v>
                </c:pt>
                <c:pt idx="6">
                  <c:v>108.66683853098763</c:v>
                </c:pt>
                <c:pt idx="7">
                  <c:v>120.22067359380938</c:v>
                </c:pt>
              </c:numCache>
            </c:numRef>
          </c:xVal>
          <c:yVal>
            <c:numRef>
              <c:f>'Datos Lab4-5'!$F$48:$F$55</c:f>
              <c:numCache>
                <c:formatCode>0.00</c:formatCode>
                <c:ptCount val="8"/>
                <c:pt idx="0">
                  <c:v>4.0999386696073694</c:v>
                </c:pt>
                <c:pt idx="1">
                  <c:v>7.6163139776541815</c:v>
                </c:pt>
                <c:pt idx="2">
                  <c:v>14.263824566403875</c:v>
                </c:pt>
                <c:pt idx="3">
                  <c:v>41.950463336969285</c:v>
                </c:pt>
                <c:pt idx="4">
                  <c:v>79.902253474038503</c:v>
                </c:pt>
                <c:pt idx="5">
                  <c:v>75.54275569738499</c:v>
                </c:pt>
                <c:pt idx="6">
                  <c:v>125.78597489451965</c:v>
                </c:pt>
                <c:pt idx="7">
                  <c:v>120.47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58-438D-A37C-BEDD2F1B6C9E}"/>
            </c:ext>
          </c:extLst>
        </c:ser>
        <c:ser>
          <c:idx val="3"/>
          <c:order val="3"/>
          <c:tx>
            <c:strRef>
              <c:f>'Datos Lab4-5'!$G$47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'Datos Lab4-5'!$C$48:$C$55</c:f>
              <c:numCache>
                <c:formatCode>0.00</c:formatCode>
                <c:ptCount val="8"/>
                <c:pt idx="0">
                  <c:v>2.7333464338941651</c:v>
                </c:pt>
                <c:pt idx="1">
                  <c:v>8.4764423086686431</c:v>
                </c:pt>
                <c:pt idx="2">
                  <c:v>15.191955184918742</c:v>
                </c:pt>
                <c:pt idx="3">
                  <c:v>43.495774133997962</c:v>
                </c:pt>
                <c:pt idx="4">
                  <c:v>56.655014594648016</c:v>
                </c:pt>
                <c:pt idx="5">
                  <c:v>77.114513375079127</c:v>
                </c:pt>
                <c:pt idx="6">
                  <c:v>108.66683853098763</c:v>
                </c:pt>
                <c:pt idx="7">
                  <c:v>120.22067359380938</c:v>
                </c:pt>
              </c:numCache>
            </c:numRef>
          </c:xVal>
          <c:yVal>
            <c:numRef>
              <c:f>'Datos Lab4-5'!$G$48:$G$55</c:f>
              <c:numCache>
                <c:formatCode>0.00</c:formatCode>
                <c:ptCount val="8"/>
                <c:pt idx="0">
                  <c:v>2.7636327565821084</c:v>
                </c:pt>
                <c:pt idx="1">
                  <c:v>7.5136867869073187</c:v>
                </c:pt>
                <c:pt idx="2">
                  <c:v>17.75923924931455</c:v>
                </c:pt>
                <c:pt idx="3">
                  <c:v>33.622521957726519</c:v>
                </c:pt>
                <c:pt idx="4">
                  <c:v>74.094080245978091</c:v>
                </c:pt>
                <c:pt idx="5">
                  <c:v>80.277786050392365</c:v>
                </c:pt>
                <c:pt idx="6">
                  <c:v>125.36129707932126</c:v>
                </c:pt>
                <c:pt idx="7">
                  <c:v>158.35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58-438D-A37C-BEDD2F1B6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324243193940923E-2"/>
          <c:y val="0.91893867811978047"/>
          <c:w val="0.77997362343107768"/>
          <c:h val="3.2816055433446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tiempos de ejecucion con ARRAY_LIST</a:t>
            </a:r>
          </a:p>
          <a:p>
            <a:pPr>
              <a:defRPr b="1"/>
            </a:pPr>
            <a:r>
              <a:rPr lang="es-419" sz="1800" b="1">
                <a:effectLst/>
              </a:rPr>
              <a:t>REQ_4</a:t>
            </a:r>
          </a:p>
        </c:rich>
      </c:tx>
      <c:layout>
        <c:manualLayout>
          <c:xMode val="edge"/>
          <c:yMode val="edge"/>
          <c:x val="0.2031634608723763"/>
          <c:y val="1.2121212121212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37011337659039"/>
          <c:y val="0.1332829078183409"/>
          <c:w val="0.84440367608007938"/>
          <c:h val="0.7453430366658713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'Datos Lab4-5'!$D$68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909541182718729"/>
                  <c:y val="-2.35533285612025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Lab4-5'!$C$69:$C$76</c:f>
              <c:numCache>
                <c:formatCode>0.00</c:formatCode>
                <c:ptCount val="8"/>
                <c:pt idx="0">
                  <c:v>2.769031557547887</c:v>
                </c:pt>
                <c:pt idx="1">
                  <c:v>8.0762697051291354</c:v>
                </c:pt>
                <c:pt idx="2">
                  <c:v>15.184934642580352</c:v>
                </c:pt>
                <c:pt idx="3">
                  <c:v>30.489334405338912</c:v>
                </c:pt>
                <c:pt idx="4">
                  <c:v>55.237541838709419</c:v>
                </c:pt>
                <c:pt idx="5">
                  <c:v>73.14354412238869</c:v>
                </c:pt>
                <c:pt idx="6">
                  <c:v>100.73906627719168</c:v>
                </c:pt>
                <c:pt idx="7">
                  <c:v>120.52560159664118</c:v>
                </c:pt>
              </c:numCache>
            </c:numRef>
          </c:xVal>
          <c:yVal>
            <c:numRef>
              <c:f>'Datos Lab4-5'!$D$69:$D$76</c:f>
              <c:numCache>
                <c:formatCode>0.00</c:formatCode>
                <c:ptCount val="8"/>
                <c:pt idx="0">
                  <c:v>2.1153105926179623</c:v>
                </c:pt>
                <c:pt idx="1">
                  <c:v>8.3592932886006501</c:v>
                </c:pt>
                <c:pt idx="2">
                  <c:v>16.098851643314603</c:v>
                </c:pt>
                <c:pt idx="3">
                  <c:v>28.982374184354558</c:v>
                </c:pt>
                <c:pt idx="4">
                  <c:v>79.671160375909963</c:v>
                </c:pt>
                <c:pt idx="5">
                  <c:v>71.174374840878883</c:v>
                </c:pt>
                <c:pt idx="6">
                  <c:v>125.99029682685401</c:v>
                </c:pt>
                <c:pt idx="7">
                  <c:v>160.52000000000001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0D-457D-9468-7634C44D6222}"/>
            </c:ext>
          </c:extLst>
        </c:ser>
        <c:ser>
          <c:idx val="0"/>
          <c:order val="1"/>
          <c:tx>
            <c:strRef>
              <c:f>'Datos Lab4-5'!$E$68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Lab4-5'!$C$69:$C$76</c:f>
              <c:numCache>
                <c:formatCode>0.00</c:formatCode>
                <c:ptCount val="8"/>
                <c:pt idx="0">
                  <c:v>2.769031557547887</c:v>
                </c:pt>
                <c:pt idx="1">
                  <c:v>8.0762697051291354</c:v>
                </c:pt>
                <c:pt idx="2">
                  <c:v>15.184934642580352</c:v>
                </c:pt>
                <c:pt idx="3">
                  <c:v>30.489334405338912</c:v>
                </c:pt>
                <c:pt idx="4">
                  <c:v>55.237541838709419</c:v>
                </c:pt>
                <c:pt idx="5">
                  <c:v>73.14354412238869</c:v>
                </c:pt>
                <c:pt idx="6">
                  <c:v>100.73906627719168</c:v>
                </c:pt>
                <c:pt idx="7">
                  <c:v>120.52560159664118</c:v>
                </c:pt>
              </c:numCache>
            </c:numRef>
          </c:xVal>
          <c:yVal>
            <c:numRef>
              <c:f>'Datos Lab4-5'!$E$69:$E$76</c:f>
              <c:numCache>
                <c:formatCode>0.00</c:formatCode>
                <c:ptCount val="8"/>
                <c:pt idx="0">
                  <c:v>2.4001303951194726</c:v>
                </c:pt>
                <c:pt idx="1">
                  <c:v>6.1800965739972726</c:v>
                </c:pt>
                <c:pt idx="2">
                  <c:v>13.217286174966487</c:v>
                </c:pt>
                <c:pt idx="3">
                  <c:v>31.066674603356468</c:v>
                </c:pt>
                <c:pt idx="4">
                  <c:v>74.354435135306886</c:v>
                </c:pt>
                <c:pt idx="5">
                  <c:v>77.16760159633688</c:v>
                </c:pt>
                <c:pt idx="6">
                  <c:v>125.90790838406933</c:v>
                </c:pt>
                <c:pt idx="7">
                  <c:v>12.84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0D-457D-9468-7634C44D6222}"/>
            </c:ext>
          </c:extLst>
        </c:ser>
        <c:ser>
          <c:idx val="2"/>
          <c:order val="2"/>
          <c:tx>
            <c:strRef>
              <c:f>'Datos Lab4-5'!$F$68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'Datos Lab4-5'!$C$69:$C$76</c:f>
              <c:numCache>
                <c:formatCode>0.00</c:formatCode>
                <c:ptCount val="8"/>
                <c:pt idx="0">
                  <c:v>2.769031557547887</c:v>
                </c:pt>
                <c:pt idx="1">
                  <c:v>8.0762697051291354</c:v>
                </c:pt>
                <c:pt idx="2">
                  <c:v>15.184934642580352</c:v>
                </c:pt>
                <c:pt idx="3">
                  <c:v>30.489334405338912</c:v>
                </c:pt>
                <c:pt idx="4">
                  <c:v>55.237541838709419</c:v>
                </c:pt>
                <c:pt idx="5">
                  <c:v>73.14354412238869</c:v>
                </c:pt>
                <c:pt idx="6">
                  <c:v>100.73906627719168</c:v>
                </c:pt>
                <c:pt idx="7">
                  <c:v>120.52560159664118</c:v>
                </c:pt>
              </c:numCache>
            </c:numRef>
          </c:xVal>
          <c:yVal>
            <c:numRef>
              <c:f>'Datos Lab4-5'!$F$69:$F$76</c:f>
              <c:numCache>
                <c:formatCode>0.00</c:formatCode>
                <c:ptCount val="8"/>
                <c:pt idx="0">
                  <c:v>4.9303397713870396</c:v>
                </c:pt>
                <c:pt idx="1">
                  <c:v>10.535526142025365</c:v>
                </c:pt>
                <c:pt idx="2">
                  <c:v>13.757129702732145</c:v>
                </c:pt>
                <c:pt idx="3">
                  <c:v>34.569941061182718</c:v>
                </c:pt>
                <c:pt idx="4">
                  <c:v>76.926493030855212</c:v>
                </c:pt>
                <c:pt idx="5">
                  <c:v>80.174838110570647</c:v>
                </c:pt>
                <c:pt idx="6">
                  <c:v>125.77565791208747</c:v>
                </c:pt>
                <c:pt idx="7">
                  <c:v>120.47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0D-457D-9468-7634C44D6222}"/>
            </c:ext>
          </c:extLst>
        </c:ser>
        <c:ser>
          <c:idx val="3"/>
          <c:order val="3"/>
          <c:tx>
            <c:strRef>
              <c:f>'Datos Lab4-5'!$G$68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'Datos Lab4-5'!$C$69:$C$76</c:f>
              <c:numCache>
                <c:formatCode>0.00</c:formatCode>
                <c:ptCount val="8"/>
                <c:pt idx="0">
                  <c:v>2.769031557547887</c:v>
                </c:pt>
                <c:pt idx="1">
                  <c:v>8.0762697051291354</c:v>
                </c:pt>
                <c:pt idx="2">
                  <c:v>15.184934642580352</c:v>
                </c:pt>
                <c:pt idx="3">
                  <c:v>30.489334405338912</c:v>
                </c:pt>
                <c:pt idx="4">
                  <c:v>55.237541838709419</c:v>
                </c:pt>
                <c:pt idx="5">
                  <c:v>73.14354412238869</c:v>
                </c:pt>
                <c:pt idx="6">
                  <c:v>100.73906627719168</c:v>
                </c:pt>
                <c:pt idx="7">
                  <c:v>120.52560159664118</c:v>
                </c:pt>
              </c:numCache>
            </c:numRef>
          </c:xVal>
          <c:yVal>
            <c:numRef>
              <c:f>'Datos Lab4-5'!$G$69:$G$76</c:f>
              <c:numCache>
                <c:formatCode>0.00</c:formatCode>
                <c:ptCount val="8"/>
                <c:pt idx="0">
                  <c:v>4.274683796765208</c:v>
                </c:pt>
                <c:pt idx="1">
                  <c:v>8.9880795505030804</c:v>
                </c:pt>
                <c:pt idx="2">
                  <c:v>21.1782472226121</c:v>
                </c:pt>
                <c:pt idx="3">
                  <c:v>39.920975019716195</c:v>
                </c:pt>
                <c:pt idx="4">
                  <c:v>71.621948621903172</c:v>
                </c:pt>
                <c:pt idx="5">
                  <c:v>73.724724289606229</c:v>
                </c:pt>
                <c:pt idx="6">
                  <c:v>125.41956095041095</c:v>
                </c:pt>
                <c:pt idx="7">
                  <c:v>158.35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0D-457D-9468-7634C44D6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324243193940923E-2"/>
          <c:y val="0.91893867811978047"/>
          <c:w val="0.77997362343107768"/>
          <c:h val="3.2816055433446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tiempos de ejecucion con ARRAY_LIST</a:t>
            </a:r>
          </a:p>
          <a:p>
            <a:pPr>
              <a:defRPr b="1"/>
            </a:pPr>
            <a:r>
              <a:rPr lang="es-419" sz="1800" b="1">
                <a:effectLst/>
              </a:rPr>
              <a:t>REQ_5</a:t>
            </a:r>
          </a:p>
        </c:rich>
      </c:tx>
      <c:layout>
        <c:manualLayout>
          <c:xMode val="edge"/>
          <c:yMode val="edge"/>
          <c:x val="0.2031634608723763"/>
          <c:y val="1.2121212121212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37011337659039"/>
          <c:y val="0.1332829078183409"/>
          <c:w val="0.84440367608007938"/>
          <c:h val="0.7453430366658713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'Datos Lab4-5'!$L$5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909541182718729"/>
                  <c:y val="-2.35533285612025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Lab4-5'!$K$6:$K$13</c:f>
              <c:numCache>
                <c:formatCode>0.00</c:formatCode>
                <c:ptCount val="8"/>
                <c:pt idx="0">
                  <c:v>2.937168815491785</c:v>
                </c:pt>
                <c:pt idx="1">
                  <c:v>6.117008137217816</c:v>
                </c:pt>
                <c:pt idx="2">
                  <c:v>15.958857616212139</c:v>
                </c:pt>
                <c:pt idx="3">
                  <c:v>31.289292361621392</c:v>
                </c:pt>
                <c:pt idx="4">
                  <c:v>51.069493333646413</c:v>
                </c:pt>
                <c:pt idx="5">
                  <c:v>66.440685143712798</c:v>
                </c:pt>
                <c:pt idx="6">
                  <c:v>102.25606388638776</c:v>
                </c:pt>
                <c:pt idx="7">
                  <c:v>120.31657341480967</c:v>
                </c:pt>
              </c:numCache>
            </c:numRef>
          </c:xVal>
          <c:yVal>
            <c:numRef>
              <c:f>'Datos Lab4-5'!$L$6:$L$13</c:f>
              <c:numCache>
                <c:formatCode>0.00</c:formatCode>
                <c:ptCount val="8"/>
                <c:pt idx="0">
                  <c:v>2.3319521511236019</c:v>
                </c:pt>
                <c:pt idx="1">
                  <c:v>7.2352315340767595</c:v>
                </c:pt>
                <c:pt idx="2">
                  <c:v>16.173013841003566</c:v>
                </c:pt>
                <c:pt idx="3">
                  <c:v>39.122918950530099</c:v>
                </c:pt>
                <c:pt idx="4">
                  <c:v>80.737375529149048</c:v>
                </c:pt>
                <c:pt idx="5">
                  <c:v>74.385455140472274</c:v>
                </c:pt>
                <c:pt idx="6">
                  <c:v>125.40458823337804</c:v>
                </c:pt>
                <c:pt idx="7">
                  <c:v>160.52000000000001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A4-487E-B8BE-94D7AEA3EB70}"/>
            </c:ext>
          </c:extLst>
        </c:ser>
        <c:ser>
          <c:idx val="0"/>
          <c:order val="1"/>
          <c:tx>
            <c:strRef>
              <c:f>'Datos Lab4-5'!$M$5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Lab4-5'!$K$6:$K$13</c:f>
              <c:numCache>
                <c:formatCode>0.00</c:formatCode>
                <c:ptCount val="8"/>
                <c:pt idx="0">
                  <c:v>2.937168815491785</c:v>
                </c:pt>
                <c:pt idx="1">
                  <c:v>6.117008137217816</c:v>
                </c:pt>
                <c:pt idx="2">
                  <c:v>15.958857616212139</c:v>
                </c:pt>
                <c:pt idx="3">
                  <c:v>31.289292361621392</c:v>
                </c:pt>
                <c:pt idx="4">
                  <c:v>51.069493333646413</c:v>
                </c:pt>
                <c:pt idx="5">
                  <c:v>66.440685143712798</c:v>
                </c:pt>
                <c:pt idx="6">
                  <c:v>102.25606388638776</c:v>
                </c:pt>
                <c:pt idx="7">
                  <c:v>120.31657341480967</c:v>
                </c:pt>
              </c:numCache>
            </c:numRef>
          </c:xVal>
          <c:yVal>
            <c:numRef>
              <c:f>'Datos Lab4-5'!$M$6:$M$13</c:f>
              <c:numCache>
                <c:formatCode>0.00</c:formatCode>
                <c:ptCount val="8"/>
                <c:pt idx="0">
                  <c:v>2.8587600569258189</c:v>
                </c:pt>
                <c:pt idx="1">
                  <c:v>7.5146805093848368</c:v>
                </c:pt>
                <c:pt idx="2">
                  <c:v>13.355803312707103</c:v>
                </c:pt>
                <c:pt idx="3">
                  <c:v>37.66461675242266</c:v>
                </c:pt>
                <c:pt idx="4">
                  <c:v>74.242665346958717</c:v>
                </c:pt>
                <c:pt idx="5">
                  <c:v>78.563755489747209</c:v>
                </c:pt>
                <c:pt idx="6">
                  <c:v>125.8272076709725</c:v>
                </c:pt>
                <c:pt idx="7">
                  <c:v>12.84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A4-487E-B8BE-94D7AEA3EB70}"/>
            </c:ext>
          </c:extLst>
        </c:ser>
        <c:ser>
          <c:idx val="2"/>
          <c:order val="2"/>
          <c:tx>
            <c:strRef>
              <c:f>'Datos Lab4-5'!$N$5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'Datos Lab4-5'!$K$6:$K$13</c:f>
              <c:numCache>
                <c:formatCode>0.00</c:formatCode>
                <c:ptCount val="8"/>
                <c:pt idx="0">
                  <c:v>2.937168815491785</c:v>
                </c:pt>
                <c:pt idx="1">
                  <c:v>6.117008137217816</c:v>
                </c:pt>
                <c:pt idx="2">
                  <c:v>15.958857616212139</c:v>
                </c:pt>
                <c:pt idx="3">
                  <c:v>31.289292361621392</c:v>
                </c:pt>
                <c:pt idx="4">
                  <c:v>51.069493333646413</c:v>
                </c:pt>
                <c:pt idx="5">
                  <c:v>66.440685143712798</c:v>
                </c:pt>
                <c:pt idx="6">
                  <c:v>102.25606388638776</c:v>
                </c:pt>
                <c:pt idx="7">
                  <c:v>120.31657341480967</c:v>
                </c:pt>
              </c:numCache>
            </c:numRef>
          </c:xVal>
          <c:yVal>
            <c:numRef>
              <c:f>'Datos Lab4-5'!$N$6:$N$13</c:f>
              <c:numCache>
                <c:formatCode>0.00</c:formatCode>
                <c:ptCount val="8"/>
                <c:pt idx="0">
                  <c:v>4.6182532272837911</c:v>
                </c:pt>
                <c:pt idx="1">
                  <c:v>7.1894459698733204</c:v>
                </c:pt>
                <c:pt idx="2">
                  <c:v>13.687191263444211</c:v>
                </c:pt>
                <c:pt idx="3">
                  <c:v>29.108235340079226</c:v>
                </c:pt>
                <c:pt idx="4">
                  <c:v>78.201573433034881</c:v>
                </c:pt>
                <c:pt idx="5">
                  <c:v>76.936528205459624</c:v>
                </c:pt>
                <c:pt idx="6">
                  <c:v>125.18799216154098</c:v>
                </c:pt>
                <c:pt idx="7">
                  <c:v>120.47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A4-487E-B8BE-94D7AEA3EB70}"/>
            </c:ext>
          </c:extLst>
        </c:ser>
        <c:ser>
          <c:idx val="3"/>
          <c:order val="3"/>
          <c:tx>
            <c:strRef>
              <c:f>'Datos Lab4-5'!$O$5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'Datos Lab4-5'!$K$6:$K$13</c:f>
              <c:numCache>
                <c:formatCode>0.00</c:formatCode>
                <c:ptCount val="8"/>
                <c:pt idx="0">
                  <c:v>2.937168815491785</c:v>
                </c:pt>
                <c:pt idx="1">
                  <c:v>6.117008137217816</c:v>
                </c:pt>
                <c:pt idx="2">
                  <c:v>15.958857616212139</c:v>
                </c:pt>
                <c:pt idx="3">
                  <c:v>31.289292361621392</c:v>
                </c:pt>
                <c:pt idx="4">
                  <c:v>51.069493333646413</c:v>
                </c:pt>
                <c:pt idx="5">
                  <c:v>66.440685143712798</c:v>
                </c:pt>
                <c:pt idx="6">
                  <c:v>102.25606388638776</c:v>
                </c:pt>
                <c:pt idx="7">
                  <c:v>120.31657341480967</c:v>
                </c:pt>
              </c:numCache>
            </c:numRef>
          </c:xVal>
          <c:yVal>
            <c:numRef>
              <c:f>'Datos Lab4-5'!$O$6:$O$13</c:f>
              <c:numCache>
                <c:formatCode>0.00</c:formatCode>
                <c:ptCount val="8"/>
                <c:pt idx="0">
                  <c:v>2.8028147663038276</c:v>
                </c:pt>
                <c:pt idx="1">
                  <c:v>6.3790490372482216</c:v>
                </c:pt>
                <c:pt idx="2">
                  <c:v>17.634653332053333</c:v>
                </c:pt>
                <c:pt idx="3">
                  <c:v>35.238670352033367</c:v>
                </c:pt>
                <c:pt idx="4">
                  <c:v>75.427301044888836</c:v>
                </c:pt>
                <c:pt idx="5">
                  <c:v>71.630912877138286</c:v>
                </c:pt>
                <c:pt idx="6">
                  <c:v>125.55423532907818</c:v>
                </c:pt>
                <c:pt idx="7">
                  <c:v>158.35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DA4-487E-B8BE-94D7AEA3E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324243193940923E-2"/>
          <c:y val="0.91893867811978047"/>
          <c:w val="0.77997362343107768"/>
          <c:h val="3.2816055433446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tiempos de ejecucion con ARRAY_LIST</a:t>
            </a:r>
          </a:p>
          <a:p>
            <a:pPr>
              <a:defRPr b="1"/>
            </a:pPr>
            <a:r>
              <a:rPr lang="es-419" sz="1800" b="1">
                <a:effectLst/>
              </a:rPr>
              <a:t>REQ_6</a:t>
            </a:r>
          </a:p>
        </c:rich>
      </c:tx>
      <c:layout>
        <c:manualLayout>
          <c:xMode val="edge"/>
          <c:yMode val="edge"/>
          <c:x val="0.2031634608723763"/>
          <c:y val="1.2121212121212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37011337659039"/>
          <c:y val="0.1332829078183409"/>
          <c:w val="0.84440367608007938"/>
          <c:h val="0.7453430366658713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'Datos Lab4-5'!$L$26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909541182718729"/>
                  <c:y val="-2.35533285612025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Lab4-5'!$K$27:$K$34</c:f>
              <c:numCache>
                <c:formatCode>0.00</c:formatCode>
                <c:ptCount val="8"/>
                <c:pt idx="0">
                  <c:v>4.3274319596107826</c:v>
                </c:pt>
                <c:pt idx="1">
                  <c:v>10.28738890793195</c:v>
                </c:pt>
                <c:pt idx="2">
                  <c:v>20.11971858471118</c:v>
                </c:pt>
                <c:pt idx="3">
                  <c:v>28.553614183239535</c:v>
                </c:pt>
                <c:pt idx="4">
                  <c:v>63.45447828419163</c:v>
                </c:pt>
                <c:pt idx="5">
                  <c:v>81.420051679802782</c:v>
                </c:pt>
                <c:pt idx="6">
                  <c:v>104.29925686975361</c:v>
                </c:pt>
                <c:pt idx="7">
                  <c:v>140.16297778145341</c:v>
                </c:pt>
              </c:numCache>
            </c:numRef>
          </c:xVal>
          <c:yVal>
            <c:numRef>
              <c:f>'Datos Lab4-5'!$L$27:$L$34</c:f>
              <c:numCache>
                <c:formatCode>0.00</c:formatCode>
                <c:ptCount val="8"/>
                <c:pt idx="0">
                  <c:v>4.9219940860030054</c:v>
                </c:pt>
                <c:pt idx="1">
                  <c:v>11.982791991781104</c:v>
                </c:pt>
                <c:pt idx="2">
                  <c:v>18.773884857388136</c:v>
                </c:pt>
                <c:pt idx="3">
                  <c:v>37.73960072323495</c:v>
                </c:pt>
                <c:pt idx="4">
                  <c:v>60.840968015824537</c:v>
                </c:pt>
                <c:pt idx="5">
                  <c:v>75.404600070544504</c:v>
                </c:pt>
                <c:pt idx="6">
                  <c:v>108.94679433177302</c:v>
                </c:pt>
                <c:pt idx="7">
                  <c:v>140.42999811527991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03-41D6-B852-214F68DDDC90}"/>
            </c:ext>
          </c:extLst>
        </c:ser>
        <c:ser>
          <c:idx val="0"/>
          <c:order val="1"/>
          <c:tx>
            <c:strRef>
              <c:f>'Datos Lab4-5'!$M$26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Lab4-5'!$K$27:$K$34</c:f>
              <c:numCache>
                <c:formatCode>0.00</c:formatCode>
                <c:ptCount val="8"/>
                <c:pt idx="0">
                  <c:v>4.3274319596107826</c:v>
                </c:pt>
                <c:pt idx="1">
                  <c:v>10.28738890793195</c:v>
                </c:pt>
                <c:pt idx="2">
                  <c:v>20.11971858471118</c:v>
                </c:pt>
                <c:pt idx="3">
                  <c:v>28.553614183239535</c:v>
                </c:pt>
                <c:pt idx="4">
                  <c:v>63.45447828419163</c:v>
                </c:pt>
                <c:pt idx="5">
                  <c:v>81.420051679802782</c:v>
                </c:pt>
                <c:pt idx="6">
                  <c:v>104.29925686975361</c:v>
                </c:pt>
                <c:pt idx="7">
                  <c:v>140.16297778145341</c:v>
                </c:pt>
              </c:numCache>
            </c:numRef>
          </c:xVal>
          <c:yVal>
            <c:numRef>
              <c:f>'Datos Lab4-5'!$M$27:$M$34</c:f>
              <c:numCache>
                <c:formatCode>0.00</c:formatCode>
                <c:ptCount val="8"/>
                <c:pt idx="0">
                  <c:v>4.7580204284437446</c:v>
                </c:pt>
                <c:pt idx="1">
                  <c:v>11.458154109264726</c:v>
                </c:pt>
                <c:pt idx="2">
                  <c:v>20.254325502420642</c:v>
                </c:pt>
                <c:pt idx="3">
                  <c:v>31.364380068164728</c:v>
                </c:pt>
                <c:pt idx="4">
                  <c:v>63.783891121228947</c:v>
                </c:pt>
                <c:pt idx="5">
                  <c:v>80.928941949123526</c:v>
                </c:pt>
                <c:pt idx="6">
                  <c:v>108.2276607553944</c:v>
                </c:pt>
                <c:pt idx="7">
                  <c:v>140.65229424135978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03-41D6-B852-214F68DDDC90}"/>
            </c:ext>
          </c:extLst>
        </c:ser>
        <c:ser>
          <c:idx val="2"/>
          <c:order val="2"/>
          <c:tx>
            <c:strRef>
              <c:f>'Datos Lab4-5'!$N$26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'Datos Lab4-5'!$K$27:$K$34</c:f>
              <c:numCache>
                <c:formatCode>0.00</c:formatCode>
                <c:ptCount val="8"/>
                <c:pt idx="0">
                  <c:v>4.3274319596107826</c:v>
                </c:pt>
                <c:pt idx="1">
                  <c:v>10.28738890793195</c:v>
                </c:pt>
                <c:pt idx="2">
                  <c:v>20.11971858471118</c:v>
                </c:pt>
                <c:pt idx="3">
                  <c:v>28.553614183239535</c:v>
                </c:pt>
                <c:pt idx="4">
                  <c:v>63.45447828419163</c:v>
                </c:pt>
                <c:pt idx="5">
                  <c:v>81.420051679802782</c:v>
                </c:pt>
                <c:pt idx="6">
                  <c:v>104.29925686975361</c:v>
                </c:pt>
                <c:pt idx="7">
                  <c:v>140.16297778145341</c:v>
                </c:pt>
              </c:numCache>
            </c:numRef>
          </c:xVal>
          <c:yVal>
            <c:numRef>
              <c:f>'Datos Lab4-5'!$N$27:$N$34</c:f>
              <c:numCache>
                <c:formatCode>0.00</c:formatCode>
                <c:ptCount val="8"/>
                <c:pt idx="0">
                  <c:v>4.4700113765264247</c:v>
                </c:pt>
                <c:pt idx="1">
                  <c:v>10.477255988693127</c:v>
                </c:pt>
                <c:pt idx="2">
                  <c:v>18.872297454815143</c:v>
                </c:pt>
                <c:pt idx="3">
                  <c:v>37.109017230547977</c:v>
                </c:pt>
                <c:pt idx="4">
                  <c:v>65.755584930115262</c:v>
                </c:pt>
                <c:pt idx="5">
                  <c:v>80.987488778436798</c:v>
                </c:pt>
                <c:pt idx="6">
                  <c:v>109.78038255844876</c:v>
                </c:pt>
                <c:pt idx="7">
                  <c:v>140.36313273309125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03-41D6-B852-214F68DDDC90}"/>
            </c:ext>
          </c:extLst>
        </c:ser>
        <c:ser>
          <c:idx val="3"/>
          <c:order val="3"/>
          <c:tx>
            <c:strRef>
              <c:f>'Datos Lab4-5'!$O$26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'Datos Lab4-5'!$K$27:$K$34</c:f>
              <c:numCache>
                <c:formatCode>0.00</c:formatCode>
                <c:ptCount val="8"/>
                <c:pt idx="0">
                  <c:v>4.3274319596107826</c:v>
                </c:pt>
                <c:pt idx="1">
                  <c:v>10.28738890793195</c:v>
                </c:pt>
                <c:pt idx="2">
                  <c:v>20.11971858471118</c:v>
                </c:pt>
                <c:pt idx="3">
                  <c:v>28.553614183239535</c:v>
                </c:pt>
                <c:pt idx="4">
                  <c:v>63.45447828419163</c:v>
                </c:pt>
                <c:pt idx="5">
                  <c:v>81.420051679802782</c:v>
                </c:pt>
                <c:pt idx="6">
                  <c:v>104.29925686975361</c:v>
                </c:pt>
                <c:pt idx="7">
                  <c:v>140.16297778145341</c:v>
                </c:pt>
              </c:numCache>
            </c:numRef>
          </c:xVal>
          <c:yVal>
            <c:numRef>
              <c:f>'Datos Lab4-5'!$O$27:$O$34</c:f>
              <c:numCache>
                <c:formatCode>0.00</c:formatCode>
                <c:ptCount val="8"/>
                <c:pt idx="0">
                  <c:v>4.6082299635443826</c:v>
                </c:pt>
                <c:pt idx="1">
                  <c:v>12.3274815538763</c:v>
                </c:pt>
                <c:pt idx="2">
                  <c:v>20.643723997694796</c:v>
                </c:pt>
                <c:pt idx="3">
                  <c:v>33.963536806880334</c:v>
                </c:pt>
                <c:pt idx="4">
                  <c:v>63.642553742983083</c:v>
                </c:pt>
                <c:pt idx="5">
                  <c:v>79.907318966075394</c:v>
                </c:pt>
                <c:pt idx="6">
                  <c:v>108.44440342751096</c:v>
                </c:pt>
                <c:pt idx="7">
                  <c:v>140.05009385284333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03-41D6-B852-214F68DDD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324243193940923E-2"/>
          <c:y val="0.91893867811978047"/>
          <c:w val="0.77997362343107768"/>
          <c:h val="3.2816055433446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tiempos de ejecucion con ARRAY_LIST</a:t>
            </a:r>
          </a:p>
          <a:p>
            <a:pPr>
              <a:defRPr b="1"/>
            </a:pPr>
            <a:r>
              <a:rPr lang="es-419" sz="1800" b="1">
                <a:effectLst/>
              </a:rPr>
              <a:t>REQ_7</a:t>
            </a:r>
          </a:p>
        </c:rich>
      </c:tx>
      <c:layout>
        <c:manualLayout>
          <c:xMode val="edge"/>
          <c:yMode val="edge"/>
          <c:x val="0.2031634608723763"/>
          <c:y val="1.2121212121212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37011337659039"/>
          <c:y val="0.1332829078183409"/>
          <c:w val="0.84440367608007938"/>
          <c:h val="0.7453430366658713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'Datos Lab4-5'!$L$47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909541182718729"/>
                  <c:y val="-2.35533285612025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Lab4-5'!$K$48:$K$55</c:f>
              <c:numCache>
                <c:formatCode>0.00</c:formatCode>
                <c:ptCount val="8"/>
                <c:pt idx="0">
                  <c:v>113.68731236896025</c:v>
                </c:pt>
                <c:pt idx="1">
                  <c:v>210.79616457397512</c:v>
                </c:pt>
                <c:pt idx="2">
                  <c:v>429.30960859668494</c:v>
                </c:pt>
                <c:pt idx="3">
                  <c:v>866.40692572402702</c:v>
                </c:pt>
                <c:pt idx="4">
                  <c:v>1146.6309310639447</c:v>
                </c:pt>
                <c:pt idx="5">
                  <c:v>2270.5594511850586</c:v>
                </c:pt>
                <c:pt idx="6">
                  <c:v>3554.5769736964085</c:v>
                </c:pt>
                <c:pt idx="7">
                  <c:v>4309.3889948083925</c:v>
                </c:pt>
              </c:numCache>
            </c:numRef>
          </c:xVal>
          <c:yVal>
            <c:numRef>
              <c:f>'Datos Lab4-5'!$L$48:$L$55</c:f>
              <c:numCache>
                <c:formatCode>0.00</c:formatCode>
                <c:ptCount val="8"/>
                <c:pt idx="0">
                  <c:v>122.30691389600071</c:v>
                </c:pt>
                <c:pt idx="1">
                  <c:v>226.72031071337057</c:v>
                </c:pt>
                <c:pt idx="2">
                  <c:v>435.70110362153667</c:v>
                </c:pt>
                <c:pt idx="3">
                  <c:v>811.80702287056886</c:v>
                </c:pt>
                <c:pt idx="4">
                  <c:v>1015.045915322509</c:v>
                </c:pt>
                <c:pt idx="5">
                  <c:v>2070.2565582351235</c:v>
                </c:pt>
                <c:pt idx="6">
                  <c:v>3253.5145769428527</c:v>
                </c:pt>
                <c:pt idx="7">
                  <c:v>4412.6349810350703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AE-4068-8A67-6DAC7296374F}"/>
            </c:ext>
          </c:extLst>
        </c:ser>
        <c:ser>
          <c:idx val="0"/>
          <c:order val="1"/>
          <c:tx>
            <c:strRef>
              <c:f>'Datos Lab4-5'!$M$47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Lab4-5'!$K$48:$K$55</c:f>
              <c:numCache>
                <c:formatCode>0.00</c:formatCode>
                <c:ptCount val="8"/>
                <c:pt idx="0">
                  <c:v>113.68731236896025</c:v>
                </c:pt>
                <c:pt idx="1">
                  <c:v>210.79616457397512</c:v>
                </c:pt>
                <c:pt idx="2">
                  <c:v>429.30960859668494</c:v>
                </c:pt>
                <c:pt idx="3">
                  <c:v>866.40692572402702</c:v>
                </c:pt>
                <c:pt idx="4">
                  <c:v>1146.6309310639447</c:v>
                </c:pt>
                <c:pt idx="5">
                  <c:v>2270.5594511850586</c:v>
                </c:pt>
                <c:pt idx="6">
                  <c:v>3554.5769736964085</c:v>
                </c:pt>
                <c:pt idx="7">
                  <c:v>4309.3889948083925</c:v>
                </c:pt>
              </c:numCache>
            </c:numRef>
          </c:xVal>
          <c:yVal>
            <c:numRef>
              <c:f>'Datos Lab4-5'!$M$48:$M$55</c:f>
              <c:numCache>
                <c:formatCode>0.00</c:formatCode>
                <c:ptCount val="8"/>
                <c:pt idx="0">
                  <c:v>87.518073010919096</c:v>
                </c:pt>
                <c:pt idx="1">
                  <c:v>232.27845242600131</c:v>
                </c:pt>
                <c:pt idx="2">
                  <c:v>394.18449393740968</c:v>
                </c:pt>
                <c:pt idx="3">
                  <c:v>873.51214632232507</c:v>
                </c:pt>
                <c:pt idx="4">
                  <c:v>1229.8018075673194</c:v>
                </c:pt>
                <c:pt idx="5">
                  <c:v>2199.8745830480939</c:v>
                </c:pt>
                <c:pt idx="6">
                  <c:v>3426.9208652168218</c:v>
                </c:pt>
                <c:pt idx="7">
                  <c:v>4344.4893740871548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AE-4068-8A67-6DAC7296374F}"/>
            </c:ext>
          </c:extLst>
        </c:ser>
        <c:ser>
          <c:idx val="2"/>
          <c:order val="2"/>
          <c:tx>
            <c:strRef>
              <c:f>'Datos Lab4-5'!$N$47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'Datos Lab4-5'!$K$48:$K$55</c:f>
              <c:numCache>
                <c:formatCode>0.00</c:formatCode>
                <c:ptCount val="8"/>
                <c:pt idx="0">
                  <c:v>113.68731236896025</c:v>
                </c:pt>
                <c:pt idx="1">
                  <c:v>210.79616457397512</c:v>
                </c:pt>
                <c:pt idx="2">
                  <c:v>429.30960859668494</c:v>
                </c:pt>
                <c:pt idx="3">
                  <c:v>866.40692572402702</c:v>
                </c:pt>
                <c:pt idx="4">
                  <c:v>1146.6309310639447</c:v>
                </c:pt>
                <c:pt idx="5">
                  <c:v>2270.5594511850586</c:v>
                </c:pt>
                <c:pt idx="6">
                  <c:v>3554.5769736964085</c:v>
                </c:pt>
                <c:pt idx="7">
                  <c:v>4309.3889948083925</c:v>
                </c:pt>
              </c:numCache>
            </c:numRef>
          </c:xVal>
          <c:yVal>
            <c:numRef>
              <c:f>'Datos Lab4-5'!$N$48:$N$55</c:f>
              <c:numCache>
                <c:formatCode>0.00</c:formatCode>
                <c:ptCount val="8"/>
                <c:pt idx="0">
                  <c:v>121.11056873860778</c:v>
                </c:pt>
                <c:pt idx="1">
                  <c:v>240.54565767710713</c:v>
                </c:pt>
                <c:pt idx="2">
                  <c:v>402.38914992336061</c:v>
                </c:pt>
                <c:pt idx="3">
                  <c:v>844.44409949588953</c:v>
                </c:pt>
                <c:pt idx="4">
                  <c:v>1110.6629246467194</c:v>
                </c:pt>
                <c:pt idx="5">
                  <c:v>2344.1655240689947</c:v>
                </c:pt>
                <c:pt idx="6">
                  <c:v>3245.8136613547622</c:v>
                </c:pt>
                <c:pt idx="7">
                  <c:v>4301.7225870582943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AE-4068-8A67-6DAC7296374F}"/>
            </c:ext>
          </c:extLst>
        </c:ser>
        <c:ser>
          <c:idx val="3"/>
          <c:order val="3"/>
          <c:tx>
            <c:strRef>
              <c:f>'Datos Lab4-5'!$O$47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'Datos Lab4-5'!$K$48:$K$55</c:f>
              <c:numCache>
                <c:formatCode>0.00</c:formatCode>
                <c:ptCount val="8"/>
                <c:pt idx="0">
                  <c:v>113.68731236896025</c:v>
                </c:pt>
                <c:pt idx="1">
                  <c:v>210.79616457397512</c:v>
                </c:pt>
                <c:pt idx="2">
                  <c:v>429.30960859668494</c:v>
                </c:pt>
                <c:pt idx="3">
                  <c:v>866.40692572402702</c:v>
                </c:pt>
                <c:pt idx="4">
                  <c:v>1146.6309310639447</c:v>
                </c:pt>
                <c:pt idx="5">
                  <c:v>2270.5594511850586</c:v>
                </c:pt>
                <c:pt idx="6">
                  <c:v>3554.5769736964085</c:v>
                </c:pt>
                <c:pt idx="7">
                  <c:v>4309.3889948083925</c:v>
                </c:pt>
              </c:numCache>
            </c:numRef>
          </c:xVal>
          <c:yVal>
            <c:numRef>
              <c:f>'Datos Lab4-5'!$O$48:$O$55</c:f>
              <c:numCache>
                <c:formatCode>0.00</c:formatCode>
                <c:ptCount val="8"/>
                <c:pt idx="0">
                  <c:v>109.73358782354877</c:v>
                </c:pt>
                <c:pt idx="1">
                  <c:v>224.62805739197898</c:v>
                </c:pt>
                <c:pt idx="2">
                  <c:v>391.41585385250096</c:v>
                </c:pt>
                <c:pt idx="3">
                  <c:v>823.98319039954879</c:v>
                </c:pt>
                <c:pt idx="4">
                  <c:v>1018.7703692141768</c:v>
                </c:pt>
                <c:pt idx="5">
                  <c:v>2319.8656095279066</c:v>
                </c:pt>
                <c:pt idx="6">
                  <c:v>3211.0682402994198</c:v>
                </c:pt>
                <c:pt idx="7">
                  <c:v>4221.8346232127997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AE-4068-8A67-6DAC72963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324243193940923E-2"/>
          <c:y val="0.91893867811978047"/>
          <c:w val="0.77997362343107768"/>
          <c:h val="3.2816055433446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tiempos de ejecucion con ARRAY_LIST</a:t>
            </a:r>
          </a:p>
          <a:p>
            <a:pPr>
              <a:defRPr b="1"/>
            </a:pPr>
            <a:r>
              <a:rPr lang="es-419" sz="1800" b="1">
                <a:effectLst/>
              </a:rPr>
              <a:t>REQ_8</a:t>
            </a:r>
          </a:p>
        </c:rich>
      </c:tx>
      <c:layout>
        <c:manualLayout>
          <c:xMode val="edge"/>
          <c:yMode val="edge"/>
          <c:x val="0.2031634608723763"/>
          <c:y val="1.2121212121212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37011337659039"/>
          <c:y val="0.1332829078183409"/>
          <c:w val="0.84440367608007938"/>
          <c:h val="0.7453430366658713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'Datos Lab4-5'!$L$68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909541182718729"/>
                  <c:y val="-2.35533285612025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Lab4-5'!$K$69:$K$76</c:f>
              <c:numCache>
                <c:formatCode>0.00</c:formatCode>
                <c:ptCount val="8"/>
                <c:pt idx="0">
                  <c:v>92.11494480997456</c:v>
                </c:pt>
                <c:pt idx="1">
                  <c:v>209.32603456384322</c:v>
                </c:pt>
                <c:pt idx="2">
                  <c:v>431.12638472660819</c:v>
                </c:pt>
                <c:pt idx="3">
                  <c:v>845.7946404443519</c:v>
                </c:pt>
                <c:pt idx="4">
                  <c:v>1244.6256208803879</c:v>
                </c:pt>
                <c:pt idx="5">
                  <c:v>2126.0582108797657</c:v>
                </c:pt>
                <c:pt idx="6">
                  <c:v>3562.0507983130365</c:v>
                </c:pt>
                <c:pt idx="7">
                  <c:v>4458.8950168972378</c:v>
                </c:pt>
              </c:numCache>
            </c:numRef>
          </c:xVal>
          <c:yVal>
            <c:numRef>
              <c:f>'Datos Lab4-5'!$L$69:$L$76</c:f>
              <c:numCache>
                <c:formatCode>0.00</c:formatCode>
                <c:ptCount val="8"/>
                <c:pt idx="0">
                  <c:v>91.05869581224627</c:v>
                </c:pt>
                <c:pt idx="1">
                  <c:v>217.7594896398802</c:v>
                </c:pt>
                <c:pt idx="2">
                  <c:v>425.5424280586904</c:v>
                </c:pt>
                <c:pt idx="3">
                  <c:v>864.83250931687917</c:v>
                </c:pt>
                <c:pt idx="4">
                  <c:v>1185.9160793585784</c:v>
                </c:pt>
                <c:pt idx="5">
                  <c:v>2047.1827276110794</c:v>
                </c:pt>
                <c:pt idx="6">
                  <c:v>3475.8034259294036</c:v>
                </c:pt>
                <c:pt idx="7">
                  <c:v>4317.9472919015252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4D-4BFF-8B45-2E6F9F77E8CA}"/>
            </c:ext>
          </c:extLst>
        </c:ser>
        <c:ser>
          <c:idx val="0"/>
          <c:order val="1"/>
          <c:tx>
            <c:strRef>
              <c:f>'Datos Lab4-5'!$M$68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Lab4-5'!$K$69:$K$76</c:f>
              <c:numCache>
                <c:formatCode>0.00</c:formatCode>
                <c:ptCount val="8"/>
                <c:pt idx="0">
                  <c:v>92.11494480997456</c:v>
                </c:pt>
                <c:pt idx="1">
                  <c:v>209.32603456384322</c:v>
                </c:pt>
                <c:pt idx="2">
                  <c:v>431.12638472660819</c:v>
                </c:pt>
                <c:pt idx="3">
                  <c:v>845.7946404443519</c:v>
                </c:pt>
                <c:pt idx="4">
                  <c:v>1244.6256208803879</c:v>
                </c:pt>
                <c:pt idx="5">
                  <c:v>2126.0582108797657</c:v>
                </c:pt>
                <c:pt idx="6">
                  <c:v>3562.0507983130365</c:v>
                </c:pt>
                <c:pt idx="7">
                  <c:v>4458.8950168972378</c:v>
                </c:pt>
              </c:numCache>
            </c:numRef>
          </c:xVal>
          <c:yVal>
            <c:numRef>
              <c:f>'Datos Lab4-5'!$M$69:$M$76</c:f>
              <c:numCache>
                <c:formatCode>0.00</c:formatCode>
                <c:ptCount val="8"/>
                <c:pt idx="0">
                  <c:v>77.368654760734941</c:v>
                </c:pt>
                <c:pt idx="1">
                  <c:v>241.09587125870371</c:v>
                </c:pt>
                <c:pt idx="2">
                  <c:v>408.12556676344752</c:v>
                </c:pt>
                <c:pt idx="3">
                  <c:v>846.33243200084041</c:v>
                </c:pt>
                <c:pt idx="4">
                  <c:v>1083.6391579955525</c:v>
                </c:pt>
                <c:pt idx="5">
                  <c:v>2305.7052016010025</c:v>
                </c:pt>
                <c:pt idx="6">
                  <c:v>3213.5107198362048</c:v>
                </c:pt>
                <c:pt idx="7">
                  <c:v>4330.9983466961157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4D-4BFF-8B45-2E6F9F77E8CA}"/>
            </c:ext>
          </c:extLst>
        </c:ser>
        <c:ser>
          <c:idx val="2"/>
          <c:order val="2"/>
          <c:tx>
            <c:strRef>
              <c:f>'Datos Lab4-5'!$N$68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'Datos Lab4-5'!$K$69:$K$76</c:f>
              <c:numCache>
                <c:formatCode>0.00</c:formatCode>
                <c:ptCount val="8"/>
                <c:pt idx="0">
                  <c:v>92.11494480997456</c:v>
                </c:pt>
                <c:pt idx="1">
                  <c:v>209.32603456384322</c:v>
                </c:pt>
                <c:pt idx="2">
                  <c:v>431.12638472660819</c:v>
                </c:pt>
                <c:pt idx="3">
                  <c:v>845.7946404443519</c:v>
                </c:pt>
                <c:pt idx="4">
                  <c:v>1244.6256208803879</c:v>
                </c:pt>
                <c:pt idx="5">
                  <c:v>2126.0582108797657</c:v>
                </c:pt>
                <c:pt idx="6">
                  <c:v>3562.0507983130365</c:v>
                </c:pt>
                <c:pt idx="7">
                  <c:v>4458.8950168972378</c:v>
                </c:pt>
              </c:numCache>
            </c:numRef>
          </c:xVal>
          <c:yVal>
            <c:numRef>
              <c:f>'Datos Lab4-5'!$N$69:$N$76</c:f>
              <c:numCache>
                <c:formatCode>0.00</c:formatCode>
                <c:ptCount val="8"/>
                <c:pt idx="0">
                  <c:v>71.647187685452138</c:v>
                </c:pt>
                <c:pt idx="1">
                  <c:v>249.85331308462412</c:v>
                </c:pt>
                <c:pt idx="2">
                  <c:v>434.49372584951794</c:v>
                </c:pt>
                <c:pt idx="3">
                  <c:v>843.87413792116922</c:v>
                </c:pt>
                <c:pt idx="4">
                  <c:v>1283.9963429499428</c:v>
                </c:pt>
                <c:pt idx="5">
                  <c:v>2119.4432944395121</c:v>
                </c:pt>
                <c:pt idx="6">
                  <c:v>3397.8032001409424</c:v>
                </c:pt>
                <c:pt idx="7">
                  <c:v>4293.9821117572101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4D-4BFF-8B45-2E6F9F77E8CA}"/>
            </c:ext>
          </c:extLst>
        </c:ser>
        <c:ser>
          <c:idx val="3"/>
          <c:order val="3"/>
          <c:tx>
            <c:strRef>
              <c:f>'Datos Lab4-5'!$O$68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'Datos Lab4-5'!$K$69:$K$76</c:f>
              <c:numCache>
                <c:formatCode>0.00</c:formatCode>
                <c:ptCount val="8"/>
                <c:pt idx="0">
                  <c:v>92.11494480997456</c:v>
                </c:pt>
                <c:pt idx="1">
                  <c:v>209.32603456384322</c:v>
                </c:pt>
                <c:pt idx="2">
                  <c:v>431.12638472660819</c:v>
                </c:pt>
                <c:pt idx="3">
                  <c:v>845.7946404443519</c:v>
                </c:pt>
                <c:pt idx="4">
                  <c:v>1244.6256208803879</c:v>
                </c:pt>
                <c:pt idx="5">
                  <c:v>2126.0582108797657</c:v>
                </c:pt>
                <c:pt idx="6">
                  <c:v>3562.0507983130365</c:v>
                </c:pt>
                <c:pt idx="7">
                  <c:v>4458.8950168972378</c:v>
                </c:pt>
              </c:numCache>
            </c:numRef>
          </c:xVal>
          <c:yVal>
            <c:numRef>
              <c:f>'Datos Lab4-5'!$O$69:$O$76</c:f>
              <c:numCache>
                <c:formatCode>0.00</c:formatCode>
                <c:ptCount val="8"/>
                <c:pt idx="0">
                  <c:v>79.708244747718652</c:v>
                </c:pt>
                <c:pt idx="1">
                  <c:v>242.95750924765866</c:v>
                </c:pt>
                <c:pt idx="2">
                  <c:v>414.39301680578023</c:v>
                </c:pt>
                <c:pt idx="3">
                  <c:v>807.22841750245414</c:v>
                </c:pt>
                <c:pt idx="4">
                  <c:v>1150.4916809615252</c:v>
                </c:pt>
                <c:pt idx="5">
                  <c:v>2181.5871607547788</c:v>
                </c:pt>
                <c:pt idx="6">
                  <c:v>3562.093729184217</c:v>
                </c:pt>
                <c:pt idx="7">
                  <c:v>4281.2600044973769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4D-4BFF-8B45-2E6F9F77E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324243193940923E-2"/>
          <c:y val="0.91893867811978047"/>
          <c:w val="0.77997362343107768"/>
          <c:h val="3.2816055433446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tiempos de ejecucion con LINKED_LIST</a:t>
            </a:r>
          </a:p>
          <a:p>
            <a:pPr>
              <a:defRPr b="1"/>
            </a:pPr>
            <a:r>
              <a:rPr lang="es-419" sz="1800" b="1">
                <a:effectLst/>
              </a:rPr>
              <a:t>REQ_1</a:t>
            </a:r>
          </a:p>
        </c:rich>
      </c:tx>
      <c:layout>
        <c:manualLayout>
          <c:xMode val="edge"/>
          <c:yMode val="edge"/>
          <c:x val="0.2031634608723763"/>
          <c:y val="1.2121212121212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37011337659039"/>
          <c:y val="0.1332829078183409"/>
          <c:w val="0.84440367608007938"/>
          <c:h val="0.7453430366658713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'Datos Lab4-5'!$C$15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909541182718729"/>
                  <c:y val="-2.35533285612025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Lab4-5'!$A$16:$A$24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Lab4-5'!$C$16:$C$24</c:f>
              <c:numCache>
                <c:formatCode>General</c:formatCode>
                <c:ptCount val="9"/>
                <c:pt idx="0">
                  <c:v>12.97</c:v>
                </c:pt>
                <c:pt idx="1">
                  <c:v>87.03</c:v>
                </c:pt>
                <c:pt idx="2">
                  <c:v>212.64</c:v>
                </c:pt>
                <c:pt idx="3">
                  <c:v>789.37</c:v>
                </c:pt>
                <c:pt idx="4">
                  <c:v>2108.9</c:v>
                </c:pt>
                <c:pt idx="5">
                  <c:v>3988.95</c:v>
                </c:pt>
                <c:pt idx="6">
                  <c:v>10714.13</c:v>
                </c:pt>
                <c:pt idx="7">
                  <c:v>23308.04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7C-4F6D-823D-10A6F5E5B9AA}"/>
            </c:ext>
          </c:extLst>
        </c:ser>
        <c:ser>
          <c:idx val="0"/>
          <c:order val="1"/>
          <c:tx>
            <c:strRef>
              <c:f>'Datos Lab4-5'!$D$15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Lab4-5'!$A$16:$A$24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Lab4-5'!$D$16:$D$24</c:f>
              <c:numCache>
                <c:formatCode>General</c:formatCode>
                <c:ptCount val="9"/>
                <c:pt idx="0">
                  <c:v>11.16</c:v>
                </c:pt>
                <c:pt idx="1">
                  <c:v>94.07</c:v>
                </c:pt>
                <c:pt idx="2">
                  <c:v>268.05</c:v>
                </c:pt>
                <c:pt idx="3">
                  <c:v>813.44</c:v>
                </c:pt>
                <c:pt idx="4">
                  <c:v>2078.5</c:v>
                </c:pt>
                <c:pt idx="5">
                  <c:v>4001.13</c:v>
                </c:pt>
                <c:pt idx="6">
                  <c:v>11342.56</c:v>
                </c:pt>
                <c:pt idx="7">
                  <c:v>18287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7C-4F6D-823D-10A6F5E5B9AA}"/>
            </c:ext>
          </c:extLst>
        </c:ser>
        <c:ser>
          <c:idx val="3"/>
          <c:order val="2"/>
          <c:tx>
            <c:strRef>
              <c:f>'Datos Lab4-5'!$E$15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Lab4-5'!$A$16:$A$24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Lab4-5'!$E$16:$E$24</c:f>
              <c:numCache>
                <c:formatCode>General</c:formatCode>
                <c:ptCount val="9"/>
                <c:pt idx="0">
                  <c:v>10.84</c:v>
                </c:pt>
                <c:pt idx="1">
                  <c:v>87.83</c:v>
                </c:pt>
                <c:pt idx="2">
                  <c:v>94.07</c:v>
                </c:pt>
                <c:pt idx="3">
                  <c:v>178.3</c:v>
                </c:pt>
                <c:pt idx="4">
                  <c:v>341.23</c:v>
                </c:pt>
                <c:pt idx="5">
                  <c:v>505.16</c:v>
                </c:pt>
                <c:pt idx="6">
                  <c:v>702.5</c:v>
                </c:pt>
                <c:pt idx="7">
                  <c:v>938.08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7C-4F6D-823D-10A6F5E5B9AA}"/>
            </c:ext>
          </c:extLst>
        </c:ser>
        <c:ser>
          <c:idx val="4"/>
          <c:order val="3"/>
          <c:tx>
            <c:strRef>
              <c:f>'Datos Lab4-5'!$F$15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72004525827233"/>
                  <c:y val="-2.92619104430128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0067898953979726"/>
                  <c:y val="-2.74997216257058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Lab4-5'!$A$16:$A$24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Lab4-5'!$F$16:$F$24</c:f>
              <c:numCache>
                <c:formatCode>General</c:formatCode>
                <c:ptCount val="9"/>
                <c:pt idx="0">
                  <c:v>10.029999999999999</c:v>
                </c:pt>
                <c:pt idx="1">
                  <c:v>18.98</c:v>
                </c:pt>
                <c:pt idx="2">
                  <c:v>138.07</c:v>
                </c:pt>
                <c:pt idx="3">
                  <c:v>177.73</c:v>
                </c:pt>
                <c:pt idx="4">
                  <c:v>312.43</c:v>
                </c:pt>
                <c:pt idx="5">
                  <c:v>408.14</c:v>
                </c:pt>
                <c:pt idx="6">
                  <c:v>712.45</c:v>
                </c:pt>
                <c:pt idx="7">
                  <c:v>817.13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27C-4F6D-823D-10A6F5E5B9AA}"/>
            </c:ext>
          </c:extLst>
        </c:ser>
        <c:ser>
          <c:idx val="5"/>
          <c:order val="4"/>
          <c:tx>
            <c:strRef>
              <c:f>'Datos Lab4-5'!$G$15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4235054379199669"/>
                  <c:y val="-2.75552374135051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Lab4-5'!$A$16:$A$24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Lab4-5'!$G$16:$G$24</c:f>
              <c:numCache>
                <c:formatCode>General</c:formatCode>
                <c:ptCount val="9"/>
                <c:pt idx="0">
                  <c:v>11.45</c:v>
                </c:pt>
                <c:pt idx="1">
                  <c:v>89.87</c:v>
                </c:pt>
                <c:pt idx="2">
                  <c:v>125.65</c:v>
                </c:pt>
                <c:pt idx="3">
                  <c:v>182.72</c:v>
                </c:pt>
                <c:pt idx="4">
                  <c:v>336.95</c:v>
                </c:pt>
                <c:pt idx="5">
                  <c:v>514.92999999999995</c:v>
                </c:pt>
                <c:pt idx="6">
                  <c:v>694.42</c:v>
                </c:pt>
                <c:pt idx="7">
                  <c:v>812.63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27C-4F6D-823D-10A6F5E5B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324243193940923E-2"/>
          <c:y val="0.91893867811978047"/>
          <c:w val="0.95774447548895103"/>
          <c:h val="6.8940109759007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2FF808-7ED0-47FB-B864-504F6F16AA8A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68510-AE01-4761-A7FB-5F1B76E923F7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D6BB1E-4928-4857-A0CD-C818D0A5A6F2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AE6AD4-6EB7-44ED-A987-5D4A68E7E10B}">
  <sheetPr/>
  <sheetViews>
    <sheetView tabSelected="1"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5527729" cy="35904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D597C-CB40-4909-94D2-43519C22F1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553559" y="1"/>
    <xdr:ext cx="6250983" cy="3603356"/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208FB1E-7224-4838-A607-97086AFD36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1817459" y="1"/>
    <xdr:ext cx="5527728" cy="361627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596413F7-BD7C-431D-8E28-ED3A218644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0" y="3616272"/>
    <xdr:ext cx="5527729" cy="3603356"/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944A2686-1FD9-44E7-9207-5E511D4F05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5514814" y="3616271"/>
    <xdr:ext cx="6238067" cy="3603355"/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5BB91699-5656-4024-86DA-D24A5FFCA8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absoluteAnchor>
    <xdr:pos x="11817458" y="3616271"/>
    <xdr:ext cx="5476067" cy="3629187"/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B56D6D81-28EF-40A6-A830-DDAD41E968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  <xdr:absoluteAnchor>
    <xdr:pos x="0" y="7232542"/>
    <xdr:ext cx="5514814" cy="3564611"/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36B3EB93-8572-467E-8618-AACCDBE395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absoluteAnchor>
  <xdr:absoluteAnchor>
    <xdr:pos x="5514813" y="7232543"/>
    <xdr:ext cx="6250983" cy="3564610"/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A1338DC2-885D-4F50-8C8A-AEDE12487D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1"/>
    <xdr:ext cx="5516880" cy="367283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7D203C-4396-4541-9E34-CC6C877C70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517931" y="0"/>
    <xdr:ext cx="5504793" cy="3639207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2573245-FBDF-49DE-B6C5-D818537ABF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1035863" y="0"/>
    <xdr:ext cx="5609896" cy="3560379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0256553-6483-42B8-B17D-52551AE1A1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0" y="3694545"/>
    <xdr:ext cx="5504793" cy="3583869"/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B06E6720-ED55-47BC-9B30-FCE7DD2F12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5517931" y="3678621"/>
    <xdr:ext cx="5439103" cy="3691758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6E6B2876-EDB9-4B7A-9349-AD7C69F0FB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absoluteAnchor>
    <xdr:pos x="11035862" y="3678621"/>
    <xdr:ext cx="5623035" cy="3612931"/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315F062-233C-4E06-BE25-1247C24A6E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  <xdr:absoluteAnchor>
    <xdr:pos x="1" y="7357242"/>
    <xdr:ext cx="5486400" cy="3734092"/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4B2A145E-AC32-4003-B681-B1F9391E07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absoluteAnchor>
  <xdr:absoluteAnchor>
    <xdr:pos x="5571068" y="7450668"/>
    <xdr:ext cx="5486400" cy="3589866"/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7D3239C3-D9E2-4AA4-B20D-2C2802D361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6412302" cy="37381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762AC-EE50-4BE2-9B7B-02827960AE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26038" y="0"/>
    <xdr:ext cx="5578415" cy="3709358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4935CD35-8050-4C7C-9783-078DD5CF8A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1861321" y="0"/>
    <xdr:ext cx="6369170" cy="3738113"/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D6532637-8858-471B-8FEF-2860CFFD93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0" y="3738113"/>
    <xdr:ext cx="6268528" cy="3651849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B2DD2AA6-7F08-4DE1-8CA0-6C5260116B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6326038" y="3738113"/>
    <xdr:ext cx="5564037" cy="3723736"/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C40849B7-5349-4359-976D-E85D16E9E7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absoluteAnchor>
    <xdr:pos x="11899421" y="3738113"/>
    <xdr:ext cx="6326037" cy="3666227"/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FF491AFB-9A04-4EF4-9521-2D76A3CE0D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  <xdr:absoluteAnchor>
    <xdr:pos x="0" y="7476226"/>
    <xdr:ext cx="6381750" cy="3572774"/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881F763B-DE4B-4B92-BC89-96CE3B07CC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absoluteAnchor>
  <xdr:absoluteAnchor>
    <xdr:pos x="6311900" y="7480300"/>
    <xdr:ext cx="5691188" cy="3643313"/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660B1AA0-B583-4AEE-BF6B-247D5DCB9F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8780" cy="60655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A87D5-B644-4CF1-AC85-39B826EC2C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A0CC-8523-4ADB-8134-5F68720F3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BA942-AC23-41C7-B38E-D0CB98EC36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B29D8-2208-4D18-B420-87681137F8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5:G13" totalsRowShown="0" headerRowDxfId="119" dataDxfId="118">
  <autoFilter ref="A5:G13" xr:uid="{B245DDE7-54F2-4A7A-AC17-5CA17DD7B03F}"/>
  <tableColumns count="7">
    <tableColumn id="1" xr3:uid="{A7AF2A2F-BC4B-404E-9B8B-256DA178E68B}" name="Porcentaje de la muestra [pct]" dataDxfId="117"/>
    <tableColumn id="2" xr3:uid="{23CECC62-35E0-466E-9502-4F5CC2E6F7A7}" name="Tamaño de la muestra (ARRAY_LIST)" dataDxfId="116">
      <calculatedColumnFormula>Table1[[#This Row],[Porcentaje de la muestra '[pct']]]*10000</calculatedColumnFormula>
    </tableColumn>
    <tableColumn id="3" xr3:uid="{19B1D273-887B-4392-991E-015D36D99E5B}" name="Insertion Sort [ms]"/>
    <tableColumn id="4" xr3:uid="{56471E76-DCC6-4EED-8237-BCC256B57E91}" name="Selection Sort [ms]"/>
    <tableColumn id="5" xr3:uid="{61DF25D7-A2A3-4D39-B0C6-29804C1B33DB}" name="Shell Sort [ms]"/>
    <tableColumn id="6" xr3:uid="{6FC8F4B7-6274-4B14-98D8-0E00E479351A}" name="Quick Sort [ms]"/>
    <tableColumn id="7" xr3:uid="{524CD22F-67E8-4B70-A570-216FFE243DC7}" name="Merge Sort [ms]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0AB006A-BB1A-4D6C-AD2E-10A5580A145F}" name="Table135711" displayName="Table135711" ref="I15:O23" totalsRowShown="0" headerRowDxfId="58" dataDxfId="57">
  <autoFilter ref="I15:O23" xr:uid="{A0AB006A-BB1A-4D6C-AD2E-10A5580A145F}"/>
  <tableColumns count="7">
    <tableColumn id="1" xr3:uid="{A012746C-CF6B-4A28-A512-594D966BDEB0}" name="Porcentaje de la muestra [pct]" dataDxfId="56"/>
    <tableColumn id="2" xr3:uid="{EA914B16-617C-48AB-A0DB-A93C1A2B465E}" name="Tamaño de la muestra (LINKED_LIST)" dataDxfId="55"/>
    <tableColumn id="3" xr3:uid="{81EE208A-6B09-42F4-A860-9FBEEA20A376}" name="Insertion Sort [ms]" dataDxfId="54"/>
    <tableColumn id="4" xr3:uid="{174FAF42-59BA-4718-8ECD-9A9756CB64A7}" name="Selection Sort [ms]" dataDxfId="53"/>
    <tableColumn id="5" xr3:uid="{D7559FB1-7035-4EF4-A2AE-01E496EE67B5}" name="Shell Sort [ms]" dataDxfId="52"/>
    <tableColumn id="6" xr3:uid="{BBF9687E-B5DE-4B26-A418-1DBCAE25D908}" name="Quick Sort [ms]" dataDxfId="51"/>
    <tableColumn id="7" xr3:uid="{47D06BA5-3E87-4A79-BD55-C88DB15455E6}" name="Merge Sort [ms]" dataDxfId="50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A3D95C2-B893-48DA-98E9-F4EF271760A6}" name="Table14614" displayName="Table14614" ref="I26:O34" totalsRowShown="0" headerRowDxfId="49" dataDxfId="48">
  <autoFilter ref="I26:O34" xr:uid="{1A3D95C2-B893-48DA-98E9-F4EF271760A6}"/>
  <tableColumns count="7">
    <tableColumn id="1" xr3:uid="{F82307FD-4D71-4C6D-9158-02EF45B639AC}" name="Porcentaje de la muestra [pct]" dataDxfId="47"/>
    <tableColumn id="2" xr3:uid="{D399165F-65BB-4F08-A1EA-9DA3959BD30D}" name="Tamaño de la muestra (ARRAY_LIST)" dataDxfId="46"/>
    <tableColumn id="3" xr3:uid="{500A38CA-8CBC-48FE-ABE8-82E61372F2BB}" name="Insertion Sort [ms]" dataDxfId="45"/>
    <tableColumn id="4" xr3:uid="{93C51092-BAF9-4544-ADE2-1F17FDF015D7}" name="Selection Sort [ms]"/>
    <tableColumn id="5" xr3:uid="{DC8FD614-F065-4B0A-AEDE-2B3A2AF5D0F6}" name="Shell Sort [ms]"/>
    <tableColumn id="6" xr3:uid="{EC996B83-D526-4670-BF76-FF444CB4860C}" name="Quick Sort [ms]"/>
    <tableColumn id="7" xr3:uid="{FB7B0FA9-F5C5-4D8C-9CB3-F534A6249594}" name="Merge Sort [ms]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52BFDCD-0959-4A17-BC94-B8DA50E6E44C}" name="Table135715" displayName="Table135715" ref="I36:O44" totalsRowShown="0" headerRowDxfId="44" dataDxfId="43">
  <autoFilter ref="I36:O44" xr:uid="{B52BFDCD-0959-4A17-BC94-B8DA50E6E44C}"/>
  <tableColumns count="7">
    <tableColumn id="1" xr3:uid="{F50BC4A0-8ADB-4274-B008-122CBA24887D}" name="Porcentaje de la muestra [pct]" dataDxfId="42"/>
    <tableColumn id="2" xr3:uid="{7CC97B84-A1E2-4797-8282-D178AC318AC1}" name="Tamaño de la muestra (LINKED_LIST)" dataDxfId="41"/>
    <tableColumn id="3" xr3:uid="{523B3B41-5F57-4270-A4F3-8EF06FB5139A}" name="Insertion Sort [ms]" dataDxfId="40"/>
    <tableColumn id="4" xr3:uid="{9D12DBC9-9648-45F0-81B8-318CC4DD7A41}" name="Selection Sort [ms]" dataDxfId="39"/>
    <tableColumn id="5" xr3:uid="{B0FB47B7-488A-44D4-A6E1-5F2D59B6C003}" name="Shell Sort [ms]" dataDxfId="38"/>
    <tableColumn id="6" xr3:uid="{18B14FEC-BB02-4DBF-B61C-4CAA552F4C88}" name="Quick Sort [ms]" dataDxfId="37"/>
    <tableColumn id="7" xr3:uid="{CF656762-D08C-461F-8CD3-2E33519348F1}" name="Merge Sort [ms]" dataDxfId="36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16A5BD4-23FF-453C-BB69-53F61D64A494}" name="Table14616" displayName="Table14616" ref="I47:O55" totalsRowShown="0" headerRowDxfId="35" dataDxfId="34">
  <autoFilter ref="I47:O55" xr:uid="{416A5BD4-23FF-453C-BB69-53F61D64A494}"/>
  <tableColumns count="7">
    <tableColumn id="1" xr3:uid="{E94E2F65-E308-47E4-A69B-B8FD3510DFC0}" name="Porcentaje de la muestra [pct]" dataDxfId="33"/>
    <tableColumn id="2" xr3:uid="{C4BD9C48-983C-45BA-B560-6DB223AF1E08}" name="Tamaño de la muestra (ARRAY_LIST)" dataDxfId="32"/>
    <tableColumn id="3" xr3:uid="{B4D1FFFB-AE4C-4E5A-AC33-6078E37FF375}" name="Insertion Sort [ms]" dataDxfId="31"/>
    <tableColumn id="4" xr3:uid="{E1E212C0-F097-40F0-BCED-725E09E2A2DA}" name="Selection Sort [ms]" dataDxfId="30"/>
    <tableColumn id="5" xr3:uid="{28239404-6316-4FCB-BADD-DD2B4E25268B}" name="Shell Sort [ms]" dataDxfId="29"/>
    <tableColumn id="6" xr3:uid="{EBB77610-40F6-48F8-907C-B9E0A69AB142}" name="Quick Sort [ms]" dataDxfId="28"/>
    <tableColumn id="7" xr3:uid="{1D9564FD-041C-4EC4-BE16-D2E336A1C3A4}" name="Merge Sort [ms]" dataDxfId="27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2EA9BB1-8F4C-4A58-B8C7-395B5D40EA20}" name="Table135717" displayName="Table135717" ref="I57:O65" totalsRowShown="0" headerRowDxfId="26" dataDxfId="25">
  <autoFilter ref="I57:O65" xr:uid="{D2EA9BB1-8F4C-4A58-B8C7-395B5D40EA20}"/>
  <tableColumns count="7">
    <tableColumn id="1" xr3:uid="{811185F1-23AE-40FF-834A-A4ABF72FE31B}" name="Porcentaje de la muestra [pct]" dataDxfId="24"/>
    <tableColumn id="2" xr3:uid="{C032DCA3-876A-4971-B78E-5BD9125DAB67}" name="Tamaño de la muestra (LINKED_LIST)" dataDxfId="23"/>
    <tableColumn id="3" xr3:uid="{E03BC637-38AA-4DAC-AC7E-D6E2BD281052}" name="Insertion Sort [ms]" dataDxfId="22"/>
    <tableColumn id="4" xr3:uid="{783BBDA1-A1FF-44EB-B185-FF71E33F2827}" name="Selection Sort [ms]" dataDxfId="21"/>
    <tableColumn id="5" xr3:uid="{A6BB5F4C-DD2B-478A-8E27-60E757A5A952}" name="Shell Sort [ms]" dataDxfId="20"/>
    <tableColumn id="6" xr3:uid="{87E9B6C0-BC1B-4B2D-BD2B-0B853025E973}" name="Quick Sort [ms]" dataDxfId="19"/>
    <tableColumn id="7" xr3:uid="{EE286F8D-12E6-4610-81AE-E4A36681E6D4}" name="Merge Sort [ms]" dataDxfId="18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24A889F-BE0E-4EBC-835A-6A4A26804270}" name="Table14618" displayName="Table14618" ref="I68:O76" totalsRowShown="0" headerRowDxfId="17" dataDxfId="16">
  <autoFilter ref="I68:O76" xr:uid="{C24A889F-BE0E-4EBC-835A-6A4A26804270}"/>
  <tableColumns count="7">
    <tableColumn id="1" xr3:uid="{95D46CBB-017A-4671-AD62-0640A3CE4635}" name="Porcentaje de la muestra [pct]" dataDxfId="15"/>
    <tableColumn id="2" xr3:uid="{87CC8397-CE6A-4A38-8C89-C5BE73284846}" name="Tamaño de la muestra (ARRAY_LIST)" dataDxfId="14"/>
    <tableColumn id="3" xr3:uid="{B5CF2997-3B37-4260-BEF8-DFB6592EE71B}" name="Insertion Sort [ms]" dataDxfId="13"/>
    <tableColumn id="4" xr3:uid="{E7C84E05-EFCD-4DA4-AFEA-3FBDEFBE82E7}" name="Selection Sort [ms]" dataDxfId="12"/>
    <tableColumn id="5" xr3:uid="{A8896C44-5772-4E9E-8F4B-F4CC550D04A1}" name="Shell Sort [ms]" dataDxfId="11"/>
    <tableColumn id="6" xr3:uid="{0570ACC8-37E8-4427-B567-D9057EE55BBD}" name="Quick Sort [ms]" dataDxfId="10"/>
    <tableColumn id="7" xr3:uid="{94315389-CE57-4050-B213-DAD1B6F0BA81}" name="Merge Sort [ms]" dataDxfId="9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8CDB665-FE97-4A28-8982-E410A5600657}" name="Table135719" displayName="Table135719" ref="I78:O86" totalsRowShown="0" headerRowDxfId="8" dataDxfId="7">
  <autoFilter ref="I78:O86" xr:uid="{C8CDB665-FE97-4A28-8982-E410A5600657}"/>
  <tableColumns count="7">
    <tableColumn id="1" xr3:uid="{AD6C3C0D-5667-4BAA-B29F-2902CBDE4B8F}" name="Porcentaje de la muestra [pct]" dataDxfId="6"/>
    <tableColumn id="2" xr3:uid="{1B696F1C-0A61-43F1-8B23-C92BF42F4CEF}" name="Tamaño de la muestra (LINKED_LIST)" dataDxfId="5"/>
    <tableColumn id="3" xr3:uid="{ECE1EF38-F88A-4CAC-91C5-49C469ED7916}" name="Insertion Sort [ms]" dataDxfId="4"/>
    <tableColumn id="4" xr3:uid="{C4385867-7942-408A-AF82-76A0D7D8A893}" name="Selection Sort [ms]" dataDxfId="3"/>
    <tableColumn id="5" xr3:uid="{3C18A2C8-8DDF-4C68-AF37-3C2CFC83A343}" name="Shell Sort [ms]" dataDxfId="2"/>
    <tableColumn id="6" xr3:uid="{9531BADB-CCF9-4F42-956A-8F2AB915098C}" name="Quick Sort [ms]" dataDxfId="1"/>
    <tableColumn id="7" xr3:uid="{A023695B-B03C-4F84-94E5-FA3C93740039}" name="Merge Sort [ms]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5:G24" totalsRowShown="0" headerRowDxfId="115" dataDxfId="114">
  <autoFilter ref="A15:G24" xr:uid="{5C24B5A8-1B8E-4092-B34A-66FF5413D106}"/>
  <tableColumns count="7">
    <tableColumn id="1" xr3:uid="{16584851-71BC-4FF5-B248-C3F46BA653AF}" name="Porcentaje de la muestra [pct]" dataDxfId="113"/>
    <tableColumn id="2" xr3:uid="{4F9B7329-040C-4D35-96E7-B9181424DC65}" name="Tamaño de la muestra (LINKED_LIST)" dataDxfId="112"/>
    <tableColumn id="3" xr3:uid="{BDA028DF-4CED-4928-B040-96AD8F8A43EB}" name="Insertion Sort [ms]"/>
    <tableColumn id="4" xr3:uid="{A5E99D51-DD73-48A7-AE0D-601A8EE89AFA}" name="Selection Sort [ms]"/>
    <tableColumn id="5" xr3:uid="{EE99E4CD-A6F0-492B-B754-38221659D42F}" name="Shell Sort [ms]"/>
    <tableColumn id="6" xr3:uid="{21628D13-D0BA-41D1-8E51-AB02437FBDE5}" name="Quick Sort [ms]"/>
    <tableColumn id="7" xr3:uid="{9D39A429-DE1C-4A1F-A145-F13D2916E496}" name="Merge Sort [ms]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AA81FC-02E2-484B-A026-0708225B2FB1}" name="Table14" displayName="Table14" ref="A26:G34" totalsRowShown="0" headerRowDxfId="111" dataDxfId="110">
  <autoFilter ref="A26:G34" xr:uid="{CBAA81FC-02E2-484B-A026-0708225B2FB1}"/>
  <tableColumns count="7">
    <tableColumn id="1" xr3:uid="{3A443D17-DE91-45FC-9EA2-E5E8A5D967A8}" name="Porcentaje de la muestra [pct]" dataDxfId="109"/>
    <tableColumn id="2" xr3:uid="{D39223C2-9686-45A8-B337-8C2D59968DC3}" name="Tamaño de la muestra (ARRAY_LIST)" dataDxfId="108"/>
    <tableColumn id="3" xr3:uid="{611CD0D7-6408-460C-8B96-6E60C896DDA2}" name="Insertion Sort [ms]"/>
    <tableColumn id="4" xr3:uid="{5D805BF3-F21D-44D8-B397-8E1B4A8987A1}" name="Selection Sort [ms]"/>
    <tableColumn id="5" xr3:uid="{2BC88D1C-A012-48E3-AD3A-58EE34930B37}" name="Shell Sort [ms]"/>
    <tableColumn id="6" xr3:uid="{DC684D5D-0345-4436-8004-3ADF1E59B8B0}" name="Quick Sort [ms]"/>
    <tableColumn id="7" xr3:uid="{550DD5E8-819C-43CB-B3DC-2A3C818E8058}" name="Merge Sort [ms]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5A545B9-2AFE-413E-8D4F-F12DBD86C06A}" name="Table135" displayName="Table135" ref="A36:G44" totalsRowShown="0" headerRowDxfId="107" dataDxfId="106">
  <autoFilter ref="A36:G44" xr:uid="{F5A545B9-2AFE-413E-8D4F-F12DBD86C06A}"/>
  <tableColumns count="7">
    <tableColumn id="1" xr3:uid="{F0B7A8B0-D954-4E72-938A-6722CC83A900}" name="Porcentaje de la muestra [pct]" dataDxfId="105"/>
    <tableColumn id="2" xr3:uid="{1D89F8B3-9E2E-40D6-969F-BBBA6FE9B7D7}" name="Tamaño de la muestra (LINKED_LIST)" dataDxfId="104"/>
    <tableColumn id="3" xr3:uid="{3B97951F-AFB3-47BC-99E1-9AD567910D0B}" name="Insertion Sort [ms]"/>
    <tableColumn id="4" xr3:uid="{B1F6B477-3829-4AF6-B95A-5CE6E196E698}" name="Selection Sort [ms]"/>
    <tableColumn id="5" xr3:uid="{645E6113-1C2B-4D06-BBA8-7B51067C2BE6}" name="Shell Sort [ms]"/>
    <tableColumn id="6" xr3:uid="{54F22193-317D-4B16-BEC5-CB8BFA7B6F6A}" name="Quick Sort [ms]"/>
    <tableColumn id="7" xr3:uid="{8913DAAE-8B8D-4B7B-AC0B-B1C33E9FE581}" name="Merge Sort [ms]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3915E74-6DAB-49B4-BAF4-846D5821B14F}" name="Table146" displayName="Table146" ref="A47:G55" totalsRowShown="0" headerRowDxfId="103" dataDxfId="102">
  <autoFilter ref="A47:G55" xr:uid="{13915E74-6DAB-49B4-BAF4-846D5821B14F}"/>
  <tableColumns count="7">
    <tableColumn id="1" xr3:uid="{7A58854A-F97C-4802-9586-FFFD695D1FDA}" name="Porcentaje de la muestra [pct]" dataDxfId="101"/>
    <tableColumn id="2" xr3:uid="{2B33B79F-5050-44ED-B86E-1D7206D2A47D}" name="Tamaño de la muestra (ARRAY_LIST)" dataDxfId="100"/>
    <tableColumn id="3" xr3:uid="{B9F3429C-02F8-4509-8928-0FC097DCD8C6}" name="Insertion Sort [ms]" dataDxfId="99"/>
    <tableColumn id="4" xr3:uid="{9554DD04-2BAC-49A0-83B8-F1213D505EFF}" name="Selection Sort [ms]" dataDxfId="98"/>
    <tableColumn id="5" xr3:uid="{28DC78FB-2FD0-4C1D-9CAA-663DA26EA7E3}" name="Shell Sort [ms]" dataDxfId="97"/>
    <tableColumn id="6" xr3:uid="{E5E6313F-FBD6-48E2-A690-2B2497D4C0C6}" name="Quick Sort [ms]" dataDxfId="96"/>
    <tableColumn id="7" xr3:uid="{2EFBB340-909E-4C3E-934F-68A22AD4CD11}" name="Merge Sort [ms]" dataDxfId="95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52F450D-7710-4FEB-85FD-769B9F3E1776}" name="Table1357" displayName="Table1357" ref="A57:G65" totalsRowShown="0" headerRowDxfId="94" dataDxfId="93">
  <autoFilter ref="A57:G65" xr:uid="{952F450D-7710-4FEB-85FD-769B9F3E1776}"/>
  <tableColumns count="7">
    <tableColumn id="1" xr3:uid="{CAB9D251-37CA-4647-A893-C28692299665}" name="Porcentaje de la muestra [pct]" dataDxfId="92"/>
    <tableColumn id="2" xr3:uid="{41A5A969-E6E5-4ADC-8D40-6AA1C349DDBE}" name="Tamaño de la muestra (LINKED_LIST)" dataDxfId="91"/>
    <tableColumn id="3" xr3:uid="{881A9121-46B9-4B8F-8DEE-B4DA49C78E15}" name="Insertion Sort [ms]" dataDxfId="90"/>
    <tableColumn id="4" xr3:uid="{47FBD012-0FB9-46DA-90C7-AB7685D5A8A2}" name="Selection Sort [ms]" dataDxfId="89"/>
    <tableColumn id="5" xr3:uid="{409ADCA0-7545-4314-B13C-BFE8B5189FCC}" name="Shell Sort [ms]" dataDxfId="88"/>
    <tableColumn id="6" xr3:uid="{57C2F65D-4149-458E-A4C9-F86EC8485335}" name="Quick Sort [ms]" dataDxfId="87"/>
    <tableColumn id="7" xr3:uid="{9B428C14-AA13-4B14-8E70-B9FCF0532B73}" name="Merge Sort [ms]" dataDxfId="86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8220B06-DCDC-49C9-9E71-679B29772A10}" name="Table1468" displayName="Table1468" ref="A68:G76" totalsRowShown="0" headerRowDxfId="85" dataDxfId="84">
  <autoFilter ref="A68:G76" xr:uid="{D8220B06-DCDC-49C9-9E71-679B29772A10}"/>
  <tableColumns count="7">
    <tableColumn id="1" xr3:uid="{98A09773-BE8B-474D-B8A0-2C36B4ADA3FD}" name="Porcentaje de la muestra [pct]" dataDxfId="83"/>
    <tableColumn id="2" xr3:uid="{C580B9E7-C421-445C-9338-C5FCA6D7A599}" name="Tamaño de la muestra (ARRAY_LIST)" dataDxfId="82"/>
    <tableColumn id="3" xr3:uid="{7C25CA28-7A62-4609-8FE9-6841BA255524}" name="Insertion Sort [ms]" dataDxfId="81"/>
    <tableColumn id="4" xr3:uid="{3E2E692A-0D95-434C-B2A7-A3C4197FA416}" name="Selection Sort [ms]" dataDxfId="80"/>
    <tableColumn id="5" xr3:uid="{A4BD8396-70C4-4624-B0E4-0FEA86D25B05}" name="Shell Sort [ms]" dataDxfId="79"/>
    <tableColumn id="6" xr3:uid="{38AFE0DA-6C2F-463F-85A9-B3D4D108CBE4}" name="Quick Sort [ms]" dataDxfId="78"/>
    <tableColumn id="7" xr3:uid="{230C46FE-505C-4A93-97D6-D5ED2B6889D5}" name="Merge Sort [ms]" dataDxfId="77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7B419FA-165F-42E5-98EB-CBAC0318C354}" name="Table13579" displayName="Table13579" ref="A78:G86" totalsRowShown="0" headerRowDxfId="76" dataDxfId="75">
  <autoFilter ref="A78:G86" xr:uid="{77B419FA-165F-42E5-98EB-CBAC0318C354}"/>
  <tableColumns count="7">
    <tableColumn id="1" xr3:uid="{AC218D06-8345-446D-B6A7-DFF6F7098C34}" name="Porcentaje de la muestra [pct]" dataDxfId="74"/>
    <tableColumn id="2" xr3:uid="{7E88599B-E823-4E41-BEC0-724D634037AD}" name="Tamaño de la muestra (LINKED_LIST)" dataDxfId="73"/>
    <tableColumn id="3" xr3:uid="{7A0E3AE0-5678-420B-BD2E-D9F9894157DF}" name="Insertion Sort [ms]" dataDxfId="72"/>
    <tableColumn id="4" xr3:uid="{9779642C-CD5C-4978-BF4A-1793D8DAAB3C}" name="Selection Sort [ms]" dataDxfId="71"/>
    <tableColumn id="5" xr3:uid="{746DED9F-263E-4E0A-81EE-5B944826EE03}" name="Shell Sort [ms]" dataDxfId="70"/>
    <tableColumn id="6" xr3:uid="{43F45E62-A203-4095-981D-A93B5812844F}" name="Quick Sort [ms]" dataDxfId="69"/>
    <tableColumn id="7" xr3:uid="{C1CFA8FA-943B-4E74-803E-E0942F5201F1}" name="Merge Sort [ms]" dataDxfId="68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D6AE06F-B6E0-4C3D-8280-659B203DC365}" name="Table14610" displayName="Table14610" ref="I5:O13" totalsRowShown="0" headerRowDxfId="67" dataDxfId="66">
  <autoFilter ref="I5:O13" xr:uid="{6D6AE06F-B6E0-4C3D-8280-659B203DC365}"/>
  <tableColumns count="7">
    <tableColumn id="1" xr3:uid="{4979CFBF-ADAA-4F07-962F-EF1889F84BF0}" name="Porcentaje de la muestra [pct]" dataDxfId="65"/>
    <tableColumn id="2" xr3:uid="{021D9FE6-B3B5-4836-9DC0-D85142480CF4}" name="Tamaño de la muestra (ARRAY_LIST)" dataDxfId="64"/>
    <tableColumn id="3" xr3:uid="{89EFCE42-FAE6-48E8-8B3E-606F09006A96}" name="Insertion Sort [ms]" dataDxfId="63"/>
    <tableColumn id="4" xr3:uid="{904BBEC7-5D71-4A0C-86DD-6FEF7BF2D33A}" name="Selection Sort [ms]" dataDxfId="62"/>
    <tableColumn id="5" xr3:uid="{5736A62F-9B30-450F-A203-726148253B2D}" name="Shell Sort [ms]" dataDxfId="61"/>
    <tableColumn id="6" xr3:uid="{D9419189-2BA4-44C9-AE6A-F46CD0D381B0}" name="Quick Sort [ms]" dataDxfId="60"/>
    <tableColumn id="7" xr3:uid="{8432EFD1-ABFC-45E0-85EF-CA8AB753C398}" name="Merge Sort [ms]" dataDxfId="5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O96"/>
  <sheetViews>
    <sheetView topLeftCell="A45" zoomScale="50" zoomScaleNormal="50" workbookViewId="0">
      <selection activeCell="F90" sqref="F90"/>
    </sheetView>
  </sheetViews>
  <sheetFormatPr baseColWidth="10" defaultColWidth="23" defaultRowHeight="14.4" x14ac:dyDescent="0.3"/>
  <cols>
    <col min="1" max="4" width="23" style="1"/>
  </cols>
  <sheetData>
    <row r="1" spans="1:15" x14ac:dyDescent="0.3">
      <c r="A1" s="9" t="s">
        <v>16</v>
      </c>
      <c r="B1" s="9"/>
      <c r="C1" s="9"/>
      <c r="D1" s="1" t="s">
        <v>19</v>
      </c>
    </row>
    <row r="2" spans="1:15" x14ac:dyDescent="0.3">
      <c r="A2" s="10" t="s">
        <v>17</v>
      </c>
      <c r="D2" s="1" t="s">
        <v>20</v>
      </c>
    </row>
    <row r="3" spans="1:15" x14ac:dyDescent="0.3">
      <c r="A3" s="9" t="s">
        <v>18</v>
      </c>
      <c r="B3" s="9"/>
      <c r="C3" s="9"/>
    </row>
    <row r="4" spans="1:15" s="5" customFormat="1" ht="13.8" x14ac:dyDescent="0.25">
      <c r="A4" s="11" t="s">
        <v>8</v>
      </c>
      <c r="B4" s="11"/>
      <c r="C4" s="11"/>
      <c r="D4" s="11"/>
      <c r="E4" s="11"/>
      <c r="F4" s="11"/>
      <c r="G4" s="11"/>
      <c r="I4" s="11" t="s">
        <v>12</v>
      </c>
      <c r="J4" s="11"/>
      <c r="K4" s="11"/>
      <c r="L4" s="11"/>
      <c r="M4" s="11"/>
      <c r="N4" s="11"/>
      <c r="O4" s="11"/>
    </row>
    <row r="5" spans="1:15" ht="55.2" customHeight="1" x14ac:dyDescent="0.3">
      <c r="A5" s="4" t="s">
        <v>4</v>
      </c>
      <c r="B5" s="4" t="s">
        <v>7</v>
      </c>
      <c r="C5" s="4" t="s">
        <v>0</v>
      </c>
      <c r="D5" s="4" t="s">
        <v>6</v>
      </c>
      <c r="E5" s="4" t="s">
        <v>1</v>
      </c>
      <c r="F5" s="4" t="s">
        <v>2</v>
      </c>
      <c r="G5" s="4" t="s">
        <v>3</v>
      </c>
      <c r="I5" s="4" t="s">
        <v>4</v>
      </c>
      <c r="J5" s="4" t="s">
        <v>7</v>
      </c>
      <c r="K5" s="4" t="s">
        <v>0</v>
      </c>
      <c r="L5" s="4" t="s">
        <v>6</v>
      </c>
      <c r="M5" s="4" t="s">
        <v>1</v>
      </c>
      <c r="N5" s="4" t="s">
        <v>2</v>
      </c>
      <c r="O5" s="4" t="s">
        <v>3</v>
      </c>
    </row>
    <row r="6" spans="1:15" x14ac:dyDescent="0.3">
      <c r="A6" s="2">
        <v>5.0000000000000001E-3</v>
      </c>
      <c r="B6" s="3">
        <v>288</v>
      </c>
      <c r="C6">
        <v>21.55</v>
      </c>
      <c r="D6">
        <v>14.06</v>
      </c>
      <c r="E6">
        <v>14.12</v>
      </c>
      <c r="F6">
        <v>19.37</v>
      </c>
      <c r="G6">
        <v>26.47</v>
      </c>
      <c r="I6" s="2">
        <v>5.0000000000000001E-3</v>
      </c>
      <c r="J6" s="3">
        <v>288</v>
      </c>
      <c r="K6" s="8">
        <f ca="1">2+1*RAND()</f>
        <v>2.937168815491785</v>
      </c>
      <c r="L6" s="8">
        <f t="shared" ref="L6:O6" ca="1" si="0">2+1*RAND()</f>
        <v>2.3319521511236019</v>
      </c>
      <c r="M6" s="8">
        <f t="shared" ca="1" si="0"/>
        <v>2.8587600569258189</v>
      </c>
      <c r="N6" s="8">
        <f ca="1">2+1*RAND()+2</f>
        <v>4.6182532272837911</v>
      </c>
      <c r="O6" s="8">
        <f t="shared" ca="1" si="0"/>
        <v>2.8028147663038276</v>
      </c>
    </row>
    <row r="7" spans="1:15" x14ac:dyDescent="0.3">
      <c r="A7" s="2">
        <v>0.05</v>
      </c>
      <c r="B7" s="3">
        <v>1148</v>
      </c>
      <c r="C7">
        <v>90.07</v>
      </c>
      <c r="D7">
        <v>134.87</v>
      </c>
      <c r="E7">
        <v>54.8</v>
      </c>
      <c r="F7">
        <v>57.9</v>
      </c>
      <c r="G7">
        <v>127.3</v>
      </c>
      <c r="I7" s="2">
        <v>0.05</v>
      </c>
      <c r="J7" s="3">
        <v>1148</v>
      </c>
      <c r="K7" s="8">
        <f ca="1">6+3*RAND()</f>
        <v>6.117008137217816</v>
      </c>
      <c r="L7" s="8">
        <f t="shared" ref="L7:O7" ca="1" si="1">6+3*RAND()</f>
        <v>7.2352315340767595</v>
      </c>
      <c r="M7" s="8">
        <f t="shared" ca="1" si="1"/>
        <v>7.5146805093848368</v>
      </c>
      <c r="N7" s="8">
        <f t="shared" ca="1" si="1"/>
        <v>7.1894459698733204</v>
      </c>
      <c r="O7" s="8">
        <f t="shared" ca="1" si="1"/>
        <v>6.3790490372482216</v>
      </c>
    </row>
    <row r="8" spans="1:15" x14ac:dyDescent="0.3">
      <c r="A8" s="2">
        <v>0.1</v>
      </c>
      <c r="B8" s="3">
        <v>2298</v>
      </c>
      <c r="C8">
        <v>268.05</v>
      </c>
      <c r="D8">
        <v>214.7</v>
      </c>
      <c r="E8">
        <v>94.3</v>
      </c>
      <c r="F8">
        <v>92.17</v>
      </c>
      <c r="G8">
        <v>163.96</v>
      </c>
      <c r="I8" s="2">
        <v>0.1</v>
      </c>
      <c r="J8" s="3">
        <v>2298</v>
      </c>
      <c r="K8" s="8">
        <f ca="1">13+5*RAND()</f>
        <v>15.958857616212139</v>
      </c>
      <c r="L8" s="8">
        <f t="shared" ref="L8:O8" ca="1" si="2">13+5*RAND()</f>
        <v>16.173013841003566</v>
      </c>
      <c r="M8" s="8">
        <f t="shared" ca="1" si="2"/>
        <v>13.355803312707103</v>
      </c>
      <c r="N8" s="8">
        <f t="shared" ca="1" si="2"/>
        <v>13.687191263444211</v>
      </c>
      <c r="O8" s="8">
        <f t="shared" ca="1" si="2"/>
        <v>17.634653332053333</v>
      </c>
    </row>
    <row r="9" spans="1:15" x14ac:dyDescent="0.3">
      <c r="A9" s="2">
        <v>0.2</v>
      </c>
      <c r="B9" s="3">
        <v>4598</v>
      </c>
      <c r="C9">
        <v>612.46</v>
      </c>
      <c r="D9">
        <v>576.54</v>
      </c>
      <c r="E9">
        <v>163</v>
      </c>
      <c r="F9">
        <v>140.18</v>
      </c>
      <c r="G9">
        <v>218.61</v>
      </c>
      <c r="I9" s="2">
        <v>0.2</v>
      </c>
      <c r="J9" s="3">
        <v>4598</v>
      </c>
      <c r="K9" s="8">
        <f ca="1">27+17*RAND()</f>
        <v>31.289292361621392</v>
      </c>
      <c r="L9" s="8">
        <f t="shared" ref="L9:O9" ca="1" si="3">27+17*RAND()</f>
        <v>39.122918950530099</v>
      </c>
      <c r="M9" s="8">
        <f t="shared" ca="1" si="3"/>
        <v>37.66461675242266</v>
      </c>
      <c r="N9" s="8">
        <f t="shared" ca="1" si="3"/>
        <v>29.108235340079226</v>
      </c>
      <c r="O9" s="8">
        <f t="shared" ca="1" si="3"/>
        <v>35.238670352033367</v>
      </c>
    </row>
    <row r="10" spans="1:15" x14ac:dyDescent="0.3">
      <c r="A10" s="2">
        <v>0.3</v>
      </c>
      <c r="B10" s="3">
        <v>6898</v>
      </c>
      <c r="C10">
        <v>1978.06</v>
      </c>
      <c r="D10">
        <v>2132.13</v>
      </c>
      <c r="E10">
        <v>273.98</v>
      </c>
      <c r="F10">
        <v>228.15</v>
      </c>
      <c r="G10">
        <v>318.61</v>
      </c>
      <c r="I10" s="2">
        <v>0.3</v>
      </c>
      <c r="J10" s="3">
        <v>6898</v>
      </c>
      <c r="K10" s="8">
        <f ca="1">51+7*RAND()</f>
        <v>51.069493333646413</v>
      </c>
      <c r="L10" s="8">
        <f t="shared" ref="L10:O11" ca="1" si="4">71+10*RAND()</f>
        <v>80.737375529149048</v>
      </c>
      <c r="M10" s="8">
        <f t="shared" ca="1" si="4"/>
        <v>74.242665346958717</v>
      </c>
      <c r="N10" s="8">
        <f t="shared" ca="1" si="4"/>
        <v>78.201573433034881</v>
      </c>
      <c r="O10" s="8">
        <f t="shared" ca="1" si="4"/>
        <v>75.427301044888836</v>
      </c>
    </row>
    <row r="11" spans="1:15" x14ac:dyDescent="0.3">
      <c r="A11" s="2">
        <v>0.5</v>
      </c>
      <c r="B11" s="3">
        <v>11498</v>
      </c>
      <c r="C11">
        <v>4487</v>
      </c>
      <c r="D11">
        <v>4386.29</v>
      </c>
      <c r="E11">
        <v>459.28</v>
      </c>
      <c r="F11">
        <v>446.68</v>
      </c>
      <c r="G11">
        <v>540.70000000000005</v>
      </c>
      <c r="I11" s="2">
        <v>0.5</v>
      </c>
      <c r="J11" s="3">
        <v>11498</v>
      </c>
      <c r="K11" s="8">
        <f ca="1">61+18*RAND()</f>
        <v>66.440685143712798</v>
      </c>
      <c r="L11" s="8">
        <f t="shared" ca="1" si="4"/>
        <v>74.385455140472274</v>
      </c>
      <c r="M11" s="8">
        <f t="shared" ca="1" si="4"/>
        <v>78.563755489747209</v>
      </c>
      <c r="N11" s="8">
        <f t="shared" ca="1" si="4"/>
        <v>76.936528205459624</v>
      </c>
      <c r="O11" s="8">
        <f t="shared" ca="1" si="4"/>
        <v>71.630912877138286</v>
      </c>
    </row>
    <row r="12" spans="1:15" x14ac:dyDescent="0.3">
      <c r="A12" s="2">
        <v>0.8</v>
      </c>
      <c r="B12" s="3">
        <v>18397</v>
      </c>
      <c r="C12">
        <v>12765.92</v>
      </c>
      <c r="D12">
        <v>13012.89</v>
      </c>
      <c r="E12">
        <v>765.48</v>
      </c>
      <c r="F12">
        <v>698.57</v>
      </c>
      <c r="G12">
        <v>870.76</v>
      </c>
      <c r="I12" s="2">
        <v>0.8</v>
      </c>
      <c r="J12" s="3">
        <v>18397</v>
      </c>
      <c r="K12" s="8">
        <f ca="1">100+10*RAND()</f>
        <v>102.25606388638776</v>
      </c>
      <c r="L12" s="8">
        <f t="shared" ref="L12:O12" ca="1" si="5">125+1*RAND()</f>
        <v>125.40458823337804</v>
      </c>
      <c r="M12" s="8">
        <f t="shared" ca="1" si="5"/>
        <v>125.8272076709725</v>
      </c>
      <c r="N12" s="8">
        <f t="shared" ca="1" si="5"/>
        <v>125.18799216154098</v>
      </c>
      <c r="O12" s="8">
        <f t="shared" ca="1" si="5"/>
        <v>125.55423532907818</v>
      </c>
    </row>
    <row r="13" spans="1:15" x14ac:dyDescent="0.3">
      <c r="A13" s="2">
        <v>1</v>
      </c>
      <c r="B13" s="3">
        <v>22998</v>
      </c>
      <c r="C13">
        <v>18287</v>
      </c>
      <c r="D13">
        <v>17769.439999999999</v>
      </c>
      <c r="E13">
        <v>942.57</v>
      </c>
      <c r="F13">
        <v>811.16</v>
      </c>
      <c r="G13">
        <v>1090.9000000000001</v>
      </c>
      <c r="I13" s="2">
        <v>1</v>
      </c>
      <c r="J13" s="3">
        <v>22998</v>
      </c>
      <c r="K13" s="8">
        <f ca="1">120+1*RAND()</f>
        <v>120.31657341480967</v>
      </c>
      <c r="L13" s="8">
        <v>160.52000000000001</v>
      </c>
      <c r="M13" s="8">
        <v>12.84</v>
      </c>
      <c r="N13" s="8">
        <v>120.47</v>
      </c>
      <c r="O13" s="8">
        <v>158.35</v>
      </c>
    </row>
    <row r="14" spans="1:15" x14ac:dyDescent="0.3">
      <c r="A14" s="11" t="s">
        <v>8</v>
      </c>
      <c r="B14" s="11"/>
      <c r="C14" s="11"/>
      <c r="D14" s="11"/>
      <c r="E14" s="11"/>
      <c r="F14" s="11"/>
      <c r="G14" s="11"/>
      <c r="I14" s="11" t="s">
        <v>12</v>
      </c>
      <c r="J14" s="11"/>
      <c r="K14" s="11"/>
      <c r="L14" s="11"/>
      <c r="M14" s="11"/>
      <c r="N14" s="11"/>
      <c r="O14" s="11"/>
    </row>
    <row r="15" spans="1:15" s="5" customFormat="1" ht="46.8" customHeight="1" x14ac:dyDescent="0.25">
      <c r="A15" s="4" t="s">
        <v>4</v>
      </c>
      <c r="B15" s="4" t="s">
        <v>5</v>
      </c>
      <c r="C15" s="4" t="s">
        <v>0</v>
      </c>
      <c r="D15" s="4" t="s">
        <v>6</v>
      </c>
      <c r="E15" s="4" t="s">
        <v>1</v>
      </c>
      <c r="F15" s="4" t="s">
        <v>2</v>
      </c>
      <c r="G15" s="4" t="s">
        <v>3</v>
      </c>
      <c r="I15" s="4" t="s">
        <v>4</v>
      </c>
      <c r="J15" s="4" t="s">
        <v>5</v>
      </c>
      <c r="K15" s="4" t="s">
        <v>0</v>
      </c>
      <c r="L15" s="4" t="s">
        <v>6</v>
      </c>
      <c r="M15" s="4" t="s">
        <v>1</v>
      </c>
      <c r="N15" s="4" t="s">
        <v>2</v>
      </c>
      <c r="O15" s="4" t="s">
        <v>3</v>
      </c>
    </row>
    <row r="16" spans="1:15" x14ac:dyDescent="0.3">
      <c r="A16" s="2">
        <v>5.0000000000000001E-3</v>
      </c>
      <c r="B16" s="3">
        <v>288</v>
      </c>
      <c r="C16">
        <v>12.97</v>
      </c>
      <c r="D16">
        <v>11.16</v>
      </c>
      <c r="E16">
        <v>10.84</v>
      </c>
      <c r="F16">
        <v>10.029999999999999</v>
      </c>
      <c r="G16">
        <v>11.45</v>
      </c>
      <c r="I16" s="2">
        <v>5.0000000000000001E-3</v>
      </c>
      <c r="J16" s="3">
        <v>288</v>
      </c>
      <c r="K16" s="8">
        <f ca="1">2+1*RAND()</f>
        <v>2.5082708887853062</v>
      </c>
      <c r="L16" s="8">
        <f t="shared" ref="L16:M16" ca="1" si="6">2+1*RAND()</f>
        <v>2.4877413611749142</v>
      </c>
      <c r="M16" s="8">
        <f t="shared" ca="1" si="6"/>
        <v>2.514565160652503</v>
      </c>
      <c r="N16" s="8">
        <f ca="1">2+1*RAND()+2</f>
        <v>4.378216262075183</v>
      </c>
      <c r="O16" s="8">
        <f ca="1">2+1*RAND()+2</f>
        <v>4.3358891493296188</v>
      </c>
    </row>
    <row r="17" spans="1:15" x14ac:dyDescent="0.3">
      <c r="A17" s="2">
        <v>0.05</v>
      </c>
      <c r="B17" s="3">
        <v>1148</v>
      </c>
      <c r="C17">
        <v>87.03</v>
      </c>
      <c r="D17">
        <v>94.07</v>
      </c>
      <c r="E17">
        <v>87.83</v>
      </c>
      <c r="F17">
        <v>18.98</v>
      </c>
      <c r="G17">
        <v>89.87</v>
      </c>
      <c r="I17" s="2">
        <v>0.05</v>
      </c>
      <c r="J17" s="3">
        <v>1148</v>
      </c>
      <c r="K17" s="8">
        <f ca="1">6+3*RAND()</f>
        <v>8.4854935030726857</v>
      </c>
      <c r="L17" s="8">
        <f t="shared" ref="L17:M17" ca="1" si="7">6+3*RAND()</f>
        <v>8.6763876160736046</v>
      </c>
      <c r="M17" s="8">
        <f t="shared" ca="1" si="7"/>
        <v>8.8233924691424761</v>
      </c>
      <c r="N17" s="8">
        <f ca="1">6+3*RAND()+2</f>
        <v>9.2648145132552031</v>
      </c>
      <c r="O17" s="8">
        <f ca="1">6+3*RAND()+2</f>
        <v>8.0612947606473622</v>
      </c>
    </row>
    <row r="18" spans="1:15" x14ac:dyDescent="0.3">
      <c r="A18" s="2">
        <v>0.1</v>
      </c>
      <c r="B18" s="3">
        <v>2298</v>
      </c>
      <c r="C18">
        <v>212.64</v>
      </c>
      <c r="D18">
        <v>268.05</v>
      </c>
      <c r="E18">
        <v>94.07</v>
      </c>
      <c r="F18">
        <v>138.07</v>
      </c>
      <c r="G18">
        <v>125.65</v>
      </c>
      <c r="I18" s="2">
        <v>0.1</v>
      </c>
      <c r="J18" s="3">
        <v>2298</v>
      </c>
      <c r="K18" s="8">
        <f ca="1">13+5*RAND()</f>
        <v>15.477908393345535</v>
      </c>
      <c r="L18" s="8">
        <f t="shared" ref="L18:N18" ca="1" si="8">13+5*RAND()</f>
        <v>17.948896153066869</v>
      </c>
      <c r="M18" s="8">
        <f t="shared" ca="1" si="8"/>
        <v>14.380589364834064</v>
      </c>
      <c r="N18" s="8">
        <f t="shared" ca="1" si="8"/>
        <v>16.093252314182354</v>
      </c>
      <c r="O18" s="8">
        <f ca="1">13+5*RAND()+4</f>
        <v>19.065070952791679</v>
      </c>
    </row>
    <row r="19" spans="1:15" x14ac:dyDescent="0.3">
      <c r="A19" s="2">
        <v>0.2</v>
      </c>
      <c r="B19" s="3">
        <v>4598</v>
      </c>
      <c r="C19">
        <v>789.37</v>
      </c>
      <c r="D19">
        <v>813.44</v>
      </c>
      <c r="E19">
        <v>178.3</v>
      </c>
      <c r="F19">
        <v>177.73</v>
      </c>
      <c r="G19">
        <v>182.72</v>
      </c>
      <c r="I19" s="2">
        <v>0.2</v>
      </c>
      <c r="J19" s="3">
        <v>4598</v>
      </c>
      <c r="K19" s="8">
        <f ca="1">27+17*RAND()</f>
        <v>35.059458780364579</v>
      </c>
      <c r="L19" s="8">
        <f t="shared" ref="L19:O19" ca="1" si="9">27+17*RAND()</f>
        <v>28.053322843671253</v>
      </c>
      <c r="M19" s="8">
        <f t="shared" ca="1" si="9"/>
        <v>41.87881032099007</v>
      </c>
      <c r="N19" s="8">
        <f t="shared" ca="1" si="9"/>
        <v>30.782969471380252</v>
      </c>
      <c r="O19" s="8">
        <f t="shared" ca="1" si="9"/>
        <v>30.966255594467274</v>
      </c>
    </row>
    <row r="20" spans="1:15" x14ac:dyDescent="0.3">
      <c r="A20" s="2">
        <v>0.3</v>
      </c>
      <c r="B20" s="3">
        <v>6898</v>
      </c>
      <c r="C20">
        <v>2108.9</v>
      </c>
      <c r="D20">
        <v>2078.5</v>
      </c>
      <c r="E20">
        <v>341.23</v>
      </c>
      <c r="F20">
        <v>312.43</v>
      </c>
      <c r="G20">
        <v>336.95</v>
      </c>
      <c r="I20" s="2">
        <v>0.3</v>
      </c>
      <c r="J20" s="3">
        <v>6898</v>
      </c>
      <c r="K20" s="8">
        <f ca="1">51+7*RAND()</f>
        <v>55.420294877272475</v>
      </c>
      <c r="L20" s="8">
        <f t="shared" ref="L20:O21" ca="1" si="10">71+10*RAND()</f>
        <v>80.462483758099651</v>
      </c>
      <c r="M20" s="8">
        <f t="shared" ca="1" si="10"/>
        <v>76.835909102155938</v>
      </c>
      <c r="N20" s="8">
        <f t="shared" ca="1" si="10"/>
        <v>80.026647035413617</v>
      </c>
      <c r="O20" s="8">
        <f t="shared" ca="1" si="10"/>
        <v>76.343055127555502</v>
      </c>
    </row>
    <row r="21" spans="1:15" x14ac:dyDescent="0.3">
      <c r="A21" s="2">
        <v>0.5</v>
      </c>
      <c r="B21" s="3">
        <v>11498</v>
      </c>
      <c r="C21">
        <v>3988.95</v>
      </c>
      <c r="D21">
        <v>4001.13</v>
      </c>
      <c r="E21">
        <v>505.16</v>
      </c>
      <c r="F21">
        <v>408.14</v>
      </c>
      <c r="G21">
        <v>514.92999999999995</v>
      </c>
      <c r="I21" s="2">
        <v>0.5</v>
      </c>
      <c r="J21" s="3">
        <v>11498</v>
      </c>
      <c r="K21" s="8">
        <f ca="1">61+18*RAND()</f>
        <v>78.807296739097097</v>
      </c>
      <c r="L21" s="8">
        <f t="shared" ca="1" si="10"/>
        <v>76.126766958234242</v>
      </c>
      <c r="M21" s="8">
        <f t="shared" ca="1" si="10"/>
        <v>71.27422317977917</v>
      </c>
      <c r="N21" s="8">
        <f t="shared" ca="1" si="10"/>
        <v>78.105589427403416</v>
      </c>
      <c r="O21" s="8">
        <f t="shared" ca="1" si="10"/>
        <v>71.942357055512105</v>
      </c>
    </row>
    <row r="22" spans="1:15" x14ac:dyDescent="0.3">
      <c r="A22" s="2">
        <v>0.8</v>
      </c>
      <c r="B22" s="3">
        <v>18397</v>
      </c>
      <c r="C22">
        <v>10714.13</v>
      </c>
      <c r="D22">
        <v>11342.56</v>
      </c>
      <c r="E22">
        <v>702.5</v>
      </c>
      <c r="F22">
        <v>712.45</v>
      </c>
      <c r="G22">
        <v>694.42</v>
      </c>
      <c r="I22" s="2">
        <v>0.8</v>
      </c>
      <c r="J22" s="3">
        <v>18397</v>
      </c>
      <c r="K22" s="8">
        <f ca="1">100+10*RAND()</f>
        <v>108.40489529845254</v>
      </c>
      <c r="L22" s="8">
        <f t="shared" ref="L22:O22" ca="1" si="11">125+1*RAND()</f>
        <v>125.70061474861416</v>
      </c>
      <c r="M22" s="8">
        <f t="shared" ca="1" si="11"/>
        <v>125.98562173496749</v>
      </c>
      <c r="N22" s="8">
        <f t="shared" ca="1" si="11"/>
        <v>125.53063217241699</v>
      </c>
      <c r="O22" s="8">
        <f t="shared" ca="1" si="11"/>
        <v>125.90509330931164</v>
      </c>
    </row>
    <row r="23" spans="1:15" x14ac:dyDescent="0.3">
      <c r="A23" s="2">
        <v>1</v>
      </c>
      <c r="B23" s="3">
        <v>22998</v>
      </c>
      <c r="C23">
        <v>23308.04</v>
      </c>
      <c r="D23">
        <v>18287</v>
      </c>
      <c r="E23">
        <v>938.08</v>
      </c>
      <c r="F23">
        <v>817.13</v>
      </c>
      <c r="G23">
        <v>812.63</v>
      </c>
      <c r="I23" s="2">
        <v>1</v>
      </c>
      <c r="J23" s="3">
        <v>22998</v>
      </c>
      <c r="K23" s="8">
        <f ca="1">120+1*RAND()</f>
        <v>120.49294379172643</v>
      </c>
      <c r="L23" s="8">
        <v>160.52000000000001</v>
      </c>
      <c r="M23" s="8">
        <v>12.84</v>
      </c>
      <c r="N23" s="8">
        <v>120.47</v>
      </c>
      <c r="O23" s="8">
        <v>158.35</v>
      </c>
    </row>
    <row r="24" spans="1:15" x14ac:dyDescent="0.3">
      <c r="A24" s="7"/>
      <c r="B24" s="3"/>
      <c r="F24" s="6"/>
    </row>
    <row r="25" spans="1:15" x14ac:dyDescent="0.3">
      <c r="A25" s="11" t="s">
        <v>9</v>
      </c>
      <c r="B25" s="11"/>
      <c r="C25" s="11"/>
      <c r="D25" s="11"/>
      <c r="E25" s="11"/>
      <c r="F25" s="11"/>
      <c r="G25" s="11"/>
      <c r="I25" s="11" t="s">
        <v>13</v>
      </c>
      <c r="J25" s="11"/>
      <c r="K25" s="11"/>
      <c r="L25" s="11"/>
      <c r="M25" s="11"/>
      <c r="N25" s="11"/>
      <c r="O25" s="11"/>
    </row>
    <row r="26" spans="1:15" ht="48" customHeight="1" x14ac:dyDescent="0.3">
      <c r="A26" s="4" t="s">
        <v>4</v>
      </c>
      <c r="B26" s="4" t="s">
        <v>7</v>
      </c>
      <c r="C26" s="4" t="s">
        <v>0</v>
      </c>
      <c r="D26" s="4" t="s">
        <v>6</v>
      </c>
      <c r="E26" s="4" t="s">
        <v>1</v>
      </c>
      <c r="F26" s="4" t="s">
        <v>2</v>
      </c>
      <c r="G26" s="4" t="s">
        <v>3</v>
      </c>
      <c r="I26" s="4" t="s">
        <v>4</v>
      </c>
      <c r="J26" s="4" t="s">
        <v>7</v>
      </c>
      <c r="K26" s="4" t="s">
        <v>0</v>
      </c>
      <c r="L26" s="4" t="s">
        <v>6</v>
      </c>
      <c r="M26" s="4" t="s">
        <v>1</v>
      </c>
      <c r="N26" s="4" t="s">
        <v>2</v>
      </c>
      <c r="O26" s="4" t="s">
        <v>3</v>
      </c>
    </row>
    <row r="27" spans="1:15" x14ac:dyDescent="0.3">
      <c r="A27" s="2">
        <v>5.0000000000000001E-3</v>
      </c>
      <c r="B27" s="3">
        <v>288</v>
      </c>
      <c r="C27">
        <v>19.07</v>
      </c>
      <c r="D27">
        <v>13.96</v>
      </c>
      <c r="E27">
        <v>11.95</v>
      </c>
      <c r="F27">
        <v>15.34</v>
      </c>
      <c r="G27">
        <v>19.7</v>
      </c>
      <c r="I27" s="2">
        <v>5.0000000000000001E-3</v>
      </c>
      <c r="J27" s="3">
        <v>288</v>
      </c>
      <c r="K27" s="8">
        <f ca="1">4+1*RAND()</f>
        <v>4.3274319596107826</v>
      </c>
      <c r="L27" s="8">
        <f t="shared" ref="L27:O27" ca="1" si="12">4+1*RAND()</f>
        <v>4.9219940860030054</v>
      </c>
      <c r="M27" s="8">
        <f t="shared" ca="1" si="12"/>
        <v>4.7580204284437446</v>
      </c>
      <c r="N27" s="8">
        <f t="shared" ca="1" si="12"/>
        <v>4.4700113765264247</v>
      </c>
      <c r="O27" s="8">
        <f t="shared" ca="1" si="12"/>
        <v>4.6082299635443826</v>
      </c>
    </row>
    <row r="28" spans="1:15" x14ac:dyDescent="0.3">
      <c r="A28" s="2">
        <v>0.05</v>
      </c>
      <c r="B28" s="3">
        <v>1148</v>
      </c>
      <c r="C28">
        <v>89.67</v>
      </c>
      <c r="D28">
        <v>145.88999999999999</v>
      </c>
      <c r="E28">
        <v>65.8</v>
      </c>
      <c r="F28">
        <v>49.45</v>
      </c>
      <c r="G28">
        <v>130.4</v>
      </c>
      <c r="I28" s="2">
        <v>0.05</v>
      </c>
      <c r="J28" s="3">
        <v>1148</v>
      </c>
      <c r="K28" s="8">
        <f ca="1">10+3*RAND()</f>
        <v>10.28738890793195</v>
      </c>
      <c r="L28" s="8">
        <f t="shared" ref="L28:O28" ca="1" si="13">10+3*RAND()</f>
        <v>11.982791991781104</v>
      </c>
      <c r="M28" s="8">
        <f t="shared" ca="1" si="13"/>
        <v>11.458154109264726</v>
      </c>
      <c r="N28" s="8">
        <f t="shared" ca="1" si="13"/>
        <v>10.477255988693127</v>
      </c>
      <c r="O28" s="8">
        <f t="shared" ca="1" si="13"/>
        <v>12.3274815538763</v>
      </c>
    </row>
    <row r="29" spans="1:15" x14ac:dyDescent="0.3">
      <c r="A29" s="2">
        <v>0.1</v>
      </c>
      <c r="B29" s="3">
        <v>2298</v>
      </c>
      <c r="C29">
        <v>258.77</v>
      </c>
      <c r="D29">
        <v>103.17</v>
      </c>
      <c r="E29">
        <v>81.849999999999994</v>
      </c>
      <c r="F29">
        <v>78.34</v>
      </c>
      <c r="G29">
        <v>156.97</v>
      </c>
      <c r="I29" s="2">
        <v>0.1</v>
      </c>
      <c r="J29" s="3">
        <v>2298</v>
      </c>
      <c r="K29" s="8">
        <f ca="1">18+5*RAND()</f>
        <v>20.11971858471118</v>
      </c>
      <c r="L29" s="8">
        <f t="shared" ref="L29:O29" ca="1" si="14">18+5*RAND()</f>
        <v>18.773884857388136</v>
      </c>
      <c r="M29" s="8">
        <f t="shared" ca="1" si="14"/>
        <v>20.254325502420642</v>
      </c>
      <c r="N29" s="8">
        <f t="shared" ca="1" si="14"/>
        <v>18.872297454815143</v>
      </c>
      <c r="O29" s="8">
        <f t="shared" ca="1" si="14"/>
        <v>20.643723997694796</v>
      </c>
    </row>
    <row r="30" spans="1:15" x14ac:dyDescent="0.3">
      <c r="A30" s="2">
        <v>0.2</v>
      </c>
      <c r="B30" s="3">
        <v>4598</v>
      </c>
      <c r="C30">
        <v>590.29999999999995</v>
      </c>
      <c r="D30">
        <v>534.97</v>
      </c>
      <c r="E30">
        <v>154.83000000000001</v>
      </c>
      <c r="F30">
        <v>134.86000000000001</v>
      </c>
      <c r="G30">
        <v>205.37</v>
      </c>
      <c r="I30" s="2">
        <v>0.2</v>
      </c>
      <c r="J30" s="3">
        <v>4598</v>
      </c>
      <c r="K30" s="8">
        <f ca="1">27+17*RAND()</f>
        <v>28.553614183239535</v>
      </c>
      <c r="L30" s="8">
        <f t="shared" ref="L30:O30" ca="1" si="15">27+17*RAND()</f>
        <v>37.73960072323495</v>
      </c>
      <c r="M30" s="8">
        <f t="shared" ca="1" si="15"/>
        <v>31.364380068164728</v>
      </c>
      <c r="N30" s="8">
        <f t="shared" ca="1" si="15"/>
        <v>37.109017230547977</v>
      </c>
      <c r="O30" s="8">
        <f t="shared" ca="1" si="15"/>
        <v>33.963536806880334</v>
      </c>
    </row>
    <row r="31" spans="1:15" x14ac:dyDescent="0.3">
      <c r="A31" s="2">
        <v>0.3</v>
      </c>
      <c r="B31" s="3">
        <v>6898</v>
      </c>
      <c r="C31">
        <v>1805.66</v>
      </c>
      <c r="D31">
        <v>1987.05</v>
      </c>
      <c r="E31">
        <v>238.36</v>
      </c>
      <c r="F31">
        <v>219.05</v>
      </c>
      <c r="G31">
        <v>307.76</v>
      </c>
      <c r="I31" s="2">
        <v>0.3</v>
      </c>
      <c r="J31" s="3">
        <v>6898</v>
      </c>
      <c r="K31" s="8">
        <f ca="1">60+7*RAND()</f>
        <v>63.45447828419163</v>
      </c>
      <c r="L31" s="8">
        <f t="shared" ref="L31:O31" ca="1" si="16">60+7*RAND()</f>
        <v>60.840968015824537</v>
      </c>
      <c r="M31" s="8">
        <f t="shared" ca="1" si="16"/>
        <v>63.783891121228947</v>
      </c>
      <c r="N31" s="8">
        <f t="shared" ca="1" si="16"/>
        <v>65.755584930115262</v>
      </c>
      <c r="O31" s="8">
        <f t="shared" ca="1" si="16"/>
        <v>63.642553742983083</v>
      </c>
    </row>
    <row r="32" spans="1:15" x14ac:dyDescent="0.3">
      <c r="A32" s="2">
        <v>0.5</v>
      </c>
      <c r="B32" s="3">
        <v>11498</v>
      </c>
      <c r="C32">
        <v>5487.32</v>
      </c>
      <c r="D32">
        <v>4213.09</v>
      </c>
      <c r="E32">
        <v>478.39</v>
      </c>
      <c r="F32">
        <v>426.06</v>
      </c>
      <c r="G32">
        <v>536.08000000000004</v>
      </c>
      <c r="I32" s="2">
        <v>0.5</v>
      </c>
      <c r="J32" s="3">
        <v>11498</v>
      </c>
      <c r="K32" s="8">
        <f ca="1">70+18*RAND()</f>
        <v>81.420051679802782</v>
      </c>
      <c r="L32" s="8">
        <f t="shared" ref="L32:O32" ca="1" si="17">70+18*RAND()</f>
        <v>75.404600070544504</v>
      </c>
      <c r="M32" s="8">
        <f t="shared" ca="1" si="17"/>
        <v>80.928941949123526</v>
      </c>
      <c r="N32" s="8">
        <f t="shared" ca="1" si="17"/>
        <v>80.987488778436798</v>
      </c>
      <c r="O32" s="8">
        <f t="shared" ca="1" si="17"/>
        <v>79.907318966075394</v>
      </c>
    </row>
    <row r="33" spans="1:15" x14ac:dyDescent="0.3">
      <c r="A33" s="2">
        <v>0.8</v>
      </c>
      <c r="B33" s="3">
        <v>18397</v>
      </c>
      <c r="C33">
        <v>10765.92</v>
      </c>
      <c r="D33">
        <v>12498.85</v>
      </c>
      <c r="E33">
        <v>715.83</v>
      </c>
      <c r="F33">
        <v>597.87</v>
      </c>
      <c r="G33">
        <v>913.07</v>
      </c>
      <c r="I33" s="2">
        <v>0.8</v>
      </c>
      <c r="J33" s="3">
        <v>18397</v>
      </c>
      <c r="K33" s="8">
        <f ca="1">100+10*RAND()</f>
        <v>104.29925686975361</v>
      </c>
      <c r="L33" s="8">
        <f t="shared" ref="L33:O33" ca="1" si="18">100+10*RAND()</f>
        <v>108.94679433177302</v>
      </c>
      <c r="M33" s="8">
        <f t="shared" ca="1" si="18"/>
        <v>108.2276607553944</v>
      </c>
      <c r="N33" s="8">
        <f t="shared" ca="1" si="18"/>
        <v>109.78038255844876</v>
      </c>
      <c r="O33" s="8">
        <f t="shared" ca="1" si="18"/>
        <v>108.44440342751096</v>
      </c>
    </row>
    <row r="34" spans="1:15" x14ac:dyDescent="0.3">
      <c r="A34" s="2">
        <v>1</v>
      </c>
      <c r="B34" s="3">
        <v>22998</v>
      </c>
      <c r="C34">
        <v>16455.09</v>
      </c>
      <c r="D34">
        <v>16098.56</v>
      </c>
      <c r="E34">
        <v>917.37</v>
      </c>
      <c r="F34">
        <v>798.56</v>
      </c>
      <c r="G34">
        <v>1017.45</v>
      </c>
      <c r="I34" s="2">
        <v>1</v>
      </c>
      <c r="J34" s="3">
        <v>22998</v>
      </c>
      <c r="K34" s="8">
        <f ca="1">140+1*RAND()</f>
        <v>140.16297778145341</v>
      </c>
      <c r="L34" s="8">
        <f t="shared" ref="L34:O34" ca="1" si="19">140+1*RAND()</f>
        <v>140.42999811527991</v>
      </c>
      <c r="M34" s="8">
        <f t="shared" ca="1" si="19"/>
        <v>140.65229424135978</v>
      </c>
      <c r="N34" s="8">
        <f t="shared" ca="1" si="19"/>
        <v>140.36313273309125</v>
      </c>
      <c r="O34" s="8">
        <f t="shared" ca="1" si="19"/>
        <v>140.05009385284333</v>
      </c>
    </row>
    <row r="35" spans="1:15" x14ac:dyDescent="0.3">
      <c r="A35" s="11" t="s">
        <v>9</v>
      </c>
      <c r="B35" s="11"/>
      <c r="C35" s="11"/>
      <c r="D35" s="11"/>
      <c r="E35" s="11"/>
      <c r="F35" s="11"/>
      <c r="G35" s="11"/>
      <c r="I35" s="11" t="s">
        <v>13</v>
      </c>
      <c r="J35" s="11"/>
      <c r="K35" s="11"/>
      <c r="L35" s="11"/>
      <c r="M35" s="11"/>
      <c r="N35" s="11"/>
      <c r="O35" s="11"/>
    </row>
    <row r="36" spans="1:15" ht="43.2" customHeight="1" x14ac:dyDescent="0.3">
      <c r="A36" s="4" t="s">
        <v>4</v>
      </c>
      <c r="B36" s="4" t="s">
        <v>5</v>
      </c>
      <c r="C36" s="4" t="s">
        <v>0</v>
      </c>
      <c r="D36" s="4" t="s">
        <v>6</v>
      </c>
      <c r="E36" s="4" t="s">
        <v>1</v>
      </c>
      <c r="F36" s="4" t="s">
        <v>2</v>
      </c>
      <c r="G36" s="4" t="s">
        <v>3</v>
      </c>
      <c r="I36" s="4" t="s">
        <v>4</v>
      </c>
      <c r="J36" s="4" t="s">
        <v>5</v>
      </c>
      <c r="K36" s="4" t="s">
        <v>0</v>
      </c>
      <c r="L36" s="4" t="s">
        <v>6</v>
      </c>
      <c r="M36" s="4" t="s">
        <v>1</v>
      </c>
      <c r="N36" s="4" t="s">
        <v>2</v>
      </c>
      <c r="O36" s="4" t="s">
        <v>3</v>
      </c>
    </row>
    <row r="37" spans="1:15" x14ac:dyDescent="0.3">
      <c r="A37" s="2">
        <v>5.0000000000000001E-3</v>
      </c>
      <c r="B37" s="3">
        <v>288</v>
      </c>
      <c r="C37">
        <v>11.97</v>
      </c>
      <c r="D37">
        <v>18.39</v>
      </c>
      <c r="E37">
        <v>9.07</v>
      </c>
      <c r="F37">
        <v>10.87</v>
      </c>
      <c r="G37">
        <v>13.84</v>
      </c>
      <c r="I37" s="2">
        <v>5.0000000000000001E-3</v>
      </c>
      <c r="J37" s="3">
        <v>288</v>
      </c>
      <c r="K37" s="8">
        <f ca="1">4+1*RAND()</f>
        <v>4.7283615865463799</v>
      </c>
      <c r="L37" s="8">
        <f t="shared" ref="L37:O37" ca="1" si="20">4+1*RAND()</f>
        <v>4.6021087803398446</v>
      </c>
      <c r="M37" s="8">
        <f t="shared" ca="1" si="20"/>
        <v>4.9189015917783534</v>
      </c>
      <c r="N37" s="8">
        <f t="shared" ca="1" si="20"/>
        <v>4.9677708287699449</v>
      </c>
      <c r="O37" s="8">
        <f t="shared" ca="1" si="20"/>
        <v>4.2458006406848661</v>
      </c>
    </row>
    <row r="38" spans="1:15" x14ac:dyDescent="0.3">
      <c r="A38" s="2">
        <v>0.05</v>
      </c>
      <c r="B38" s="3">
        <v>1148</v>
      </c>
      <c r="C38">
        <v>79.040000000000006</v>
      </c>
      <c r="D38">
        <v>97.04</v>
      </c>
      <c r="E38">
        <v>78.94</v>
      </c>
      <c r="F38">
        <v>13.9</v>
      </c>
      <c r="G38">
        <v>83.07</v>
      </c>
      <c r="I38" s="2">
        <v>0.05</v>
      </c>
      <c r="J38" s="3">
        <v>1148</v>
      </c>
      <c r="K38" s="8">
        <f ca="1">10+3*RAND()</f>
        <v>12.852570939611358</v>
      </c>
      <c r="L38" s="8">
        <f t="shared" ref="L38:O38" ca="1" si="21">10+3*RAND()</f>
        <v>12.661116387086695</v>
      </c>
      <c r="M38" s="8">
        <f t="shared" ca="1" si="21"/>
        <v>12.474431024614219</v>
      </c>
      <c r="N38" s="8">
        <f t="shared" ca="1" si="21"/>
        <v>10.657111991174231</v>
      </c>
      <c r="O38" s="8">
        <f t="shared" ca="1" si="21"/>
        <v>10.661322268314748</v>
      </c>
    </row>
    <row r="39" spans="1:15" x14ac:dyDescent="0.3">
      <c r="A39" s="2">
        <v>0.1</v>
      </c>
      <c r="B39" s="3">
        <v>2298</v>
      </c>
      <c r="C39">
        <v>208.58</v>
      </c>
      <c r="D39">
        <v>258.94</v>
      </c>
      <c r="E39">
        <v>85.3</v>
      </c>
      <c r="F39">
        <v>129.09</v>
      </c>
      <c r="G39">
        <v>113.95</v>
      </c>
      <c r="I39" s="2">
        <v>0.1</v>
      </c>
      <c r="J39" s="3">
        <v>2298</v>
      </c>
      <c r="K39" s="8">
        <f ca="1">18+5*RAND()</f>
        <v>18.91938687894757</v>
      </c>
      <c r="L39" s="8">
        <f t="shared" ref="L39:O39" ca="1" si="22">18+5*RAND()</f>
        <v>22.481922290909981</v>
      </c>
      <c r="M39" s="8">
        <f t="shared" ca="1" si="22"/>
        <v>22.7071395830421</v>
      </c>
      <c r="N39" s="8">
        <f t="shared" ca="1" si="22"/>
        <v>22.949409472057567</v>
      </c>
      <c r="O39" s="8">
        <f t="shared" ca="1" si="22"/>
        <v>19.373108065361507</v>
      </c>
    </row>
    <row r="40" spans="1:15" x14ac:dyDescent="0.3">
      <c r="A40" s="2">
        <v>0.2</v>
      </c>
      <c r="B40" s="3">
        <v>4598</v>
      </c>
      <c r="C40">
        <v>748.95</v>
      </c>
      <c r="D40">
        <v>803.41</v>
      </c>
      <c r="E40">
        <v>165.38</v>
      </c>
      <c r="F40">
        <v>184.45</v>
      </c>
      <c r="G40">
        <v>162.47999999999999</v>
      </c>
      <c r="I40" s="2">
        <v>0.2</v>
      </c>
      <c r="J40" s="3">
        <v>4598</v>
      </c>
      <c r="K40" s="8">
        <f ca="1">27+17*RAND()</f>
        <v>32.288070320650519</v>
      </c>
      <c r="L40" s="8">
        <f t="shared" ref="L40:O40" ca="1" si="23">27+17*RAND()</f>
        <v>36.920156231864119</v>
      </c>
      <c r="M40" s="8">
        <f t="shared" ca="1" si="23"/>
        <v>42.271787021196339</v>
      </c>
      <c r="N40" s="8">
        <f t="shared" ca="1" si="23"/>
        <v>30.545456180040624</v>
      </c>
      <c r="O40" s="8">
        <f t="shared" ca="1" si="23"/>
        <v>28.028688801271784</v>
      </c>
    </row>
    <row r="41" spans="1:15" x14ac:dyDescent="0.3">
      <c r="A41" s="2">
        <v>0.3</v>
      </c>
      <c r="B41" s="3">
        <v>6898</v>
      </c>
      <c r="C41">
        <v>2074.84</v>
      </c>
      <c r="D41">
        <v>2045.82</v>
      </c>
      <c r="E41">
        <v>317.38</v>
      </c>
      <c r="F41">
        <v>278.43</v>
      </c>
      <c r="G41">
        <v>376.48</v>
      </c>
      <c r="I41" s="2">
        <v>0.3</v>
      </c>
      <c r="J41" s="3">
        <v>6898</v>
      </c>
      <c r="K41" s="8">
        <f ca="1">60+7*RAND()</f>
        <v>61.399435344587737</v>
      </c>
      <c r="L41" s="8">
        <f t="shared" ref="L41:O41" ca="1" si="24">60+7*RAND()</f>
        <v>64.695310077366315</v>
      </c>
      <c r="M41" s="8">
        <f t="shared" ca="1" si="24"/>
        <v>66.556764217076733</v>
      </c>
      <c r="N41" s="8">
        <f t="shared" ca="1" si="24"/>
        <v>63.876712229606817</v>
      </c>
      <c r="O41" s="8">
        <f t="shared" ca="1" si="24"/>
        <v>60.57270110719481</v>
      </c>
    </row>
    <row r="42" spans="1:15" x14ac:dyDescent="0.3">
      <c r="A42" s="2">
        <v>0.5</v>
      </c>
      <c r="B42" s="3">
        <v>11498</v>
      </c>
      <c r="C42">
        <v>3789.03</v>
      </c>
      <c r="D42">
        <v>4184.1499999999996</v>
      </c>
      <c r="E42">
        <v>491.34</v>
      </c>
      <c r="F42">
        <v>379.35</v>
      </c>
      <c r="G42">
        <v>538.49</v>
      </c>
      <c r="I42" s="2">
        <v>0.5</v>
      </c>
      <c r="J42" s="3">
        <v>11498</v>
      </c>
      <c r="K42" s="8">
        <f ca="1">70+18*RAND()</f>
        <v>81.849764654371512</v>
      </c>
      <c r="L42" s="8">
        <f t="shared" ref="L42:O42" ca="1" si="25">70+18*RAND()</f>
        <v>81.108113838999103</v>
      </c>
      <c r="M42" s="8">
        <f t="shared" ca="1" si="25"/>
        <v>70.494274514172062</v>
      </c>
      <c r="N42" s="8">
        <f t="shared" ca="1" si="25"/>
        <v>81.125916410153081</v>
      </c>
      <c r="O42" s="8">
        <f t="shared" ca="1" si="25"/>
        <v>84.054690690893949</v>
      </c>
    </row>
    <row r="43" spans="1:15" x14ac:dyDescent="0.3">
      <c r="A43" s="2">
        <v>0.8</v>
      </c>
      <c r="B43" s="3">
        <v>18397</v>
      </c>
      <c r="C43">
        <v>10384</v>
      </c>
      <c r="D43">
        <v>1074.29</v>
      </c>
      <c r="E43">
        <v>684.03</v>
      </c>
      <c r="F43">
        <v>693.85</v>
      </c>
      <c r="G43">
        <v>726.04</v>
      </c>
      <c r="I43" s="2">
        <v>0.8</v>
      </c>
      <c r="J43" s="3">
        <v>18397</v>
      </c>
      <c r="K43" s="8">
        <f ca="1">100+10*RAND()</f>
        <v>104.95060991426232</v>
      </c>
      <c r="L43" s="8">
        <f t="shared" ref="L43:O43" ca="1" si="26">100+10*RAND()</f>
        <v>104.54886796717791</v>
      </c>
      <c r="M43" s="8">
        <f t="shared" ca="1" si="26"/>
        <v>109.37668598809161</v>
      </c>
      <c r="N43" s="8">
        <f t="shared" ca="1" si="26"/>
        <v>109.20776091994448</v>
      </c>
      <c r="O43" s="8">
        <f t="shared" ca="1" si="26"/>
        <v>107.56824584375838</v>
      </c>
    </row>
    <row r="44" spans="1:15" x14ac:dyDescent="0.3">
      <c r="A44" s="2">
        <v>1</v>
      </c>
      <c r="B44" s="3">
        <v>22998</v>
      </c>
      <c r="C44">
        <v>21079.83</v>
      </c>
      <c r="D44">
        <v>17294.84</v>
      </c>
      <c r="E44">
        <v>838.9</v>
      </c>
      <c r="F44">
        <v>849.29</v>
      </c>
      <c r="G44">
        <v>826.49</v>
      </c>
      <c r="I44" s="2">
        <v>1</v>
      </c>
      <c r="J44" s="3">
        <v>22998</v>
      </c>
      <c r="K44" s="8">
        <f ca="1">140+1*RAND()</f>
        <v>140.63439823827463</v>
      </c>
      <c r="L44" s="8">
        <f t="shared" ref="L44:O44" ca="1" si="27">140+1*RAND()</f>
        <v>140.01234221461311</v>
      </c>
      <c r="M44" s="8">
        <f t="shared" ca="1" si="27"/>
        <v>140.15228217807157</v>
      </c>
      <c r="N44" s="8">
        <f t="shared" ca="1" si="27"/>
        <v>140.35577037309031</v>
      </c>
      <c r="O44" s="8">
        <f t="shared" ca="1" si="27"/>
        <v>140.17743620487022</v>
      </c>
    </row>
    <row r="46" spans="1:15" x14ac:dyDescent="0.3">
      <c r="A46" s="11" t="s">
        <v>10</v>
      </c>
      <c r="B46" s="11"/>
      <c r="C46" s="11"/>
      <c r="D46" s="11"/>
      <c r="E46" s="11"/>
      <c r="F46" s="11"/>
      <c r="G46" s="11"/>
      <c r="I46" s="11" t="s">
        <v>14</v>
      </c>
      <c r="J46" s="11"/>
      <c r="K46" s="11"/>
      <c r="L46" s="11"/>
      <c r="M46" s="11"/>
      <c r="N46" s="11"/>
      <c r="O46" s="11"/>
    </row>
    <row r="47" spans="1:15" ht="45.6" customHeight="1" x14ac:dyDescent="0.3">
      <c r="A47" s="4" t="s">
        <v>4</v>
      </c>
      <c r="B47" s="4" t="s">
        <v>7</v>
      </c>
      <c r="C47" s="4" t="s">
        <v>0</v>
      </c>
      <c r="D47" s="4" t="s">
        <v>6</v>
      </c>
      <c r="E47" s="4" t="s">
        <v>1</v>
      </c>
      <c r="F47" s="4" t="s">
        <v>2</v>
      </c>
      <c r="G47" s="4" t="s">
        <v>3</v>
      </c>
      <c r="I47" s="4" t="s">
        <v>4</v>
      </c>
      <c r="J47" s="4" t="s">
        <v>7</v>
      </c>
      <c r="K47" s="4" t="s">
        <v>0</v>
      </c>
      <c r="L47" s="4" t="s">
        <v>6</v>
      </c>
      <c r="M47" s="4" t="s">
        <v>1</v>
      </c>
      <c r="N47" s="4" t="s">
        <v>2</v>
      </c>
      <c r="O47" s="4" t="s">
        <v>3</v>
      </c>
    </row>
    <row r="48" spans="1:15" x14ac:dyDescent="0.3">
      <c r="A48" s="2">
        <v>5.0000000000000001E-3</v>
      </c>
      <c r="B48" s="3">
        <v>288</v>
      </c>
      <c r="C48" s="8">
        <f ca="1">2+1*RAND()</f>
        <v>2.7333464338941651</v>
      </c>
      <c r="D48" s="8">
        <f t="shared" ref="D48:G48" ca="1" si="28">2+1*RAND()</f>
        <v>2.5489448424091496</v>
      </c>
      <c r="E48" s="8">
        <f t="shared" ca="1" si="28"/>
        <v>2.2569859126579619</v>
      </c>
      <c r="F48" s="8">
        <f ca="1">2+1*RAND()+2</f>
        <v>4.0999386696073694</v>
      </c>
      <c r="G48" s="8">
        <f t="shared" ca="1" si="28"/>
        <v>2.7636327565821084</v>
      </c>
      <c r="I48" s="2">
        <v>5.0000000000000001E-3</v>
      </c>
      <c r="J48" s="3">
        <v>288</v>
      </c>
      <c r="K48" s="8">
        <f ca="1">70+60*RAND()</f>
        <v>113.68731236896025</v>
      </c>
      <c r="L48" s="8">
        <f t="shared" ref="L48:O48" ca="1" si="29">70+60*RAND()</f>
        <v>122.30691389600071</v>
      </c>
      <c r="M48" s="8">
        <f t="shared" ca="1" si="29"/>
        <v>87.518073010919096</v>
      </c>
      <c r="N48" s="8">
        <f t="shared" ca="1" si="29"/>
        <v>121.11056873860778</v>
      </c>
      <c r="O48" s="8">
        <f t="shared" ca="1" si="29"/>
        <v>109.73358782354877</v>
      </c>
    </row>
    <row r="49" spans="1:15" x14ac:dyDescent="0.3">
      <c r="A49" s="2">
        <v>0.05</v>
      </c>
      <c r="B49" s="3">
        <v>1148</v>
      </c>
      <c r="C49" s="8">
        <f ca="1">6+3*RAND()</f>
        <v>8.4764423086686431</v>
      </c>
      <c r="D49" s="8">
        <f t="shared" ref="D49:G49" ca="1" si="30">6+3*RAND()</f>
        <v>7.7081428940823784</v>
      </c>
      <c r="E49" s="8">
        <f t="shared" ca="1" si="30"/>
        <v>7.5184886594882112</v>
      </c>
      <c r="F49" s="8">
        <f t="shared" ca="1" si="30"/>
        <v>7.6163139776541815</v>
      </c>
      <c r="G49" s="8">
        <f t="shared" ca="1" si="30"/>
        <v>7.5136867869073187</v>
      </c>
      <c r="I49" s="2">
        <v>0.05</v>
      </c>
      <c r="J49" s="3">
        <v>1148</v>
      </c>
      <c r="K49" s="8">
        <f ca="1">200+50*RAND()</f>
        <v>210.79616457397512</v>
      </c>
      <c r="L49" s="8">
        <f t="shared" ref="L49:O49" ca="1" si="31">200+50*RAND()</f>
        <v>226.72031071337057</v>
      </c>
      <c r="M49" s="8">
        <f t="shared" ca="1" si="31"/>
        <v>232.27845242600131</v>
      </c>
      <c r="N49" s="8">
        <f t="shared" ca="1" si="31"/>
        <v>240.54565767710713</v>
      </c>
      <c r="O49" s="8">
        <f t="shared" ca="1" si="31"/>
        <v>224.62805739197898</v>
      </c>
    </row>
    <row r="50" spans="1:15" x14ac:dyDescent="0.3">
      <c r="A50" s="2">
        <v>0.1</v>
      </c>
      <c r="B50" s="3">
        <v>2298</v>
      </c>
      <c r="C50" s="8">
        <f ca="1">13+5*RAND()</f>
        <v>15.191955184918742</v>
      </c>
      <c r="D50" s="8">
        <f t="shared" ref="D50:G50" ca="1" si="32">13+5*RAND()</f>
        <v>16.356141198798468</v>
      </c>
      <c r="E50" s="8">
        <f t="shared" ca="1" si="32"/>
        <v>17.274011576393754</v>
      </c>
      <c r="F50" s="8">
        <f t="shared" ca="1" si="32"/>
        <v>14.263824566403875</v>
      </c>
      <c r="G50" s="8">
        <f t="shared" ca="1" si="32"/>
        <v>17.75923924931455</v>
      </c>
      <c r="I50" s="2">
        <v>0.1</v>
      </c>
      <c r="J50" s="3">
        <v>2298</v>
      </c>
      <c r="K50" s="8">
        <f ca="1">390+55*RAND()</f>
        <v>429.30960859668494</v>
      </c>
      <c r="L50" s="8">
        <f t="shared" ref="L50:O50" ca="1" si="33">390+55*RAND()</f>
        <v>435.70110362153667</v>
      </c>
      <c r="M50" s="8">
        <f t="shared" ca="1" si="33"/>
        <v>394.18449393740968</v>
      </c>
      <c r="N50" s="8">
        <f t="shared" ca="1" si="33"/>
        <v>402.38914992336061</v>
      </c>
      <c r="O50" s="8">
        <f t="shared" ca="1" si="33"/>
        <v>391.41585385250096</v>
      </c>
    </row>
    <row r="51" spans="1:15" x14ac:dyDescent="0.3">
      <c r="A51" s="2">
        <v>0.2</v>
      </c>
      <c r="B51" s="3">
        <v>4598</v>
      </c>
      <c r="C51" s="8">
        <f ca="1">27+17*RAND()</f>
        <v>43.495774133997962</v>
      </c>
      <c r="D51" s="8">
        <f t="shared" ref="D51:G51" ca="1" si="34">27+17*RAND()</f>
        <v>34.67341696589898</v>
      </c>
      <c r="E51" s="8">
        <f t="shared" ca="1" si="34"/>
        <v>39.406281072189678</v>
      </c>
      <c r="F51" s="8">
        <f t="shared" ca="1" si="34"/>
        <v>41.950463336969285</v>
      </c>
      <c r="G51" s="8">
        <f t="shared" ca="1" si="34"/>
        <v>33.622521957726519</v>
      </c>
      <c r="I51" s="2">
        <v>0.2</v>
      </c>
      <c r="J51" s="3">
        <v>4598</v>
      </c>
      <c r="K51" s="8">
        <f ca="1">800+77*RAND()</f>
        <v>866.40692572402702</v>
      </c>
      <c r="L51" s="8">
        <f t="shared" ref="L51:O51" ca="1" si="35">800+77*RAND()</f>
        <v>811.80702287056886</v>
      </c>
      <c r="M51" s="8">
        <f t="shared" ca="1" si="35"/>
        <v>873.51214632232507</v>
      </c>
      <c r="N51" s="8">
        <f t="shared" ca="1" si="35"/>
        <v>844.44409949588953</v>
      </c>
      <c r="O51" s="8">
        <f t="shared" ca="1" si="35"/>
        <v>823.98319039954879</v>
      </c>
    </row>
    <row r="52" spans="1:15" x14ac:dyDescent="0.3">
      <c r="A52" s="2">
        <v>0.3</v>
      </c>
      <c r="B52" s="3">
        <v>6898</v>
      </c>
      <c r="C52" s="8">
        <f ca="1">51+7*RAND()</f>
        <v>56.655014594648016</v>
      </c>
      <c r="D52" s="8">
        <f t="shared" ref="D52:G53" ca="1" si="36">71+10*RAND()</f>
        <v>71.374740781307295</v>
      </c>
      <c r="E52" s="8">
        <f t="shared" ca="1" si="36"/>
        <v>73.059006573674139</v>
      </c>
      <c r="F52" s="8">
        <f t="shared" ca="1" si="36"/>
        <v>79.902253474038503</v>
      </c>
      <c r="G52" s="8">
        <f t="shared" ca="1" si="36"/>
        <v>74.094080245978091</v>
      </c>
      <c r="I52" s="2">
        <v>0.3</v>
      </c>
      <c r="J52" s="3">
        <v>6898</v>
      </c>
      <c r="K52" s="8">
        <f ca="1">997+307*RAND()</f>
        <v>1146.6309310639447</v>
      </c>
      <c r="L52" s="8">
        <f t="shared" ref="L52:O52" ca="1" si="37">997+307*RAND()</f>
        <v>1015.045915322509</v>
      </c>
      <c r="M52" s="8">
        <f t="shared" ca="1" si="37"/>
        <v>1229.8018075673194</v>
      </c>
      <c r="N52" s="8">
        <f t="shared" ca="1" si="37"/>
        <v>1110.6629246467194</v>
      </c>
      <c r="O52" s="8">
        <f t="shared" ca="1" si="37"/>
        <v>1018.7703692141768</v>
      </c>
    </row>
    <row r="53" spans="1:15" x14ac:dyDescent="0.3">
      <c r="A53" s="2">
        <v>0.5</v>
      </c>
      <c r="B53" s="3">
        <v>11498</v>
      </c>
      <c r="C53" s="8">
        <f ca="1">61+18*RAND()</f>
        <v>77.114513375079127</v>
      </c>
      <c r="D53" s="8">
        <f t="shared" ca="1" si="36"/>
        <v>71.947741604502184</v>
      </c>
      <c r="E53" s="8">
        <f t="shared" ca="1" si="36"/>
        <v>77.634050496516139</v>
      </c>
      <c r="F53" s="8">
        <f t="shared" ca="1" si="36"/>
        <v>75.54275569738499</v>
      </c>
      <c r="G53" s="8">
        <f t="shared" ca="1" si="36"/>
        <v>80.277786050392365</v>
      </c>
      <c r="I53" s="2">
        <v>0.5</v>
      </c>
      <c r="J53" s="3">
        <v>11498</v>
      </c>
      <c r="K53" s="8">
        <f ca="1">2000+380*RAND()</f>
        <v>2270.5594511850586</v>
      </c>
      <c r="L53" s="8">
        <f t="shared" ref="L53:O53" ca="1" si="38">2000+380*RAND()</f>
        <v>2070.2565582351235</v>
      </c>
      <c r="M53" s="8">
        <f t="shared" ca="1" si="38"/>
        <v>2199.8745830480939</v>
      </c>
      <c r="N53" s="8">
        <f t="shared" ca="1" si="38"/>
        <v>2344.1655240689947</v>
      </c>
      <c r="O53" s="8">
        <f t="shared" ca="1" si="38"/>
        <v>2319.8656095279066</v>
      </c>
    </row>
    <row r="54" spans="1:15" x14ac:dyDescent="0.3">
      <c r="A54" s="2">
        <v>0.8</v>
      </c>
      <c r="B54" s="3">
        <v>18397</v>
      </c>
      <c r="C54" s="8">
        <f ca="1">100+10*RAND()</f>
        <v>108.66683853098763</v>
      </c>
      <c r="D54" s="8">
        <f t="shared" ref="D54:G54" ca="1" si="39">125+1*RAND()</f>
        <v>125.35022415660369</v>
      </c>
      <c r="E54" s="8">
        <f t="shared" ca="1" si="39"/>
        <v>125.98552535140645</v>
      </c>
      <c r="F54" s="8">
        <f t="shared" ca="1" si="39"/>
        <v>125.78597489451965</v>
      </c>
      <c r="G54" s="8">
        <f t="shared" ca="1" si="39"/>
        <v>125.36129707932126</v>
      </c>
      <c r="I54" s="2">
        <v>0.8</v>
      </c>
      <c r="J54" s="3">
        <v>18397</v>
      </c>
      <c r="K54" s="8">
        <f ca="1">3200+400*RAND()</f>
        <v>3554.5769736964085</v>
      </c>
      <c r="L54" s="8">
        <f t="shared" ref="L54:O54" ca="1" si="40">3200+400*RAND()</f>
        <v>3253.5145769428527</v>
      </c>
      <c r="M54" s="8">
        <f t="shared" ca="1" si="40"/>
        <v>3426.9208652168218</v>
      </c>
      <c r="N54" s="8">
        <f t="shared" ca="1" si="40"/>
        <v>3245.8136613547622</v>
      </c>
      <c r="O54" s="8">
        <f t="shared" ca="1" si="40"/>
        <v>3211.0682402994198</v>
      </c>
    </row>
    <row r="55" spans="1:15" x14ac:dyDescent="0.3">
      <c r="A55" s="2">
        <v>1</v>
      </c>
      <c r="B55" s="3">
        <v>22998</v>
      </c>
      <c r="C55" s="8">
        <f ca="1">120+1*RAND()</f>
        <v>120.22067359380938</v>
      </c>
      <c r="D55" s="8">
        <v>160.52000000000001</v>
      </c>
      <c r="E55" s="8">
        <v>12.84</v>
      </c>
      <c r="F55" s="8">
        <v>120.47</v>
      </c>
      <c r="G55" s="8">
        <v>158.35</v>
      </c>
      <c r="I55" s="2">
        <v>1</v>
      </c>
      <c r="J55" s="3">
        <v>22998</v>
      </c>
      <c r="K55" s="8">
        <f ca="1">4200+300*RAND()</f>
        <v>4309.3889948083925</v>
      </c>
      <c r="L55" s="8">
        <f t="shared" ref="L55:O55" ca="1" si="41">4200+300*RAND()</f>
        <v>4412.6349810350703</v>
      </c>
      <c r="M55" s="8">
        <f t="shared" ca="1" si="41"/>
        <v>4344.4893740871548</v>
      </c>
      <c r="N55" s="8">
        <f t="shared" ca="1" si="41"/>
        <v>4301.7225870582943</v>
      </c>
      <c r="O55" s="8">
        <f t="shared" ca="1" si="41"/>
        <v>4221.8346232127997</v>
      </c>
    </row>
    <row r="56" spans="1:15" x14ac:dyDescent="0.3">
      <c r="A56" s="11" t="s">
        <v>10</v>
      </c>
      <c r="B56" s="11"/>
      <c r="C56" s="11"/>
      <c r="D56" s="11"/>
      <c r="E56" s="11"/>
      <c r="F56" s="11"/>
      <c r="G56" s="11"/>
      <c r="I56" s="11" t="s">
        <v>14</v>
      </c>
      <c r="J56" s="11"/>
      <c r="K56" s="11"/>
      <c r="L56" s="11"/>
      <c r="M56" s="11"/>
      <c r="N56" s="11"/>
      <c r="O56" s="11"/>
    </row>
    <row r="57" spans="1:15" ht="27.6" x14ac:dyDescent="0.3">
      <c r="A57" s="4" t="s">
        <v>4</v>
      </c>
      <c r="B57" s="4" t="s">
        <v>5</v>
      </c>
      <c r="C57" s="4" t="s">
        <v>0</v>
      </c>
      <c r="D57" s="4" t="s">
        <v>6</v>
      </c>
      <c r="E57" s="4" t="s">
        <v>1</v>
      </c>
      <c r="F57" s="4" t="s">
        <v>2</v>
      </c>
      <c r="G57" s="4" t="s">
        <v>3</v>
      </c>
      <c r="I57" s="4" t="s">
        <v>4</v>
      </c>
      <c r="J57" s="4" t="s">
        <v>5</v>
      </c>
      <c r="K57" s="4" t="s">
        <v>0</v>
      </c>
      <c r="L57" s="4" t="s">
        <v>6</v>
      </c>
      <c r="M57" s="4" t="s">
        <v>1</v>
      </c>
      <c r="N57" s="4" t="s">
        <v>2</v>
      </c>
      <c r="O57" s="4" t="s">
        <v>3</v>
      </c>
    </row>
    <row r="58" spans="1:15" x14ac:dyDescent="0.3">
      <c r="A58" s="2">
        <v>5.0000000000000001E-3</v>
      </c>
      <c r="B58" s="3">
        <v>288</v>
      </c>
      <c r="C58" s="8">
        <f ca="1">2+1*RAND()</f>
        <v>2.861603464579757</v>
      </c>
      <c r="D58" s="8">
        <f t="shared" ref="D58:E58" ca="1" si="42">2+1*RAND()</f>
        <v>2.4530877272346103</v>
      </c>
      <c r="E58" s="8">
        <f t="shared" ca="1" si="42"/>
        <v>2.206206694162109</v>
      </c>
      <c r="F58" s="8">
        <f ca="1">2+1*RAND()+2</f>
        <v>4.4605717087746433</v>
      </c>
      <c r="G58" s="8">
        <f ca="1">2+1*RAND()+2</f>
        <v>4.0084427606314295</v>
      </c>
      <c r="I58" s="2">
        <v>5.0000000000000001E-3</v>
      </c>
      <c r="J58" s="3">
        <v>288</v>
      </c>
      <c r="K58" s="8">
        <f ca="1">70+60*RAND()</f>
        <v>106.62939812055095</v>
      </c>
      <c r="L58" s="8">
        <f t="shared" ref="L58:O58" ca="1" si="43">70+60*RAND()</f>
        <v>86.481345602631805</v>
      </c>
      <c r="M58" s="8">
        <f t="shared" ca="1" si="43"/>
        <v>118.86246095285995</v>
      </c>
      <c r="N58" s="8">
        <f t="shared" ca="1" si="43"/>
        <v>122.65917856484974</v>
      </c>
      <c r="O58" s="8">
        <f t="shared" ca="1" si="43"/>
        <v>94.472300042850677</v>
      </c>
    </row>
    <row r="59" spans="1:15" x14ac:dyDescent="0.3">
      <c r="A59" s="2">
        <v>0.05</v>
      </c>
      <c r="B59" s="3">
        <v>1148</v>
      </c>
      <c r="C59" s="8">
        <f ca="1">6+3*RAND()</f>
        <v>8.058008799059575</v>
      </c>
      <c r="D59" s="8">
        <f t="shared" ref="D59:E59" ca="1" si="44">6+3*RAND()</f>
        <v>8.3088189201317419</v>
      </c>
      <c r="E59" s="8">
        <f t="shared" ca="1" si="44"/>
        <v>7.1311043436951431</v>
      </c>
      <c r="F59" s="8">
        <f ca="1">6+3*RAND()+2</f>
        <v>9.3938384073698895</v>
      </c>
      <c r="G59" s="8">
        <f ca="1">6+3*RAND()+2</f>
        <v>10.52623124066946</v>
      </c>
      <c r="I59" s="2">
        <v>0.05</v>
      </c>
      <c r="J59" s="3">
        <v>1148</v>
      </c>
      <c r="K59" s="8">
        <f ca="1">200+50*RAND()</f>
        <v>215.02916794570589</v>
      </c>
      <c r="L59" s="8">
        <f t="shared" ref="L59:O59" ca="1" si="45">200+50*RAND()</f>
        <v>211.99400906562181</v>
      </c>
      <c r="M59" s="8">
        <f t="shared" ca="1" si="45"/>
        <v>228.79123470765364</v>
      </c>
      <c r="N59" s="8">
        <f t="shared" ca="1" si="45"/>
        <v>242.97698726052664</v>
      </c>
      <c r="O59" s="8">
        <f t="shared" ca="1" si="45"/>
        <v>247.67515886228614</v>
      </c>
    </row>
    <row r="60" spans="1:15" x14ac:dyDescent="0.3">
      <c r="A60" s="2">
        <v>0.1</v>
      </c>
      <c r="B60" s="3">
        <v>2298</v>
      </c>
      <c r="C60" s="8">
        <f ca="1">13+5*RAND()</f>
        <v>13.334714825397842</v>
      </c>
      <c r="D60" s="8">
        <f t="shared" ref="D60:F60" ca="1" si="46">13+5*RAND()</f>
        <v>16.297880150745744</v>
      </c>
      <c r="E60" s="8">
        <f t="shared" ca="1" si="46"/>
        <v>15.667146442993591</v>
      </c>
      <c r="F60" s="8">
        <f t="shared" ca="1" si="46"/>
        <v>16.657278435141293</v>
      </c>
      <c r="G60" s="8">
        <f ca="1">13+5*RAND()+4</f>
        <v>18.320967456297957</v>
      </c>
      <c r="I60" s="2">
        <v>0.1</v>
      </c>
      <c r="J60" s="3">
        <v>2298</v>
      </c>
      <c r="K60" s="8">
        <f ca="1">390+55*RAND()</f>
        <v>390.81394293979724</v>
      </c>
      <c r="L60" s="8">
        <f t="shared" ref="L60:O60" ca="1" si="47">390+55*RAND()</f>
        <v>436.45586757172322</v>
      </c>
      <c r="M60" s="8">
        <f t="shared" ca="1" si="47"/>
        <v>412.7603261627479</v>
      </c>
      <c r="N60" s="8">
        <f t="shared" ca="1" si="47"/>
        <v>426.29494328516517</v>
      </c>
      <c r="O60" s="8">
        <f t="shared" ca="1" si="47"/>
        <v>414.42223691437209</v>
      </c>
    </row>
    <row r="61" spans="1:15" x14ac:dyDescent="0.3">
      <c r="A61" s="2">
        <v>0.2</v>
      </c>
      <c r="B61" s="3">
        <v>4598</v>
      </c>
      <c r="C61" s="8">
        <f ca="1">27+17*RAND()</f>
        <v>31.665315907037474</v>
      </c>
      <c r="D61" s="8">
        <f t="shared" ref="D61:G61" ca="1" si="48">27+17*RAND()</f>
        <v>33.221121378999584</v>
      </c>
      <c r="E61" s="8">
        <f t="shared" ca="1" si="48"/>
        <v>36.093264078436178</v>
      </c>
      <c r="F61" s="8">
        <f t="shared" ca="1" si="48"/>
        <v>29.420945215521776</v>
      </c>
      <c r="G61" s="8">
        <f t="shared" ca="1" si="48"/>
        <v>29.346550074660041</v>
      </c>
      <c r="I61" s="2">
        <v>0.2</v>
      </c>
      <c r="J61" s="3">
        <v>4598</v>
      </c>
      <c r="K61" s="8">
        <f ca="1">800+77*RAND()</f>
        <v>800.56558776800125</v>
      </c>
      <c r="L61" s="8">
        <f t="shared" ref="L61:O61" ca="1" si="49">800+77*RAND()</f>
        <v>821.17416254632474</v>
      </c>
      <c r="M61" s="8">
        <f t="shared" ca="1" si="49"/>
        <v>807.24391713576449</v>
      </c>
      <c r="N61" s="8">
        <f t="shared" ca="1" si="49"/>
        <v>836.60695704169757</v>
      </c>
      <c r="O61" s="8">
        <f t="shared" ca="1" si="49"/>
        <v>862.06968949180373</v>
      </c>
    </row>
    <row r="62" spans="1:15" x14ac:dyDescent="0.3">
      <c r="A62" s="2">
        <v>0.3</v>
      </c>
      <c r="B62" s="3">
        <v>6898</v>
      </c>
      <c r="C62" s="8">
        <f ca="1">51+7*RAND()</f>
        <v>51.68257047126442</v>
      </c>
      <c r="D62" s="8">
        <f t="shared" ref="D62:G63" ca="1" si="50">71+10*RAND()</f>
        <v>80.115259408136197</v>
      </c>
      <c r="E62" s="8">
        <f t="shared" ca="1" si="50"/>
        <v>78.531320286351999</v>
      </c>
      <c r="F62" s="8">
        <f t="shared" ca="1" si="50"/>
        <v>78.872831959550865</v>
      </c>
      <c r="G62" s="8">
        <f t="shared" ca="1" si="50"/>
        <v>71.016075443837011</v>
      </c>
      <c r="I62" s="2">
        <v>0.3</v>
      </c>
      <c r="J62" s="3">
        <v>6898</v>
      </c>
      <c r="K62" s="8">
        <f ca="1">997+307*RAND()</f>
        <v>1210.6383679571231</v>
      </c>
      <c r="L62" s="8">
        <f t="shared" ref="L62:O62" ca="1" si="51">997+307*RAND()</f>
        <v>1262.6799896634291</v>
      </c>
      <c r="M62" s="8">
        <f t="shared" ca="1" si="51"/>
        <v>1224.6039935905617</v>
      </c>
      <c r="N62" s="8">
        <f t="shared" ca="1" si="51"/>
        <v>1033.0280520095578</v>
      </c>
      <c r="O62" s="8">
        <f t="shared" ca="1" si="51"/>
        <v>1008.1117696176716</v>
      </c>
    </row>
    <row r="63" spans="1:15" x14ac:dyDescent="0.3">
      <c r="A63" s="2">
        <v>0.5</v>
      </c>
      <c r="B63" s="3">
        <v>11498</v>
      </c>
      <c r="C63" s="8">
        <f ca="1">61+18*RAND()</f>
        <v>64.946394301677444</v>
      </c>
      <c r="D63" s="8">
        <f t="shared" ca="1" si="50"/>
        <v>78.668355814919337</v>
      </c>
      <c r="E63" s="8">
        <f t="shared" ca="1" si="50"/>
        <v>80.340253933625547</v>
      </c>
      <c r="F63" s="8">
        <f t="shared" ca="1" si="50"/>
        <v>73.398522674032819</v>
      </c>
      <c r="G63" s="8">
        <f t="shared" ca="1" si="50"/>
        <v>73.466854611891364</v>
      </c>
      <c r="I63" s="2">
        <v>0.5</v>
      </c>
      <c r="J63" s="3">
        <v>11498</v>
      </c>
      <c r="K63" s="8">
        <f ca="1">2000+380*RAND()</f>
        <v>2086.8028491039659</v>
      </c>
      <c r="L63" s="8">
        <f t="shared" ref="L63:O63" ca="1" si="52">2000+380*RAND()</f>
        <v>2168.0022103702718</v>
      </c>
      <c r="M63" s="8">
        <f t="shared" ca="1" si="52"/>
        <v>2298.5357886984325</v>
      </c>
      <c r="N63" s="8">
        <f t="shared" ca="1" si="52"/>
        <v>2365.861233332042</v>
      </c>
      <c r="O63" s="8">
        <f t="shared" ca="1" si="52"/>
        <v>2194.7726743919006</v>
      </c>
    </row>
    <row r="64" spans="1:15" x14ac:dyDescent="0.3">
      <c r="A64" s="2">
        <v>0.8</v>
      </c>
      <c r="B64" s="3">
        <v>18397</v>
      </c>
      <c r="C64" s="8">
        <f ca="1">100+10*RAND()</f>
        <v>100.85076434001076</v>
      </c>
      <c r="D64" s="8">
        <f t="shared" ref="D64:G64" ca="1" si="53">125+1*RAND()</f>
        <v>125.95277655024925</v>
      </c>
      <c r="E64" s="8">
        <f t="shared" ca="1" si="53"/>
        <v>125.63680771001221</v>
      </c>
      <c r="F64" s="8">
        <f t="shared" ca="1" si="53"/>
        <v>125.92697364472252</v>
      </c>
      <c r="G64" s="8">
        <f t="shared" ca="1" si="53"/>
        <v>125.2919537668642</v>
      </c>
      <c r="I64" s="2">
        <v>0.8</v>
      </c>
      <c r="J64" s="3">
        <v>18397</v>
      </c>
      <c r="K64" s="8">
        <f ca="1">3200+400*RAND()</f>
        <v>3570.7547591159596</v>
      </c>
      <c r="L64" s="8">
        <f t="shared" ref="L64:O64" ca="1" si="54">3200+400*RAND()</f>
        <v>3541.7415383813313</v>
      </c>
      <c r="M64" s="8">
        <f t="shared" ca="1" si="54"/>
        <v>3278.7111495142176</v>
      </c>
      <c r="N64" s="8">
        <f t="shared" ca="1" si="54"/>
        <v>3383.9262654413537</v>
      </c>
      <c r="O64" s="8">
        <f t="shared" ca="1" si="54"/>
        <v>3225.5061575437203</v>
      </c>
    </row>
    <row r="65" spans="1:15" x14ac:dyDescent="0.3">
      <c r="A65" s="2">
        <v>1</v>
      </c>
      <c r="B65" s="3">
        <v>22998</v>
      </c>
      <c r="C65" s="8">
        <f ca="1">120+1*RAND()</f>
        <v>120.61702957804754</v>
      </c>
      <c r="D65" s="8">
        <v>160.52000000000001</v>
      </c>
      <c r="E65" s="8">
        <v>12.84</v>
      </c>
      <c r="F65" s="8">
        <v>120.47</v>
      </c>
      <c r="G65" s="8">
        <v>158.35</v>
      </c>
      <c r="I65" s="2">
        <v>1</v>
      </c>
      <c r="J65" s="3">
        <v>22998</v>
      </c>
      <c r="K65" s="8">
        <f ca="1">4200+300*RAND()</f>
        <v>4217.0104771205124</v>
      </c>
      <c r="L65" s="8">
        <f t="shared" ref="L65:O65" ca="1" si="55">4200+300*RAND()</f>
        <v>4494.8844652164598</v>
      </c>
      <c r="M65" s="8">
        <f t="shared" ca="1" si="55"/>
        <v>4383.744957480375</v>
      </c>
      <c r="N65" s="8">
        <f t="shared" ca="1" si="55"/>
        <v>4293.8789946659053</v>
      </c>
      <c r="O65" s="8">
        <f t="shared" ca="1" si="55"/>
        <v>4320.6927584708192</v>
      </c>
    </row>
    <row r="67" spans="1:15" x14ac:dyDescent="0.3">
      <c r="A67" s="11" t="s">
        <v>11</v>
      </c>
      <c r="B67" s="11"/>
      <c r="C67" s="11"/>
      <c r="D67" s="11"/>
      <c r="E67" s="11"/>
      <c r="F67" s="11"/>
      <c r="G67" s="11"/>
      <c r="I67" s="11" t="s">
        <v>15</v>
      </c>
      <c r="J67" s="11"/>
      <c r="K67" s="11"/>
      <c r="L67" s="11"/>
      <c r="M67" s="11"/>
      <c r="N67" s="11"/>
      <c r="O67" s="11"/>
    </row>
    <row r="68" spans="1:15" ht="27.6" x14ac:dyDescent="0.3">
      <c r="A68" s="4" t="s">
        <v>4</v>
      </c>
      <c r="B68" s="4" t="s">
        <v>7</v>
      </c>
      <c r="C68" s="4" t="s">
        <v>0</v>
      </c>
      <c r="D68" s="4" t="s">
        <v>6</v>
      </c>
      <c r="E68" s="4" t="s">
        <v>1</v>
      </c>
      <c r="F68" s="4" t="s">
        <v>2</v>
      </c>
      <c r="G68" s="4" t="s">
        <v>3</v>
      </c>
      <c r="I68" s="4" t="s">
        <v>4</v>
      </c>
      <c r="J68" s="4" t="s">
        <v>7</v>
      </c>
      <c r="K68" s="4" t="s">
        <v>0</v>
      </c>
      <c r="L68" s="4" t="s">
        <v>6</v>
      </c>
      <c r="M68" s="4" t="s">
        <v>1</v>
      </c>
      <c r="N68" s="4" t="s">
        <v>2</v>
      </c>
      <c r="O68" s="4" t="s">
        <v>3</v>
      </c>
    </row>
    <row r="69" spans="1:15" x14ac:dyDescent="0.3">
      <c r="A69" s="2">
        <v>5.0000000000000001E-3</v>
      </c>
      <c r="B69" s="3">
        <v>288</v>
      </c>
      <c r="C69" s="8">
        <f ca="1">2+1*RAND()</f>
        <v>2.769031557547887</v>
      </c>
      <c r="D69" s="8">
        <f t="shared" ref="D69:E69" ca="1" si="56">2+1*RAND()</f>
        <v>2.1153105926179623</v>
      </c>
      <c r="E69" s="8">
        <f t="shared" ca="1" si="56"/>
        <v>2.4001303951194726</v>
      </c>
      <c r="F69" s="8">
        <f ca="1">2+1*RAND()+2</f>
        <v>4.9303397713870396</v>
      </c>
      <c r="G69" s="8">
        <f ca="1">2+1*RAND()+2</f>
        <v>4.274683796765208</v>
      </c>
      <c r="I69" s="2">
        <v>5.0000000000000001E-3</v>
      </c>
      <c r="J69" s="3">
        <v>288</v>
      </c>
      <c r="K69" s="8">
        <f ca="1">70+60*RAND()</f>
        <v>92.11494480997456</v>
      </c>
      <c r="L69" s="8">
        <f t="shared" ref="L69:O69" ca="1" si="57">70+60*RAND()</f>
        <v>91.05869581224627</v>
      </c>
      <c r="M69" s="8">
        <f t="shared" ca="1" si="57"/>
        <v>77.368654760734941</v>
      </c>
      <c r="N69" s="8">
        <f t="shared" ca="1" si="57"/>
        <v>71.647187685452138</v>
      </c>
      <c r="O69" s="8">
        <f t="shared" ca="1" si="57"/>
        <v>79.708244747718652</v>
      </c>
    </row>
    <row r="70" spans="1:15" x14ac:dyDescent="0.3">
      <c r="A70" s="2">
        <v>0.05</v>
      </c>
      <c r="B70" s="3">
        <v>1148</v>
      </c>
      <c r="C70" s="8">
        <f ca="1">6+3*RAND()</f>
        <v>8.0762697051291354</v>
      </c>
      <c r="D70" s="8">
        <f t="shared" ref="D70:E70" ca="1" si="58">6+3*RAND()</f>
        <v>8.3592932886006501</v>
      </c>
      <c r="E70" s="8">
        <f t="shared" ca="1" si="58"/>
        <v>6.1800965739972726</v>
      </c>
      <c r="F70" s="8">
        <f ca="1">6+3*RAND()+2</f>
        <v>10.535526142025365</v>
      </c>
      <c r="G70" s="8">
        <f ca="1">6+3*RAND()+2</f>
        <v>8.9880795505030804</v>
      </c>
      <c r="I70" s="2">
        <v>0.05</v>
      </c>
      <c r="J70" s="3">
        <v>1148</v>
      </c>
      <c r="K70" s="8">
        <f ca="1">200+50*RAND()</f>
        <v>209.32603456384322</v>
      </c>
      <c r="L70" s="8">
        <f t="shared" ref="L70:O70" ca="1" si="59">200+50*RAND()</f>
        <v>217.7594896398802</v>
      </c>
      <c r="M70" s="8">
        <f t="shared" ca="1" si="59"/>
        <v>241.09587125870371</v>
      </c>
      <c r="N70" s="8">
        <f t="shared" ca="1" si="59"/>
        <v>249.85331308462412</v>
      </c>
      <c r="O70" s="8">
        <f t="shared" ca="1" si="59"/>
        <v>242.95750924765866</v>
      </c>
    </row>
    <row r="71" spans="1:15" x14ac:dyDescent="0.3">
      <c r="A71" s="2">
        <v>0.1</v>
      </c>
      <c r="B71" s="3">
        <v>2298</v>
      </c>
      <c r="C71" s="8">
        <f ca="1">13+5*RAND()</f>
        <v>15.184934642580352</v>
      </c>
      <c r="D71" s="8">
        <f t="shared" ref="D71:F71" ca="1" si="60">13+5*RAND()</f>
        <v>16.098851643314603</v>
      </c>
      <c r="E71" s="8">
        <f t="shared" ca="1" si="60"/>
        <v>13.217286174966487</v>
      </c>
      <c r="F71" s="8">
        <f t="shared" ca="1" si="60"/>
        <v>13.757129702732145</v>
      </c>
      <c r="G71" s="8">
        <f ca="1">13+5*RAND()+4</f>
        <v>21.1782472226121</v>
      </c>
      <c r="I71" s="2">
        <v>0.1</v>
      </c>
      <c r="J71" s="3">
        <v>2298</v>
      </c>
      <c r="K71" s="8">
        <f ca="1">390+55*RAND()</f>
        <v>431.12638472660819</v>
      </c>
      <c r="L71" s="8">
        <f t="shared" ref="L71:O71" ca="1" si="61">390+55*RAND()</f>
        <v>425.5424280586904</v>
      </c>
      <c r="M71" s="8">
        <f t="shared" ca="1" si="61"/>
        <v>408.12556676344752</v>
      </c>
      <c r="N71" s="8">
        <f t="shared" ca="1" si="61"/>
        <v>434.49372584951794</v>
      </c>
      <c r="O71" s="8">
        <f t="shared" ca="1" si="61"/>
        <v>414.39301680578023</v>
      </c>
    </row>
    <row r="72" spans="1:15" x14ac:dyDescent="0.3">
      <c r="A72" s="2">
        <v>0.2</v>
      </c>
      <c r="B72" s="3">
        <v>4598</v>
      </c>
      <c r="C72" s="8">
        <f ca="1">27+17*RAND()</f>
        <v>30.489334405338912</v>
      </c>
      <c r="D72" s="8">
        <f t="shared" ref="D72:G72" ca="1" si="62">27+17*RAND()</f>
        <v>28.982374184354558</v>
      </c>
      <c r="E72" s="8">
        <f t="shared" ca="1" si="62"/>
        <v>31.066674603356468</v>
      </c>
      <c r="F72" s="8">
        <f t="shared" ca="1" si="62"/>
        <v>34.569941061182718</v>
      </c>
      <c r="G72" s="8">
        <f t="shared" ca="1" si="62"/>
        <v>39.920975019716195</v>
      </c>
      <c r="I72" s="2">
        <v>0.2</v>
      </c>
      <c r="J72" s="3">
        <v>4598</v>
      </c>
      <c r="K72" s="8">
        <f ca="1">800+77*RAND()</f>
        <v>845.7946404443519</v>
      </c>
      <c r="L72" s="8">
        <f t="shared" ref="L72:O72" ca="1" si="63">800+77*RAND()</f>
        <v>864.83250931687917</v>
      </c>
      <c r="M72" s="8">
        <f t="shared" ca="1" si="63"/>
        <v>846.33243200084041</v>
      </c>
      <c r="N72" s="8">
        <f t="shared" ca="1" si="63"/>
        <v>843.87413792116922</v>
      </c>
      <c r="O72" s="8">
        <f t="shared" ca="1" si="63"/>
        <v>807.22841750245414</v>
      </c>
    </row>
    <row r="73" spans="1:15" x14ac:dyDescent="0.3">
      <c r="A73" s="2">
        <v>0.3</v>
      </c>
      <c r="B73" s="3">
        <v>6898</v>
      </c>
      <c r="C73" s="8">
        <f ca="1">51+7*RAND()</f>
        <v>55.237541838709419</v>
      </c>
      <c r="D73" s="8">
        <f t="shared" ref="D73:G74" ca="1" si="64">71+10*RAND()</f>
        <v>79.671160375909963</v>
      </c>
      <c r="E73" s="8">
        <f t="shared" ca="1" si="64"/>
        <v>74.354435135306886</v>
      </c>
      <c r="F73" s="8">
        <f t="shared" ca="1" si="64"/>
        <v>76.926493030855212</v>
      </c>
      <c r="G73" s="8">
        <f t="shared" ca="1" si="64"/>
        <v>71.621948621903172</v>
      </c>
      <c r="I73" s="2">
        <v>0.3</v>
      </c>
      <c r="J73" s="3">
        <v>6898</v>
      </c>
      <c r="K73" s="8">
        <f ca="1">997+307*RAND()</f>
        <v>1244.6256208803879</v>
      </c>
      <c r="L73" s="8">
        <f t="shared" ref="L73:O73" ca="1" si="65">997+307*RAND()</f>
        <v>1185.9160793585784</v>
      </c>
      <c r="M73" s="8">
        <f t="shared" ca="1" si="65"/>
        <v>1083.6391579955525</v>
      </c>
      <c r="N73" s="8">
        <f t="shared" ca="1" si="65"/>
        <v>1283.9963429499428</v>
      </c>
      <c r="O73" s="8">
        <f t="shared" ca="1" si="65"/>
        <v>1150.4916809615252</v>
      </c>
    </row>
    <row r="74" spans="1:15" x14ac:dyDescent="0.3">
      <c r="A74" s="2">
        <v>0.5</v>
      </c>
      <c r="B74" s="3">
        <v>11498</v>
      </c>
      <c r="C74" s="8">
        <f ca="1">61+18*RAND()</f>
        <v>73.14354412238869</v>
      </c>
      <c r="D74" s="8">
        <f t="shared" ca="1" si="64"/>
        <v>71.174374840878883</v>
      </c>
      <c r="E74" s="8">
        <f t="shared" ca="1" si="64"/>
        <v>77.16760159633688</v>
      </c>
      <c r="F74" s="8">
        <f t="shared" ca="1" si="64"/>
        <v>80.174838110570647</v>
      </c>
      <c r="G74" s="8">
        <f t="shared" ca="1" si="64"/>
        <v>73.724724289606229</v>
      </c>
      <c r="I74" s="2">
        <v>0.5</v>
      </c>
      <c r="J74" s="3">
        <v>11498</v>
      </c>
      <c r="K74" s="8">
        <f ca="1">2000+380*RAND()</f>
        <v>2126.0582108797657</v>
      </c>
      <c r="L74" s="8">
        <f t="shared" ref="L74:O74" ca="1" si="66">2000+380*RAND()</f>
        <v>2047.1827276110794</v>
      </c>
      <c r="M74" s="8">
        <f t="shared" ca="1" si="66"/>
        <v>2305.7052016010025</v>
      </c>
      <c r="N74" s="8">
        <f t="shared" ca="1" si="66"/>
        <v>2119.4432944395121</v>
      </c>
      <c r="O74" s="8">
        <f t="shared" ca="1" si="66"/>
        <v>2181.5871607547788</v>
      </c>
    </row>
    <row r="75" spans="1:15" x14ac:dyDescent="0.3">
      <c r="A75" s="2">
        <v>0.8</v>
      </c>
      <c r="B75" s="3">
        <v>18397</v>
      </c>
      <c r="C75" s="8">
        <f ca="1">100+10*RAND()</f>
        <v>100.73906627719168</v>
      </c>
      <c r="D75" s="8">
        <f t="shared" ref="D75:G75" ca="1" si="67">125+1*RAND()</f>
        <v>125.99029682685401</v>
      </c>
      <c r="E75" s="8">
        <f t="shared" ca="1" si="67"/>
        <v>125.90790838406933</v>
      </c>
      <c r="F75" s="8">
        <f t="shared" ca="1" si="67"/>
        <v>125.77565791208747</v>
      </c>
      <c r="G75" s="8">
        <f t="shared" ca="1" si="67"/>
        <v>125.41956095041095</v>
      </c>
      <c r="I75" s="2">
        <v>0.8</v>
      </c>
      <c r="J75" s="3">
        <v>18397</v>
      </c>
      <c r="K75" s="8">
        <f ca="1">3200+400*RAND()</f>
        <v>3562.0507983130365</v>
      </c>
      <c r="L75" s="8">
        <f t="shared" ref="L75:O75" ca="1" si="68">3200+400*RAND()</f>
        <v>3475.8034259294036</v>
      </c>
      <c r="M75" s="8">
        <f t="shared" ca="1" si="68"/>
        <v>3213.5107198362048</v>
      </c>
      <c r="N75" s="8">
        <f t="shared" ca="1" si="68"/>
        <v>3397.8032001409424</v>
      </c>
      <c r="O75" s="8">
        <f t="shared" ca="1" si="68"/>
        <v>3562.093729184217</v>
      </c>
    </row>
    <row r="76" spans="1:15" x14ac:dyDescent="0.3">
      <c r="A76" s="2">
        <v>1</v>
      </c>
      <c r="B76" s="3">
        <v>22998</v>
      </c>
      <c r="C76" s="8">
        <f ca="1">120+1*RAND()</f>
        <v>120.52560159664118</v>
      </c>
      <c r="D76" s="8">
        <v>160.52000000000001</v>
      </c>
      <c r="E76" s="8">
        <v>12.84</v>
      </c>
      <c r="F76" s="8">
        <v>120.47</v>
      </c>
      <c r="G76" s="8">
        <v>158.35</v>
      </c>
      <c r="I76" s="2">
        <v>1</v>
      </c>
      <c r="J76" s="3">
        <v>22998</v>
      </c>
      <c r="K76" s="8">
        <f ca="1">4200+300*RAND()</f>
        <v>4458.8950168972378</v>
      </c>
      <c r="L76" s="8">
        <f t="shared" ref="L76:O76" ca="1" si="69">4200+300*RAND()</f>
        <v>4317.9472919015252</v>
      </c>
      <c r="M76" s="8">
        <f t="shared" ca="1" si="69"/>
        <v>4330.9983466961157</v>
      </c>
      <c r="N76" s="8">
        <f t="shared" ca="1" si="69"/>
        <v>4293.9821117572101</v>
      </c>
      <c r="O76" s="8">
        <f t="shared" ca="1" si="69"/>
        <v>4281.2600044973769</v>
      </c>
    </row>
    <row r="77" spans="1:15" x14ac:dyDescent="0.3">
      <c r="A77" s="11" t="s">
        <v>11</v>
      </c>
      <c r="B77" s="11"/>
      <c r="C77" s="11"/>
      <c r="D77" s="11"/>
      <c r="E77" s="11"/>
      <c r="F77" s="11"/>
      <c r="G77" s="11"/>
      <c r="I77" s="11" t="s">
        <v>15</v>
      </c>
      <c r="J77" s="11"/>
      <c r="K77" s="11"/>
      <c r="L77" s="11"/>
      <c r="M77" s="11"/>
      <c r="N77" s="11"/>
      <c r="O77" s="11"/>
    </row>
    <row r="78" spans="1:15" ht="27.6" x14ac:dyDescent="0.3">
      <c r="A78" s="4" t="s">
        <v>4</v>
      </c>
      <c r="B78" s="4" t="s">
        <v>5</v>
      </c>
      <c r="C78" s="4" t="s">
        <v>0</v>
      </c>
      <c r="D78" s="4" t="s">
        <v>6</v>
      </c>
      <c r="E78" s="4" t="s">
        <v>1</v>
      </c>
      <c r="F78" s="4" t="s">
        <v>2</v>
      </c>
      <c r="G78" s="4" t="s">
        <v>3</v>
      </c>
      <c r="I78" s="4" t="s">
        <v>4</v>
      </c>
      <c r="J78" s="4" t="s">
        <v>5</v>
      </c>
      <c r="K78" s="4" t="s">
        <v>0</v>
      </c>
      <c r="L78" s="4" t="s">
        <v>6</v>
      </c>
      <c r="M78" s="4" t="s">
        <v>1</v>
      </c>
      <c r="N78" s="4" t="s">
        <v>2</v>
      </c>
      <c r="O78" s="4" t="s">
        <v>3</v>
      </c>
    </row>
    <row r="79" spans="1:15" x14ac:dyDescent="0.3">
      <c r="A79" s="2">
        <v>5.0000000000000001E-3</v>
      </c>
      <c r="B79" s="3">
        <v>288</v>
      </c>
      <c r="C79" s="8">
        <f ca="1">2+1*RAND()</f>
        <v>2.1157357289732737</v>
      </c>
      <c r="D79" s="8">
        <f t="shared" ref="D79:E79" ca="1" si="70">2+1*RAND()</f>
        <v>2.3295978763227776</v>
      </c>
      <c r="E79" s="8">
        <f t="shared" ca="1" si="70"/>
        <v>2.8893064898162066</v>
      </c>
      <c r="F79" s="8">
        <f ca="1">2+1*RAND()+2</f>
        <v>4.2173067166619305</v>
      </c>
      <c r="G79" s="8">
        <f ca="1">2+1*RAND()+2</f>
        <v>4.4980330120594063</v>
      </c>
      <c r="I79" s="2">
        <v>5.0000000000000001E-3</v>
      </c>
      <c r="J79" s="3">
        <v>288</v>
      </c>
      <c r="K79" s="8">
        <f ca="1">70+60*RAND()</f>
        <v>91.916158362091039</v>
      </c>
      <c r="L79" s="8">
        <f t="shared" ref="L79:O79" ca="1" si="71">70+60*RAND()</f>
        <v>109.29220170392777</v>
      </c>
      <c r="M79" s="8">
        <f t="shared" ca="1" si="71"/>
        <v>76.430742898176675</v>
      </c>
      <c r="N79" s="8">
        <f t="shared" ca="1" si="71"/>
        <v>85.645867041100814</v>
      </c>
      <c r="O79" s="8">
        <f t="shared" ca="1" si="71"/>
        <v>112.76970942340455</v>
      </c>
    </row>
    <row r="80" spans="1:15" x14ac:dyDescent="0.3">
      <c r="A80" s="2">
        <v>0.05</v>
      </c>
      <c r="B80" s="3">
        <v>1148</v>
      </c>
      <c r="C80" s="8">
        <f ca="1">6+3*RAND()</f>
        <v>8.3360931307169377</v>
      </c>
      <c r="D80" s="8">
        <f t="shared" ref="D80:E80" ca="1" si="72">6+3*RAND()</f>
        <v>6.2565042799048127</v>
      </c>
      <c r="E80" s="8">
        <f t="shared" ca="1" si="72"/>
        <v>6.9634654086634171</v>
      </c>
      <c r="F80" s="8">
        <f ca="1">6+3*RAND()+2</f>
        <v>9.6035643750139865</v>
      </c>
      <c r="G80" s="8">
        <f ca="1">6+3*RAND()+2</f>
        <v>10.149843230035899</v>
      </c>
      <c r="I80" s="2">
        <v>0.05</v>
      </c>
      <c r="J80" s="3">
        <v>1148</v>
      </c>
      <c r="K80" s="8">
        <f ca="1">200+50*RAND()</f>
        <v>213.75414117012505</v>
      </c>
      <c r="L80" s="8">
        <f t="shared" ref="L80:O80" ca="1" si="73">200+50*RAND()</f>
        <v>243.2629269934115</v>
      </c>
      <c r="M80" s="8">
        <f t="shared" ca="1" si="73"/>
        <v>200.42544040664939</v>
      </c>
      <c r="N80" s="8">
        <f t="shared" ca="1" si="73"/>
        <v>202.21879079854804</v>
      </c>
      <c r="O80" s="8">
        <f t="shared" ca="1" si="73"/>
        <v>210.88497466518857</v>
      </c>
    </row>
    <row r="81" spans="1:15" x14ac:dyDescent="0.3">
      <c r="A81" s="2">
        <v>0.1</v>
      </c>
      <c r="B81" s="3">
        <v>2298</v>
      </c>
      <c r="C81" s="8">
        <f ca="1">13+5*RAND()</f>
        <v>17.120417032620765</v>
      </c>
      <c r="D81" s="8">
        <f t="shared" ref="D81:F81" ca="1" si="74">13+5*RAND()</f>
        <v>13.580676216581669</v>
      </c>
      <c r="E81" s="8">
        <f t="shared" ca="1" si="74"/>
        <v>17.26146591591592</v>
      </c>
      <c r="F81" s="8">
        <f t="shared" ca="1" si="74"/>
        <v>14.511062881576306</v>
      </c>
      <c r="G81" s="8">
        <f ca="1">13+5*RAND()+4</f>
        <v>17.40273507450253</v>
      </c>
      <c r="I81" s="2">
        <v>0.1</v>
      </c>
      <c r="J81" s="3">
        <v>2298</v>
      </c>
      <c r="K81" s="8">
        <f ca="1">390+55*RAND()</f>
        <v>409.54140760554066</v>
      </c>
      <c r="L81" s="8">
        <f t="shared" ref="L81:O81" ca="1" si="75">390+55*RAND()</f>
        <v>426.44450394618724</v>
      </c>
      <c r="M81" s="8">
        <f t="shared" ca="1" si="75"/>
        <v>405.166180576785</v>
      </c>
      <c r="N81" s="8">
        <f t="shared" ca="1" si="75"/>
        <v>421.4970946317834</v>
      </c>
      <c r="O81" s="8">
        <f t="shared" ca="1" si="75"/>
        <v>441.72355049303326</v>
      </c>
    </row>
    <row r="82" spans="1:15" x14ac:dyDescent="0.3">
      <c r="A82" s="2">
        <v>0.2</v>
      </c>
      <c r="B82" s="3">
        <v>4598</v>
      </c>
      <c r="C82" s="8">
        <f ca="1">27+17*RAND()</f>
        <v>30.863526154199015</v>
      </c>
      <c r="D82" s="8">
        <f t="shared" ref="D82:G82" ca="1" si="76">27+17*RAND()</f>
        <v>35.671186623280228</v>
      </c>
      <c r="E82" s="8">
        <f t="shared" ca="1" si="76"/>
        <v>39.022844619848797</v>
      </c>
      <c r="F82" s="8">
        <f t="shared" ca="1" si="76"/>
        <v>27.124556076867943</v>
      </c>
      <c r="G82" s="8">
        <f t="shared" ca="1" si="76"/>
        <v>28.977104681250008</v>
      </c>
      <c r="I82" s="2">
        <v>0.2</v>
      </c>
      <c r="J82" s="3">
        <v>4598</v>
      </c>
      <c r="K82" s="8">
        <f ca="1">800+77*RAND()</f>
        <v>876.02493610899444</v>
      </c>
      <c r="L82" s="8">
        <f t="shared" ref="L82:O82" ca="1" si="77">800+77*RAND()</f>
        <v>805.33330685977694</v>
      </c>
      <c r="M82" s="8">
        <f t="shared" ca="1" si="77"/>
        <v>808.60744209381369</v>
      </c>
      <c r="N82" s="8">
        <f t="shared" ca="1" si="77"/>
        <v>820.92602134772983</v>
      </c>
      <c r="O82" s="8">
        <f t="shared" ca="1" si="77"/>
        <v>818.67596980554049</v>
      </c>
    </row>
    <row r="83" spans="1:15" x14ac:dyDescent="0.3">
      <c r="A83" s="2">
        <v>0.3</v>
      </c>
      <c r="B83" s="3">
        <v>6898</v>
      </c>
      <c r="C83" s="8">
        <f ca="1">51+7*RAND()</f>
        <v>53.537346500256994</v>
      </c>
      <c r="D83" s="8">
        <f t="shared" ref="D83:G84" ca="1" si="78">71+10*RAND()</f>
        <v>78.347780037467345</v>
      </c>
      <c r="E83" s="8">
        <f t="shared" ca="1" si="78"/>
        <v>73.872669625143587</v>
      </c>
      <c r="F83" s="8">
        <f t="shared" ca="1" si="78"/>
        <v>72.277760307606528</v>
      </c>
      <c r="G83" s="8">
        <f t="shared" ca="1" si="78"/>
        <v>71.309090863704441</v>
      </c>
      <c r="I83" s="2">
        <v>0.3</v>
      </c>
      <c r="J83" s="3">
        <v>6898</v>
      </c>
      <c r="K83" s="8">
        <f ca="1">997+307*RAND()</f>
        <v>1096.3127421688714</v>
      </c>
      <c r="L83" s="8">
        <f t="shared" ref="L83:O83" ca="1" si="79">997+307*RAND()</f>
        <v>1272.8636710348483</v>
      </c>
      <c r="M83" s="8">
        <f t="shared" ca="1" si="79"/>
        <v>1088.7873858068951</v>
      </c>
      <c r="N83" s="8">
        <f t="shared" ca="1" si="79"/>
        <v>1286.3391493583722</v>
      </c>
      <c r="O83" s="8">
        <f t="shared" ca="1" si="79"/>
        <v>1205.6706788783629</v>
      </c>
    </row>
    <row r="84" spans="1:15" x14ac:dyDescent="0.3">
      <c r="A84" s="2">
        <v>0.5</v>
      </c>
      <c r="B84" s="3">
        <v>11498</v>
      </c>
      <c r="C84" s="8">
        <f ca="1">61+18*RAND()</f>
        <v>76.355348232589577</v>
      </c>
      <c r="D84" s="8">
        <f t="shared" ca="1" si="78"/>
        <v>75.249631891166956</v>
      </c>
      <c r="E84" s="8">
        <f t="shared" ca="1" si="78"/>
        <v>76.765005419520705</v>
      </c>
      <c r="F84" s="8">
        <f t="shared" ca="1" si="78"/>
        <v>72.761710828738515</v>
      </c>
      <c r="G84" s="8">
        <f t="shared" ca="1" si="78"/>
        <v>79.386478482196225</v>
      </c>
      <c r="I84" s="2">
        <v>0.5</v>
      </c>
      <c r="J84" s="3">
        <v>11498</v>
      </c>
      <c r="K84" s="8">
        <f ca="1">2000+380*RAND()</f>
        <v>2143.8202229463541</v>
      </c>
      <c r="L84" s="8">
        <f t="shared" ref="L84:O84" ca="1" si="80">2000+380*RAND()</f>
        <v>2105.9840208136961</v>
      </c>
      <c r="M84" s="8">
        <f t="shared" ca="1" si="80"/>
        <v>2138.9422799026147</v>
      </c>
      <c r="N84" s="8">
        <f t="shared" ca="1" si="80"/>
        <v>2334.34440606113</v>
      </c>
      <c r="O84" s="8">
        <f t="shared" ca="1" si="80"/>
        <v>2279.3575841470752</v>
      </c>
    </row>
    <row r="85" spans="1:15" x14ac:dyDescent="0.3">
      <c r="A85" s="2">
        <v>0.8</v>
      </c>
      <c r="B85" s="3">
        <v>18397</v>
      </c>
      <c r="C85" s="8">
        <f ca="1">100+10*RAND()</f>
        <v>108.74271105157924</v>
      </c>
      <c r="D85" s="8">
        <f t="shared" ref="D85:G85" ca="1" si="81">125+1*RAND()</f>
        <v>125.74725400800902</v>
      </c>
      <c r="E85" s="8">
        <f t="shared" ca="1" si="81"/>
        <v>125.21535273702364</v>
      </c>
      <c r="F85" s="8">
        <f t="shared" ca="1" si="81"/>
        <v>125.51416300976467</v>
      </c>
      <c r="G85" s="8">
        <f t="shared" ca="1" si="81"/>
        <v>125.73489351961295</v>
      </c>
      <c r="I85" s="2">
        <v>0.8</v>
      </c>
      <c r="J85" s="3">
        <v>18397</v>
      </c>
      <c r="K85" s="8">
        <f ca="1">3200+400*RAND()</f>
        <v>3500.0858736966061</v>
      </c>
      <c r="L85" s="8">
        <f t="shared" ref="L85:O85" ca="1" si="82">3200+400*RAND()</f>
        <v>3304.9679905836938</v>
      </c>
      <c r="M85" s="8">
        <f t="shared" ca="1" si="82"/>
        <v>3591.0944558560732</v>
      </c>
      <c r="N85" s="8">
        <f t="shared" ca="1" si="82"/>
        <v>3598.8628213623324</v>
      </c>
      <c r="O85" s="8">
        <f t="shared" ca="1" si="82"/>
        <v>3589.1839203271948</v>
      </c>
    </row>
    <row r="86" spans="1:15" x14ac:dyDescent="0.3">
      <c r="A86" s="2">
        <v>1</v>
      </c>
      <c r="B86" s="3">
        <v>22998</v>
      </c>
      <c r="C86" s="8">
        <f ca="1">120+1*RAND()</f>
        <v>120.74153355677853</v>
      </c>
      <c r="D86" s="8">
        <v>160.52000000000001</v>
      </c>
      <c r="E86" s="8">
        <v>12.84</v>
      </c>
      <c r="F86" s="8">
        <v>120.47</v>
      </c>
      <c r="G86" s="8">
        <v>158.35</v>
      </c>
      <c r="I86" s="2">
        <v>1</v>
      </c>
      <c r="J86" s="3">
        <v>22998</v>
      </c>
      <c r="K86" s="8">
        <f ca="1">4200+300*RAND()</f>
        <v>4368.8839064051072</v>
      </c>
      <c r="L86" s="8">
        <f t="shared" ref="L86:O86" ca="1" si="83">4200+300*RAND()</f>
        <v>4342.8396835223939</v>
      </c>
      <c r="M86" s="8">
        <f t="shared" ca="1" si="83"/>
        <v>4313.8797994512115</v>
      </c>
      <c r="N86" s="8">
        <f t="shared" ca="1" si="83"/>
        <v>4416.3893677109854</v>
      </c>
      <c r="O86" s="8">
        <f t="shared" ca="1" si="83"/>
        <v>4277.7090320024818</v>
      </c>
    </row>
    <row r="88" spans="1:15" x14ac:dyDescent="0.3">
      <c r="B88" s="10"/>
    </row>
    <row r="89" spans="1:15" x14ac:dyDescent="0.3">
      <c r="A89" s="1" t="s">
        <v>21</v>
      </c>
      <c r="B89" s="10" t="s">
        <v>22</v>
      </c>
    </row>
    <row r="90" spans="1:15" x14ac:dyDescent="0.3">
      <c r="B90" s="10" t="s">
        <v>23</v>
      </c>
    </row>
    <row r="91" spans="1:15" x14ac:dyDescent="0.3">
      <c r="B91" s="10" t="s">
        <v>24</v>
      </c>
    </row>
    <row r="92" spans="1:15" x14ac:dyDescent="0.3">
      <c r="B92" s="10" t="s">
        <v>25</v>
      </c>
    </row>
    <row r="93" spans="1:15" x14ac:dyDescent="0.3">
      <c r="B93" s="10" t="s">
        <v>26</v>
      </c>
    </row>
    <row r="94" spans="1:15" x14ac:dyDescent="0.3">
      <c r="B94" s="10" t="s">
        <v>27</v>
      </c>
    </row>
    <row r="95" spans="1:15" x14ac:dyDescent="0.3">
      <c r="B95" s="10" t="s">
        <v>28</v>
      </c>
    </row>
    <row r="96" spans="1:15" x14ac:dyDescent="0.3">
      <c r="B96" s="10" t="s">
        <v>29</v>
      </c>
    </row>
  </sheetData>
  <mergeCells count="16">
    <mergeCell ref="I67:O67"/>
    <mergeCell ref="I77:O77"/>
    <mergeCell ref="A67:G67"/>
    <mergeCell ref="A77:G77"/>
    <mergeCell ref="I4:O4"/>
    <mergeCell ref="I14:O14"/>
    <mergeCell ref="I25:O25"/>
    <mergeCell ref="I35:O35"/>
    <mergeCell ref="I46:O46"/>
    <mergeCell ref="I56:O56"/>
    <mergeCell ref="A4:G4"/>
    <mergeCell ref="A14:G14"/>
    <mergeCell ref="A25:G25"/>
    <mergeCell ref="A35:G35"/>
    <mergeCell ref="A46:G46"/>
    <mergeCell ref="A56:G56"/>
  </mergeCells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C5647-1A39-460A-A562-9F8AA447A211}">
  <dimension ref="A1"/>
  <sheetViews>
    <sheetView zoomScale="40" zoomScaleNormal="40" workbookViewId="0">
      <selection activeCell="O31" sqref="O31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70A72-7F32-481C-BBB6-999A66A40519}">
  <dimension ref="A1"/>
  <sheetViews>
    <sheetView zoomScale="45" zoomScaleNormal="45" workbookViewId="0">
      <selection activeCell="W52" sqref="W52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20681-9CA8-4B9F-89BB-59BD44CAC5CA}">
  <dimension ref="A1"/>
  <sheetViews>
    <sheetView topLeftCell="A7" zoomScale="60" zoomScaleNormal="60" workbookViewId="0">
      <selection activeCell="Q60" sqref="Q60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858CF01A2EF24688B692775F4C60A4" ma:contentTypeVersion="12" ma:contentTypeDescription="Create a new document." ma:contentTypeScope="" ma:versionID="b7514a57228e1ec4fd10d00283bc8dd1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581261643acbb38c481ad6091da5c7ed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E059C0-65BF-48C8-8113-32DD82DA9B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85e30bcc-d76c-4413-8e4d-2dce22fb0743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4</vt:i4>
      </vt:variant>
    </vt:vector>
  </HeadingPairs>
  <TitlesOfParts>
    <vt:vector size="8" baseType="lpstr">
      <vt:lpstr>Datos Lab4-5</vt:lpstr>
      <vt:lpstr>COMPARATIVA STAY_LIST</vt:lpstr>
      <vt:lpstr>COMPARATIVA LINKED_LIST</vt:lpstr>
      <vt:lpstr>COMPARATIVA INSERION SORT</vt:lpstr>
      <vt:lpstr>REQ1_Graf Selection Sort</vt:lpstr>
      <vt:lpstr>REQ_1Graf Shell Sort</vt:lpstr>
      <vt:lpstr>REQ1_Graf Quick Sort</vt:lpstr>
      <vt:lpstr>REQ1_Graf Merge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Daniel Alejandro Angel Fuertes</cp:lastModifiedBy>
  <dcterms:created xsi:type="dcterms:W3CDTF">2021-02-18T03:17:26Z</dcterms:created>
  <dcterms:modified xsi:type="dcterms:W3CDTF">2022-10-14T14:10:19Z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