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apaez/Documents/"/>
    </mc:Choice>
  </mc:AlternateContent>
  <xr:revisionPtr revIDLastSave="0" documentId="13_ncr:1_{B8AD8FBC-AEB6-594B-902C-CE6308E066E3}" xr6:coauthVersionLast="47" xr6:coauthVersionMax="47" xr10:uidLastSave="{00000000-0000-0000-0000-000000000000}"/>
  <bookViews>
    <workbookView xWindow="0" yWindow="0" windowWidth="28800" windowHeight="18000" activeTab="2" xr2:uid="{2FAFB749-CDA8-8946-BD8B-35650F1618F6}"/>
  </bookViews>
  <sheets>
    <sheet name="Cost Model" sheetId="1" r:id="rId1"/>
    <sheet name="Revenue Model" sheetId="2" r:id="rId2"/>
    <sheet name="Cost vs Revenue Model" sheetId="3" r:id="rId3"/>
  </sheets>
  <definedNames>
    <definedName name="_xlchart.v1.0" hidden="1">'Revenue Model'!$A$1:$L$6</definedName>
    <definedName name="_xlchart.v1.1" hidden="1">'Revenue Model'!$C$7</definedName>
    <definedName name="_xlchart.v1.10" hidden="1">'Revenue Model'!$D$7:$L$7</definedName>
    <definedName name="_xlchart.v1.11" hidden="1">'Revenue Model'!$D$8:$L$8</definedName>
    <definedName name="_xlchart.v1.12" hidden="1">'Revenue Model'!$A$1:$L$6</definedName>
    <definedName name="_xlchart.v1.13" hidden="1">'Revenue Model'!$C$7</definedName>
    <definedName name="_xlchart.v1.14" hidden="1">'Revenue Model'!$C$8</definedName>
    <definedName name="_xlchart.v1.15" hidden="1">'Revenue Model'!$D$4:$L$6</definedName>
    <definedName name="_xlchart.v1.16" hidden="1">'Revenue Model'!$D$7:$L$7</definedName>
    <definedName name="_xlchart.v1.17" hidden="1">'Revenue Model'!$D$8:$L$8</definedName>
    <definedName name="_xlchart.v1.2" hidden="1">'Revenue Model'!$C$8</definedName>
    <definedName name="_xlchart.v1.3" hidden="1">'Revenue Model'!$D$4:$L$6</definedName>
    <definedName name="_xlchart.v1.4" hidden="1">'Revenue Model'!$D$7:$L$7</definedName>
    <definedName name="_xlchart.v1.5" hidden="1">'Revenue Model'!$D$8:$L$8</definedName>
    <definedName name="_xlchart.v1.6" hidden="1">'Revenue Model'!$A$1:$L$6</definedName>
    <definedName name="_xlchart.v1.7" hidden="1">'Revenue Model'!$C$7</definedName>
    <definedName name="_xlchart.v1.8" hidden="1">'Revenue Model'!$C$8</definedName>
    <definedName name="_xlchart.v1.9" hidden="1">'Revenue Model'!$D$4:$L$6</definedName>
    <definedName name="_xlchart.v2.18" hidden="1">'Revenue Model'!$A$1:$L$6</definedName>
    <definedName name="_xlchart.v2.19" hidden="1">'Revenue Model'!$C$7</definedName>
    <definedName name="_xlchart.v2.20" hidden="1">'Revenue Model'!$C$8</definedName>
    <definedName name="_xlchart.v2.21" hidden="1">'Revenue Model'!$D$4:$L$6</definedName>
    <definedName name="_xlchart.v2.22" hidden="1">'Revenue Model'!$D$7:$L$7</definedName>
    <definedName name="_xlchart.v2.23" hidden="1">'Revenue Model'!$D$8:$L$8</definedName>
    <definedName name="_xlchart.v5.24" hidden="1">'Cost vs Revenue Model'!$B$3:$B$4</definedName>
    <definedName name="_xlchart.v5.25" hidden="1">'Cost vs Revenue Model'!$B$5</definedName>
    <definedName name="_xlchart.v5.26" hidden="1">'Cost vs Revenue Model'!$C$3:$J$4</definedName>
    <definedName name="_xlchart.v5.27" hidden="1">'Cost vs Revenue Model'!$C$5:$J$5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3" l="1"/>
  <c r="E6" i="3"/>
  <c r="F6" i="3"/>
  <c r="G6" i="3"/>
  <c r="H6" i="3"/>
  <c r="I6" i="3"/>
  <c r="J6" i="3"/>
  <c r="C6" i="3"/>
  <c r="Q15" i="1"/>
  <c r="G22" i="1"/>
  <c r="H22" i="1"/>
  <c r="I22" i="1"/>
  <c r="J22" i="1"/>
  <c r="K22" i="1"/>
  <c r="L22" i="1"/>
  <c r="M22" i="1"/>
  <c r="F22" i="1"/>
  <c r="G21" i="1"/>
  <c r="H21" i="1"/>
  <c r="S15" i="1" s="1"/>
  <c r="F21" i="1"/>
  <c r="G20" i="1"/>
  <c r="H20" i="1"/>
  <c r="F20" i="1"/>
  <c r="H19" i="1"/>
  <c r="G19" i="1"/>
  <c r="I18" i="1"/>
  <c r="L18" i="1"/>
  <c r="M18" i="1"/>
  <c r="H18" i="1"/>
  <c r="G17" i="1"/>
  <c r="H17" i="1"/>
  <c r="I17" i="1"/>
  <c r="F17" i="1"/>
  <c r="H16" i="1"/>
  <c r="I16" i="1"/>
  <c r="J16" i="1"/>
  <c r="K16" i="1"/>
  <c r="L16" i="1"/>
  <c r="M16" i="1"/>
  <c r="G16" i="1"/>
  <c r="F16" i="1"/>
  <c r="G15" i="1"/>
  <c r="F15" i="1"/>
  <c r="G15" i="2"/>
  <c r="H7" i="2" s="1"/>
  <c r="R15" i="1"/>
  <c r="T15" i="1"/>
  <c r="I7" i="2"/>
  <c r="G7" i="2"/>
  <c r="F7" i="2"/>
  <c r="E7" i="2"/>
  <c r="G14" i="2"/>
  <c r="G13" i="2"/>
  <c r="G16" i="2"/>
  <c r="G17" i="2"/>
  <c r="J7" i="2" s="1"/>
  <c r="G18" i="2"/>
  <c r="K7" i="2" s="1"/>
  <c r="G19" i="2"/>
  <c r="L7" i="2" s="1"/>
  <c r="G12" i="2"/>
  <c r="G27" i="1"/>
  <c r="H27" i="1"/>
  <c r="I27" i="1"/>
  <c r="J27" i="1"/>
  <c r="K27" i="1"/>
  <c r="L27" i="1"/>
  <c r="M27" i="1"/>
  <c r="X15" i="1" l="1"/>
  <c r="V15" i="1"/>
  <c r="W15" i="1"/>
  <c r="U15" i="1"/>
</calcChain>
</file>

<file path=xl/sharedStrings.xml><?xml version="1.0" encoding="utf-8"?>
<sst xmlns="http://schemas.openxmlformats.org/spreadsheetml/2006/main" count="79" uniqueCount="42">
  <si>
    <t>Q1</t>
  </si>
  <si>
    <t>Q2</t>
  </si>
  <si>
    <t>Q3</t>
  </si>
  <si>
    <t>Q4</t>
  </si>
  <si>
    <t>Activities</t>
  </si>
  <si>
    <t xml:space="preserve">Launch </t>
  </si>
  <si>
    <t>App Store</t>
  </si>
  <si>
    <t xml:space="preserve">Cost </t>
  </si>
  <si>
    <t>Total Cost</t>
  </si>
  <si>
    <t>Google Store</t>
  </si>
  <si>
    <t>UI/UX Designer</t>
  </si>
  <si>
    <t>Desarrollador de Software Senior / Proyect Manager</t>
  </si>
  <si>
    <t xml:space="preserve">Data Engineer Jr. </t>
  </si>
  <si>
    <t>Desarrollador de Software</t>
  </si>
  <si>
    <t xml:space="preserve">Data Scientist Jr. </t>
  </si>
  <si>
    <t>(QA Engineer) Tester Jr.</t>
  </si>
  <si>
    <t xml:space="preserve">Azure SQL Data Base </t>
  </si>
  <si>
    <t>Azure Virtual Machines</t>
  </si>
  <si>
    <t>Azure App Services</t>
  </si>
  <si>
    <t>Y1</t>
  </si>
  <si>
    <t>Y2</t>
  </si>
  <si>
    <t>Revenue Model</t>
  </si>
  <si>
    <t>Cost Model</t>
  </si>
  <si>
    <t xml:space="preserve">PPV </t>
  </si>
  <si>
    <t>Quarter</t>
  </si>
  <si>
    <t>T1Q1</t>
  </si>
  <si>
    <t>T1Q2</t>
  </si>
  <si>
    <t>T1Q3</t>
  </si>
  <si>
    <t>T1Q4</t>
  </si>
  <si>
    <t>T2Q1</t>
  </si>
  <si>
    <t>T2Q2</t>
  </si>
  <si>
    <t>T2Q3</t>
  </si>
  <si>
    <t>T2Q4</t>
  </si>
  <si>
    <t>Number of Companies</t>
  </si>
  <si>
    <t>Average Amount of displays</t>
  </si>
  <si>
    <t xml:space="preserve">Total </t>
  </si>
  <si>
    <t>Total Revenue</t>
  </si>
  <si>
    <t>Cost vs Revenue Model</t>
  </si>
  <si>
    <t>Data Monetization</t>
  </si>
  <si>
    <t>Business Analyst Jr.</t>
  </si>
  <si>
    <t xml:space="preserve">Modelos de analitica? </t>
  </si>
  <si>
    <t>Developer Jr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</si>
</sst>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/>
    <xf numFmtId="164" fontId="0" fillId="0" borderId="0" xfId="0" applyNumberFormat="1"/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4" fontId="0" fillId="0" borderId="0" xfId="0" applyNumberFormat="1" applyAlignment="1">
      <alignment horizontal="center" vertical="center"/>
    </xf>
    <xf numFmtId="164" fontId="0" fillId="12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  <a:r>
              <a:rPr lang="en-US" baseline="0"/>
              <a:t>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'Cost Model'!$D$15</c:f>
              <c:strCache>
                <c:ptCount val="1"/>
                <c:pt idx="0">
                  <c:v>Business Analyst Jr.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'Cost Model'!$E$13:$M$14</c15:sqref>
                  </c15:fullRef>
                </c:ext>
              </c:extLst>
              <c:f>'Cost Model'!$F$13:$M$14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Y1</c:v>
                  </c:pt>
                  <c:pt idx="4">
                    <c:v>Y2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'Cost Model'!$E$15:$M$15</c15:sqref>
                  </c15:fullRef>
                </c:ext>
              </c:extLst>
              <c:f>'Cost Model'!$F$15:$M$15</c:f>
              <c:numCache>
                <c:formatCode>"$"#,##0.00</c:formatCode>
                <c:ptCount val="8"/>
                <c:pt idx="0">
                  <c:v>4113000</c:v>
                </c:pt>
                <c:pt idx="1">
                  <c:v>4113000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8-0C44-96A5-EBE95C035E37}"/>
            </c:ext>
          </c:extLst>
        </c:ser>
        <c:ser>
          <c:idx val="1"/>
          <c:order val="1"/>
          <c:tx>
            <c:strRef>
              <c:f>'Cost Model'!$D$16</c:f>
              <c:strCache>
                <c:ptCount val="1"/>
                <c:pt idx="0">
                  <c:v>Data Engineer Jr.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'Cost Model'!$E$13:$M$14</c15:sqref>
                  </c15:fullRef>
                </c:ext>
              </c:extLst>
              <c:f>'Cost Model'!$F$13:$M$14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Y1</c:v>
                  </c:pt>
                  <c:pt idx="4">
                    <c:v>Y2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'Cost Model'!$E$16:$M$16</c15:sqref>
                  </c15:fullRef>
                </c:ext>
              </c:extLst>
              <c:f>'Cost Model'!$F$16:$M$16</c:f>
              <c:numCache>
                <c:formatCode>"$"#,##0.00</c:formatCode>
                <c:ptCount val="8"/>
                <c:pt idx="0">
                  <c:v>4713000</c:v>
                </c:pt>
                <c:pt idx="1">
                  <c:v>4713000</c:v>
                </c:pt>
                <c:pt idx="2">
                  <c:v>4713000</c:v>
                </c:pt>
                <c:pt idx="3">
                  <c:v>4713000</c:v>
                </c:pt>
                <c:pt idx="4">
                  <c:v>4713000</c:v>
                </c:pt>
                <c:pt idx="5">
                  <c:v>4713000</c:v>
                </c:pt>
                <c:pt idx="6">
                  <c:v>4713000</c:v>
                </c:pt>
                <c:pt idx="7">
                  <c:v>4713000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B8-0C44-96A5-EBE95C035E37}"/>
            </c:ext>
          </c:extLst>
        </c:ser>
        <c:ser>
          <c:idx val="2"/>
          <c:order val="2"/>
          <c:tx>
            <c:strRef>
              <c:f>'Cost Model'!$D$17</c:f>
              <c:strCache>
                <c:ptCount val="1"/>
                <c:pt idx="0">
                  <c:v>Developer Jr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'Cost Model'!$E$13:$M$14</c15:sqref>
                  </c15:fullRef>
                </c:ext>
              </c:extLst>
              <c:f>'Cost Model'!$F$13:$M$14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Y1</c:v>
                  </c:pt>
                  <c:pt idx="4">
                    <c:v>Y2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'Cost Model'!$E$17:$M$17</c15:sqref>
                  </c15:fullRef>
                </c:ext>
              </c:extLst>
              <c:f>'Cost Model'!$F$17:$M$17</c:f>
              <c:numCache>
                <c:formatCode>"$"#,##0.00</c:formatCode>
                <c:ptCount val="8"/>
                <c:pt idx="0">
                  <c:v>4713000</c:v>
                </c:pt>
                <c:pt idx="1">
                  <c:v>4713000</c:v>
                </c:pt>
                <c:pt idx="2">
                  <c:v>4713000</c:v>
                </c:pt>
                <c:pt idx="3">
                  <c:v>4713000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B8-0C44-96A5-EBE95C035E37}"/>
            </c:ext>
          </c:extLst>
        </c:ser>
        <c:ser>
          <c:idx val="4"/>
          <c:order val="4"/>
          <c:tx>
            <c:strRef>
              <c:f>'Cost Model'!$D$18</c:f>
              <c:strCache>
                <c:ptCount val="1"/>
                <c:pt idx="0">
                  <c:v>Data Scientist Jr.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'Cost Model'!$E$13:$M$14</c15:sqref>
                  </c15:fullRef>
                </c:ext>
              </c:extLst>
              <c:f>'Cost Model'!$F$13:$M$14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Y1</c:v>
                  </c:pt>
                  <c:pt idx="4">
                    <c:v>Y2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'Cost Model'!$E$18:$M$18</c15:sqref>
                  </c15:fullRef>
                </c:ext>
              </c:extLst>
              <c:f>'Cost Model'!$F$18:$M$18</c:f>
              <c:numCache>
                <c:formatCode>"$"#,##0.00</c:formatCode>
                <c:ptCount val="8"/>
                <c:pt idx="2">
                  <c:v>4713000</c:v>
                </c:pt>
                <c:pt idx="3">
                  <c:v>4713000</c:v>
                </c:pt>
                <c:pt idx="6">
                  <c:v>4713000</c:v>
                </c:pt>
                <c:pt idx="7">
                  <c:v>4713000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B8-0C44-96A5-EBE95C035E37}"/>
            </c:ext>
          </c:extLst>
        </c:ser>
        <c:ser>
          <c:idx val="5"/>
          <c:order val="5"/>
          <c:tx>
            <c:strRef>
              <c:f>'Cost Model'!$D$19</c:f>
              <c:strCache>
                <c:ptCount val="1"/>
                <c:pt idx="0">
                  <c:v>(QA Engineer) Tester Jr.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'Cost Model'!$E$13:$M$14</c15:sqref>
                  </c15:fullRef>
                </c:ext>
              </c:extLst>
              <c:f>'Cost Model'!$F$13:$M$14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Y1</c:v>
                  </c:pt>
                  <c:pt idx="4">
                    <c:v>Y2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'Cost Model'!$E$19:$M$19</c15:sqref>
                  </c15:fullRef>
                </c:ext>
              </c:extLst>
              <c:f>'Cost Model'!$F$19:$M$19</c:f>
              <c:numCache>
                <c:formatCode>"$"#,##0.00</c:formatCode>
                <c:ptCount val="8"/>
                <c:pt idx="1">
                  <c:v>5550000</c:v>
                </c:pt>
                <c:pt idx="2">
                  <c:v>5550000</c:v>
                </c:pt>
                <c:pt idx="5">
                  <c:v>1850000</c:v>
                </c:pt>
                <c:pt idx="6">
                  <c:v>1850000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B8-0C44-96A5-EBE95C035E37}"/>
            </c:ext>
          </c:extLst>
        </c:ser>
        <c:ser>
          <c:idx val="6"/>
          <c:order val="6"/>
          <c:tx>
            <c:strRef>
              <c:f>'Cost Model'!$D$20</c:f>
              <c:strCache>
                <c:ptCount val="1"/>
                <c:pt idx="0">
                  <c:v>Desarrollador de Software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'Cost Model'!$E$13:$M$14</c15:sqref>
                  </c15:fullRef>
                </c:ext>
              </c:extLst>
              <c:f>'Cost Model'!$F$13:$M$14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Y1</c:v>
                  </c:pt>
                  <c:pt idx="4">
                    <c:v>Y2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'Cost Model'!$E$20:$M$20</c15:sqref>
                  </c15:fullRef>
                </c:ext>
              </c:extLst>
              <c:f>'Cost Model'!$F$20:$M$20</c:f>
              <c:numCache>
                <c:formatCode>"$"#,##0.00</c:formatCode>
                <c:ptCount val="8"/>
                <c:pt idx="0">
                  <c:v>8107248</c:v>
                </c:pt>
                <c:pt idx="1">
                  <c:v>8107248</c:v>
                </c:pt>
                <c:pt idx="2">
                  <c:v>8107248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B8-0C44-96A5-EBE95C035E37}"/>
            </c:ext>
          </c:extLst>
        </c:ser>
        <c:ser>
          <c:idx val="7"/>
          <c:order val="7"/>
          <c:tx>
            <c:strRef>
              <c:f>'Cost Model'!$D$21</c:f>
              <c:strCache>
                <c:ptCount val="1"/>
                <c:pt idx="0">
                  <c:v>UI/UX Designer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'Cost Model'!$E$13:$M$14</c15:sqref>
                  </c15:fullRef>
                </c:ext>
              </c:extLst>
              <c:f>'Cost Model'!$F$13:$M$14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Y1</c:v>
                  </c:pt>
                  <c:pt idx="4">
                    <c:v>Y2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'Cost Model'!$E$21:$M$21</c15:sqref>
                  </c15:fullRef>
                </c:ext>
              </c:extLst>
              <c:f>'Cost Model'!$F$21:$M$21</c:f>
              <c:numCache>
                <c:formatCode>"$"#,##0.00</c:formatCode>
                <c:ptCount val="8"/>
                <c:pt idx="0">
                  <c:v>10950000</c:v>
                </c:pt>
                <c:pt idx="1">
                  <c:v>10950000</c:v>
                </c:pt>
                <c:pt idx="2">
                  <c:v>10950000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9B8-0C44-96A5-EBE95C035E37}"/>
            </c:ext>
          </c:extLst>
        </c:ser>
        <c:ser>
          <c:idx val="8"/>
          <c:order val="8"/>
          <c:tx>
            <c:strRef>
              <c:f>'Cost Model'!$D$22</c:f>
              <c:strCache>
                <c:ptCount val="1"/>
                <c:pt idx="0">
                  <c:v>Desarrollador de Software Senior / Proyect Manager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'Cost Model'!$E$13:$M$14</c15:sqref>
                  </c15:fullRef>
                </c:ext>
              </c:extLst>
              <c:f>'Cost Model'!$F$13:$M$14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Y1</c:v>
                  </c:pt>
                  <c:pt idx="4">
                    <c:v>Y2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'Cost Model'!$E$22:$M$22</c15:sqref>
                  </c15:fullRef>
                </c:ext>
              </c:extLst>
              <c:f>'Cost Model'!$F$22:$M$22</c:f>
              <c:numCache>
                <c:formatCode>"$"#,##0.00</c:formatCode>
                <c:ptCount val="8"/>
                <c:pt idx="0">
                  <c:v>12264612</c:v>
                </c:pt>
                <c:pt idx="1">
                  <c:v>12264612</c:v>
                </c:pt>
                <c:pt idx="2">
                  <c:v>12264612</c:v>
                </c:pt>
                <c:pt idx="3">
                  <c:v>12264612</c:v>
                </c:pt>
                <c:pt idx="4">
                  <c:v>12264612</c:v>
                </c:pt>
                <c:pt idx="5">
                  <c:v>12264612</c:v>
                </c:pt>
                <c:pt idx="6">
                  <c:v>12264612</c:v>
                </c:pt>
                <c:pt idx="7">
                  <c:v>12264612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9B8-0C44-96A5-EBE95C035E37}"/>
            </c:ext>
          </c:extLst>
        </c:ser>
        <c:ser>
          <c:idx val="9"/>
          <c:order val="9"/>
          <c:tx>
            <c:strRef>
              <c:f>'Cost Model'!$D$23</c:f>
              <c:strCache>
                <c:ptCount val="1"/>
                <c:pt idx="0">
                  <c:v>Launch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'Cost Model'!$E$13:$M$14</c15:sqref>
                  </c15:fullRef>
                </c:ext>
              </c:extLst>
              <c:f>'Cost Model'!$F$13:$M$14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Y1</c:v>
                  </c:pt>
                  <c:pt idx="4">
                    <c:v>Y2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'Cost Model'!$E$23:$M$23</c15:sqref>
                  </c15:fullRef>
                </c:ext>
              </c:extLst>
              <c:f>'Cost Model'!$F$23:$M$23</c:f>
              <c:numCache>
                <c:formatCode>"$"#,##0.00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9-C9B8-0C44-96A5-EBE95C035E37}"/>
            </c:ext>
          </c:extLst>
        </c:ser>
        <c:ser>
          <c:idx val="10"/>
          <c:order val="10"/>
          <c:tx>
            <c:strRef>
              <c:f>'Cost Model'!$D$24</c:f>
              <c:strCache>
                <c:ptCount val="1"/>
                <c:pt idx="0">
                  <c:v>App Store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'Cost Model'!$E$13:$M$14</c15:sqref>
                  </c15:fullRef>
                </c:ext>
              </c:extLst>
              <c:f>'Cost Model'!$F$13:$M$14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Y1</c:v>
                  </c:pt>
                  <c:pt idx="4">
                    <c:v>Y2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'Cost Model'!$E$24:$M$24</c15:sqref>
                  </c15:fullRef>
                </c:ext>
              </c:extLst>
              <c:f>'Cost Model'!$F$24:$M$24</c:f>
              <c:numCache>
                <c:formatCode>"$"#,##0.00</c:formatCode>
                <c:ptCount val="8"/>
                <c:pt idx="1">
                  <c:v>401772.69</c:v>
                </c:pt>
                <c:pt idx="5">
                  <c:v>401772.69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9B8-0C44-96A5-EBE95C035E37}"/>
            </c:ext>
          </c:extLst>
        </c:ser>
        <c:ser>
          <c:idx val="11"/>
          <c:order val="11"/>
          <c:tx>
            <c:strRef>
              <c:f>'Cost Model'!$D$25</c:f>
              <c:strCache>
                <c:ptCount val="1"/>
                <c:pt idx="0">
                  <c:v>Google Store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'Cost Model'!$E$13:$M$14</c15:sqref>
                  </c15:fullRef>
                </c:ext>
              </c:extLst>
              <c:f>'Cost Model'!$F$13:$M$14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Y1</c:v>
                  </c:pt>
                  <c:pt idx="4">
                    <c:v>Y2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'Cost Model'!$E$25:$M$25</c15:sqref>
                  </c15:fullRef>
                </c:ext>
              </c:extLst>
              <c:f>'Cost Model'!$F$25:$M$25</c:f>
              <c:numCache>
                <c:formatCode>"$"#,##0.00</c:formatCode>
                <c:ptCount val="8"/>
                <c:pt idx="1">
                  <c:v>101457.75</c:v>
                </c:pt>
                <c:pt idx="5">
                  <c:v>101457.75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9B8-0C44-96A5-EBE95C035E37}"/>
            </c:ext>
          </c:extLst>
        </c:ser>
        <c:ser>
          <c:idx val="12"/>
          <c:order val="12"/>
          <c:tx>
            <c:strRef>
              <c:f>'Cost Model'!$D$26</c:f>
              <c:strCache>
                <c:ptCount val="1"/>
                <c:pt idx="0">
                  <c:v>Azure SQL Data Base 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'Cost Model'!$E$13:$M$14</c15:sqref>
                  </c15:fullRef>
                </c:ext>
              </c:extLst>
              <c:f>'Cost Model'!$F$13:$M$14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Y1</c:v>
                  </c:pt>
                  <c:pt idx="4">
                    <c:v>Y2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'Cost Model'!$E$26:$M$26</c15:sqref>
                  </c15:fullRef>
                </c:ext>
              </c:extLst>
              <c:f>'Cost Model'!$F$26:$M$26</c:f>
              <c:numCache>
                <c:formatCode>"$"#,##0.00</c:formatCode>
                <c:ptCount val="8"/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9B8-0C44-96A5-EBE95C035E37}"/>
            </c:ext>
          </c:extLst>
        </c:ser>
        <c:ser>
          <c:idx val="13"/>
          <c:order val="13"/>
          <c:tx>
            <c:strRef>
              <c:f>'Cost Model'!$D$27</c:f>
              <c:strCache>
                <c:ptCount val="1"/>
                <c:pt idx="0">
                  <c:v>Azure App Services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'Cost Model'!$E$13:$M$14</c15:sqref>
                  </c15:fullRef>
                </c:ext>
              </c:extLst>
              <c:f>'Cost Model'!$F$13:$M$14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Y1</c:v>
                  </c:pt>
                  <c:pt idx="4">
                    <c:v>Y2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'Cost Model'!$E$27:$M$27</c15:sqref>
                  </c15:fullRef>
                </c:ext>
              </c:extLst>
              <c:f>'Cost Model'!$F$27:$M$27</c:f>
              <c:numCache>
                <c:formatCode>"$"#,##0.00</c:formatCode>
                <c:ptCount val="8"/>
                <c:pt idx="1">
                  <c:v>205938</c:v>
                </c:pt>
                <c:pt idx="2">
                  <c:v>205938</c:v>
                </c:pt>
                <c:pt idx="3">
                  <c:v>205938</c:v>
                </c:pt>
                <c:pt idx="4">
                  <c:v>205938</c:v>
                </c:pt>
                <c:pt idx="5">
                  <c:v>205938</c:v>
                </c:pt>
                <c:pt idx="6">
                  <c:v>205938</c:v>
                </c:pt>
                <c:pt idx="7">
                  <c:v>205938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9B8-0C44-96A5-EBE95C035E37}"/>
            </c:ext>
          </c:extLst>
        </c:ser>
        <c:ser>
          <c:idx val="14"/>
          <c:order val="14"/>
          <c:tx>
            <c:strRef>
              <c:f>'Cost Model'!$D$28</c:f>
              <c:strCache>
                <c:ptCount val="1"/>
                <c:pt idx="0">
                  <c:v>Azure Virtual Machines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'Cost Model'!$E$13:$M$14</c15:sqref>
                  </c15:fullRef>
                </c:ext>
              </c:extLst>
              <c:f>'Cost Model'!$F$13:$M$14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Y1</c:v>
                  </c:pt>
                  <c:pt idx="4">
                    <c:v>Y2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'Cost Model'!$E$28:$M$28</c15:sqref>
                  </c15:fullRef>
                </c:ext>
              </c:extLst>
              <c:f>'Cost Model'!$F$28:$M$28</c:f>
              <c:numCache>
                <c:formatCode>"$"#,##0.00</c:formatCode>
                <c:ptCount val="8"/>
                <c:pt idx="1">
                  <c:v>166378</c:v>
                </c:pt>
                <c:pt idx="2">
                  <c:v>166378</c:v>
                </c:pt>
                <c:pt idx="3">
                  <c:v>166378</c:v>
                </c:pt>
                <c:pt idx="4">
                  <c:v>166378</c:v>
                </c:pt>
                <c:pt idx="5">
                  <c:v>166378</c:v>
                </c:pt>
                <c:pt idx="6">
                  <c:v>166378</c:v>
                </c:pt>
                <c:pt idx="7">
                  <c:v>166378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9B8-0C44-96A5-EBE95C035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5388736"/>
        <c:axId val="2055398000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'Cost Model'!#REF!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'Cost Model'!$E$13:$M$14</c15:sqref>
                        </c15:fullRef>
                        <c15:formulaRef>
                          <c15:sqref>'Cost Model'!$F$13:$M$14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  <c:pt idx="4">
                          <c:v>Q1</c:v>
                        </c:pt>
                        <c:pt idx="5">
                          <c:v>Q2</c:v>
                        </c:pt>
                        <c:pt idx="6">
                          <c:v>Q3</c:v>
                        </c:pt>
                        <c:pt idx="7">
                          <c:v>Q4</c:v>
                        </c:pt>
                      </c:lvl>
                      <c:lvl>
                        <c:pt idx="0">
                          <c:v>Y1</c:v>
                        </c:pt>
                        <c:pt idx="4">
                          <c:v>Y2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'Cost Model'!#REF!</c15:sqref>
                        </c15:fullRef>
                        <c15:formulaRef>
                          <c15:sqref>'Cost Model'!#REF!</c15:sqref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9B8-0C44-96A5-EBE95C035E37}"/>
                  </c:ext>
                </c:extLst>
              </c15:ser>
            </c15:filteredBarSeries>
          </c:ext>
        </c:extLst>
      </c:barChart>
      <c:catAx>
        <c:axId val="205538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398000"/>
        <c:crosses val="autoZero"/>
        <c:auto val="1"/>
        <c:lblAlgn val="ctr"/>
        <c:lblOffset val="100"/>
        <c:noMultiLvlLbl val="0"/>
      </c:catAx>
      <c:valAx>
        <c:axId val="205539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38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Cost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'Cost Model'!$P$15</c:f>
              <c:strCache>
                <c:ptCount val="1"/>
                <c:pt idx="0">
                  <c:v>Total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3C2-DC48-9295-F2FD419155D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3C2-DC48-9295-F2FD419155D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3C2-DC48-9295-F2FD419155D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3C2-DC48-9295-F2FD419155D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3C2-DC48-9295-F2FD419155D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3C2-DC48-9295-F2FD419155D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3C2-DC48-9295-F2FD419155DA}"/>
              </c:ext>
            </c:extLst>
          </c:dPt>
          <c:cat>
            <c:multiLvlStrRef>
              <c:f>'Cost Model'!$Q$11:$X$14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Y1</c:v>
                  </c:pt>
                  <c:pt idx="4">
                    <c:v>Y2</c:v>
                  </c:pt>
                </c:lvl>
                <c:lvl>
                  <c:pt idx="0">
                    <c:v>Cost Model</c:v>
                  </c:pt>
                </c:lvl>
              </c:multiLvlStrCache>
            </c:multiLvlStrRef>
          </c:cat>
          <c:val>
            <c:numRef>
              <c:f>'Cost Model'!$Q$15:$X$15</c:f>
              <c:numCache>
                <c:formatCode>"$"#,##0.00</c:formatCode>
                <c:ptCount val="8"/>
                <c:pt idx="0">
                  <c:v>44860860</c:v>
                </c:pt>
                <c:pt idx="1">
                  <c:v>51386406.439999998</c:v>
                </c:pt>
                <c:pt idx="2">
                  <c:v>51483176</c:v>
                </c:pt>
                <c:pt idx="3">
                  <c:v>26875928</c:v>
                </c:pt>
                <c:pt idx="4">
                  <c:v>17449928</c:v>
                </c:pt>
                <c:pt idx="5">
                  <c:v>19803158.440000001</c:v>
                </c:pt>
                <c:pt idx="6">
                  <c:v>24012928</c:v>
                </c:pt>
                <c:pt idx="7">
                  <c:v>22162928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C2-DC48-9295-F2FD41915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2037776"/>
        <c:axId val="2051452016"/>
      </c:barChart>
      <c:catAx>
        <c:axId val="205203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452016"/>
        <c:crosses val="autoZero"/>
        <c:auto val="1"/>
        <c:lblAlgn val="ctr"/>
        <c:lblOffset val="100"/>
        <c:noMultiLvlLbl val="0"/>
      </c:catAx>
      <c:valAx>
        <c:axId val="205145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3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Model'!$C$7</c:f>
              <c:strCache>
                <c:ptCount val="1"/>
                <c:pt idx="0">
                  <c:v>PPV 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'Revenue Model'!$D$4:$L$6</c:f>
              <c:multiLvlStrCache>
                <c:ptCount val="9"/>
                <c:lvl>
                  <c:pt idx="1">
                    <c:v>Q1</c:v>
                  </c:pt>
                  <c:pt idx="2">
                    <c:v>Q2</c:v>
                  </c:pt>
                  <c:pt idx="3">
                    <c:v>Q3</c:v>
                  </c:pt>
                  <c:pt idx="4">
                    <c:v>Q4</c:v>
                  </c:pt>
                  <c:pt idx="5">
                    <c:v>Q1</c:v>
                  </c:pt>
                  <c:pt idx="6">
                    <c:v>Q2</c:v>
                  </c:pt>
                  <c:pt idx="7">
                    <c:v>Q3</c:v>
                  </c:pt>
                  <c:pt idx="8">
                    <c:v>Q4</c:v>
                  </c:pt>
                </c:lvl>
                <c:lvl>
                  <c:pt idx="1">
                    <c:v>Y1</c:v>
                  </c:pt>
                  <c:pt idx="5">
                    <c:v>Y2</c:v>
                  </c:pt>
                </c:lvl>
                <c:lvl>
                  <c:pt idx="1">
                    <c:v>Revenue Model</c:v>
                  </c:pt>
                </c:lvl>
              </c:multiLvlStrCache>
            </c:multiLvlStrRef>
          </c:cat>
          <c:val>
            <c:numRef>
              <c:f>'Revenue Model'!$D$7:$L$7</c:f>
              <c:numCache>
                <c:formatCode>"$"#,##0.00</c:formatCode>
                <c:ptCount val="9"/>
                <c:pt idx="1">
                  <c:v>0</c:v>
                </c:pt>
                <c:pt idx="2">
                  <c:v>0</c:v>
                </c:pt>
                <c:pt idx="3">
                  <c:v>400</c:v>
                </c:pt>
                <c:pt idx="4">
                  <c:v>200000</c:v>
                </c:pt>
                <c:pt idx="5">
                  <c:v>4000000</c:v>
                </c:pt>
                <c:pt idx="6">
                  <c:v>12000000</c:v>
                </c:pt>
                <c:pt idx="7">
                  <c:v>24000000</c:v>
                </c:pt>
                <c:pt idx="8">
                  <c:v>30000000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6-FD4D-97A9-5E9220B2EB34}"/>
            </c:ext>
          </c:extLst>
        </c:ser>
        <c:ser>
          <c:idx val="1"/>
          <c:order val="1"/>
          <c:tx>
            <c:strRef>
              <c:f>'Revenue Model'!$C$8</c:f>
              <c:strCache>
                <c:ptCount val="1"/>
                <c:pt idx="0">
                  <c:v>Data Monetization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'Revenue Model'!$D$4:$L$6</c:f>
              <c:multiLvlStrCache>
                <c:ptCount val="9"/>
                <c:lvl>
                  <c:pt idx="1">
                    <c:v>Q1</c:v>
                  </c:pt>
                  <c:pt idx="2">
                    <c:v>Q2</c:v>
                  </c:pt>
                  <c:pt idx="3">
                    <c:v>Q3</c:v>
                  </c:pt>
                  <c:pt idx="4">
                    <c:v>Q4</c:v>
                  </c:pt>
                  <c:pt idx="5">
                    <c:v>Q1</c:v>
                  </c:pt>
                  <c:pt idx="6">
                    <c:v>Q2</c:v>
                  </c:pt>
                  <c:pt idx="7">
                    <c:v>Q3</c:v>
                  </c:pt>
                  <c:pt idx="8">
                    <c:v>Q4</c:v>
                  </c:pt>
                </c:lvl>
                <c:lvl>
                  <c:pt idx="1">
                    <c:v>Y1</c:v>
                  </c:pt>
                  <c:pt idx="5">
                    <c:v>Y2</c:v>
                  </c:pt>
                </c:lvl>
                <c:lvl>
                  <c:pt idx="1">
                    <c:v>Revenue Model</c:v>
                  </c:pt>
                </c:lvl>
              </c:multiLvlStrCache>
            </c:multiLvlStrRef>
          </c:cat>
          <c:val>
            <c:numRef>
              <c:f>'Revenue Model'!$D$8:$L$8</c:f>
              <c:numCache>
                <c:formatCode>"$"#,##0.00</c:formatCode>
                <c:ptCount val="9"/>
                <c:pt idx="1">
                  <c:v>0</c:v>
                </c:pt>
                <c:pt idx="2">
                  <c:v>0</c:v>
                </c:pt>
                <c:pt idx="3">
                  <c:v>100000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16-FD4D-97A9-5E9220B2E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2368544"/>
        <c:axId val="812533760"/>
      </c:barChart>
      <c:catAx>
        <c:axId val="109236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533760"/>
        <c:crosses val="autoZero"/>
        <c:auto val="1"/>
        <c:lblAlgn val="ctr"/>
        <c:lblOffset val="100"/>
        <c:noMultiLvlLbl val="0"/>
      </c:catAx>
      <c:valAx>
        <c:axId val="8125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36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vs Revenue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'Cost vs Revenue Model'!$B$5</c:f>
              <c:strCache>
                <c:ptCount val="1"/>
                <c:pt idx="0">
                  <c:v>Total Cost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'Cost vs Revenue Model'!$C$3:$J$4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Y1</c:v>
                  </c:pt>
                  <c:pt idx="4">
                    <c:v>Y2</c:v>
                  </c:pt>
                </c:lvl>
              </c:multiLvlStrCache>
            </c:multiLvlStrRef>
          </c:cat>
          <c:val>
            <c:numRef>
              <c:f>'Cost vs Revenue Model'!$C$5:$J$5</c:f>
              <c:numCache>
                <c:formatCode>"$"#,##0.00</c:formatCode>
                <c:ptCount val="8"/>
                <c:pt idx="0">
                  <c:v>44860860</c:v>
                </c:pt>
                <c:pt idx="1">
                  <c:v>51386406.439999998</c:v>
                </c:pt>
                <c:pt idx="2">
                  <c:v>51483176</c:v>
                </c:pt>
                <c:pt idx="3">
                  <c:v>26875928</c:v>
                </c:pt>
                <c:pt idx="4">
                  <c:v>17449928</c:v>
                </c:pt>
                <c:pt idx="5">
                  <c:v>19803158.440000001</c:v>
                </c:pt>
                <c:pt idx="6">
                  <c:v>24012928</c:v>
                </c:pt>
                <c:pt idx="7">
                  <c:v>22162928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83-C64B-8E27-6373A78ACCFE}"/>
            </c:ext>
          </c:extLst>
        </c:ser>
        <c:ser>
          <c:idx val="1"/>
          <c:order val="1"/>
          <c:tx>
            <c:strRef>
              <c:f>'Cost vs Revenue Model'!$B$6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multiLvlStrRef>
              <c:f>'Cost vs Revenue Model'!$C$3:$J$4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Y1</c:v>
                  </c:pt>
                  <c:pt idx="4">
                    <c:v>Y2</c:v>
                  </c:pt>
                </c:lvl>
              </c:multiLvlStrCache>
            </c:multiLvlStrRef>
          </c:cat>
          <c:val>
            <c:numRef>
              <c:f>'Cost vs Revenue Model'!$C$6:$J$6</c:f>
              <c:numCache>
                <c:formatCode>"$"#,##0.00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100400</c:v>
                </c:pt>
                <c:pt idx="3">
                  <c:v>1200000</c:v>
                </c:pt>
                <c:pt idx="4">
                  <c:v>6000000</c:v>
                </c:pt>
                <c:pt idx="5">
                  <c:v>16000000</c:v>
                </c:pt>
                <c:pt idx="6">
                  <c:v>32000000</c:v>
                </c:pt>
                <c:pt idx="7">
                  <c:v>40000000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3-C64B-8E27-6373A78AC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9948400"/>
        <c:axId val="1139975312"/>
      </c:barChart>
      <c:catAx>
        <c:axId val="113994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975312"/>
        <c:crosses val="autoZero"/>
        <c:auto val="1"/>
        <c:lblAlgn val="ctr"/>
        <c:lblOffset val="100"/>
        <c:noMultiLvlLbl val="0"/>
      </c:catAx>
      <c:valAx>
        <c:axId val="113997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94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398724</xdr:colOff>
      <xdr:row>32</xdr:row>
      <xdr:rowOff>182824</xdr:rowOff>
    </xdr:from>
    <xdr:to>
      <xdr:col>14</xdr:col>
      <xdr:colOff>424124</xdr:colOff>
      <xdr:row>54</xdr:row>
      <xdr:rowOff>182823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8C716E-4945-9FFA-FF40-5990E8633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791147</xdr:colOff>
      <xdr:row>23</xdr:row>
      <xdr:rowOff>96186</xdr:rowOff>
    </xdr:from>
    <xdr:to>
      <xdr:col>24</xdr:col>
      <xdr:colOff>187377</xdr:colOff>
      <xdr:row>49</xdr:row>
      <xdr:rowOff>187377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DE6FB4-4020-27DF-C219-902B618C1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622300</xdr:colOff>
      <xdr:row>14</xdr:row>
      <xdr:rowOff>25400</xdr:rowOff>
    </xdr:from>
    <xdr:to>
      <xdr:col>17</xdr:col>
      <xdr:colOff>457200</xdr:colOff>
      <xdr:row>33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1BC3AE-8624-F0C2-19DA-BA4A030C2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9</xdr:row>
      <xdr:rowOff>101600</xdr:rowOff>
    </xdr:from>
    <xdr:to>
      <xdr:col>12</xdr:col>
      <xdr:colOff>165100</xdr:colOff>
      <xdr:row>29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D14859-AA37-1039-E0B8-A01F5FF4D5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16CD9-6EE3-9D4E-A635-B3D0AEAFDA88}">
  <dimension ref="D9:X35"/>
  <sheetViews>
    <sheetView showGridLines="0" topLeftCell="I17" zoomScale="85" zoomScaleNormal="63" workbookViewId="0">
      <selection activeCell="X15" sqref="Q15:X15"/>
    </sheetView>
  </sheetViews>
  <sheetFormatPr baseColWidth="10" defaultRowHeight="16" x14ac:dyDescent="0.2"/>
  <cols>
    <col min="5" max="5" width="36.5" customWidth="1"/>
    <col min="6" max="13" width="13.83203125" bestFit="1" customWidth="1"/>
    <col min="17" max="24" width="15" bestFit="1" customWidth="1"/>
  </cols>
  <sheetData>
    <row r="9" spans="4:24" x14ac:dyDescent="0.2">
      <c r="H9" t="s">
        <v>40</v>
      </c>
    </row>
    <row r="12" spans="4:24" x14ac:dyDescent="0.2">
      <c r="F12" s="3" t="s">
        <v>22</v>
      </c>
      <c r="G12" s="3"/>
      <c r="H12" s="3"/>
      <c r="I12" s="3"/>
      <c r="J12" s="3"/>
      <c r="K12" s="3"/>
      <c r="L12" s="3"/>
      <c r="M12" s="3"/>
      <c r="Q12" s="3" t="s">
        <v>22</v>
      </c>
      <c r="R12" s="3"/>
      <c r="S12" s="3"/>
      <c r="T12" s="3"/>
      <c r="U12" s="3"/>
      <c r="V12" s="3"/>
      <c r="W12" s="3"/>
      <c r="X12" s="3"/>
    </row>
    <row r="13" spans="4:24" x14ac:dyDescent="0.2">
      <c r="D13" s="12" t="s">
        <v>4</v>
      </c>
      <c r="E13" s="12"/>
      <c r="F13" s="25" t="s">
        <v>19</v>
      </c>
      <c r="G13" s="25"/>
      <c r="H13" s="25"/>
      <c r="I13" s="25"/>
      <c r="J13" s="26" t="s">
        <v>20</v>
      </c>
      <c r="K13" s="26"/>
      <c r="L13" s="26"/>
      <c r="M13" s="26"/>
      <c r="Q13" s="25" t="s">
        <v>19</v>
      </c>
      <c r="R13" s="25"/>
      <c r="S13" s="25"/>
      <c r="T13" s="25"/>
      <c r="U13" s="26" t="s">
        <v>20</v>
      </c>
      <c r="V13" s="26"/>
      <c r="W13" s="26"/>
      <c r="X13" s="26"/>
    </row>
    <row r="14" spans="4:24" x14ac:dyDescent="0.2">
      <c r="D14" s="12"/>
      <c r="E14" s="12"/>
      <c r="F14" s="4" t="s">
        <v>0</v>
      </c>
      <c r="G14" s="5" t="s">
        <v>1</v>
      </c>
      <c r="H14" s="10" t="s">
        <v>2</v>
      </c>
      <c r="I14" s="11" t="s">
        <v>3</v>
      </c>
      <c r="J14" s="6" t="s">
        <v>0</v>
      </c>
      <c r="K14" s="7" t="s">
        <v>1</v>
      </c>
      <c r="L14" s="8" t="s">
        <v>2</v>
      </c>
      <c r="M14" s="9" t="s">
        <v>3</v>
      </c>
      <c r="Q14" s="4" t="s">
        <v>0</v>
      </c>
      <c r="R14" s="5" t="s">
        <v>1</v>
      </c>
      <c r="S14" s="10" t="s">
        <v>2</v>
      </c>
      <c r="T14" s="11" t="s">
        <v>3</v>
      </c>
      <c r="U14" s="6" t="s">
        <v>0</v>
      </c>
      <c r="V14" s="7" t="s">
        <v>1</v>
      </c>
      <c r="W14" s="8" t="s">
        <v>2</v>
      </c>
      <c r="X14" s="9" t="s">
        <v>3</v>
      </c>
    </row>
    <row r="15" spans="4:24" x14ac:dyDescent="0.2">
      <c r="D15" s="12" t="s">
        <v>39</v>
      </c>
      <c r="E15" s="12"/>
      <c r="F15" s="23">
        <f>1371000*3</f>
        <v>4113000</v>
      </c>
      <c r="G15" s="23">
        <f>1371000*3</f>
        <v>4113000</v>
      </c>
      <c r="H15" s="22"/>
      <c r="I15" s="22"/>
      <c r="J15" s="21"/>
      <c r="K15" s="21"/>
      <c r="L15" s="22"/>
      <c r="M15" s="22"/>
      <c r="P15" s="13" t="s">
        <v>8</v>
      </c>
      <c r="Q15" s="16">
        <f>SUM(F15:F28)</f>
        <v>44860860</v>
      </c>
      <c r="R15" s="16">
        <f t="shared" ref="R15:X15" si="0">SUM(G15:G28)</f>
        <v>51386406.439999998</v>
      </c>
      <c r="S15" s="16">
        <f t="shared" si="0"/>
        <v>51483176</v>
      </c>
      <c r="T15" s="16">
        <f t="shared" si="0"/>
        <v>26875928</v>
      </c>
      <c r="U15" s="16">
        <f t="shared" si="0"/>
        <v>17449928</v>
      </c>
      <c r="V15" s="16">
        <f t="shared" si="0"/>
        <v>19803158.440000001</v>
      </c>
      <c r="W15" s="16">
        <f t="shared" si="0"/>
        <v>24012928</v>
      </c>
      <c r="X15" s="16">
        <f t="shared" si="0"/>
        <v>22162928</v>
      </c>
    </row>
    <row r="16" spans="4:24" x14ac:dyDescent="0.2">
      <c r="D16" s="12" t="s">
        <v>12</v>
      </c>
      <c r="E16" s="12"/>
      <c r="F16" s="23">
        <f>1571000*3</f>
        <v>4713000</v>
      </c>
      <c r="G16" s="23">
        <f>1571000*3</f>
        <v>4713000</v>
      </c>
      <c r="H16" s="23">
        <f t="shared" ref="H16:M18" si="1">1571000*3</f>
        <v>4713000</v>
      </c>
      <c r="I16" s="23">
        <f t="shared" si="1"/>
        <v>4713000</v>
      </c>
      <c r="J16" s="23">
        <f t="shared" si="1"/>
        <v>4713000</v>
      </c>
      <c r="K16" s="23">
        <f t="shared" si="1"/>
        <v>4713000</v>
      </c>
      <c r="L16" s="23">
        <f t="shared" si="1"/>
        <v>4713000</v>
      </c>
      <c r="M16" s="23">
        <f t="shared" si="1"/>
        <v>4713000</v>
      </c>
    </row>
    <row r="17" spans="4:13" x14ac:dyDescent="0.2">
      <c r="D17" s="12" t="s">
        <v>41</v>
      </c>
      <c r="E17" s="12"/>
      <c r="F17" s="23">
        <f>1571000*3</f>
        <v>4713000</v>
      </c>
      <c r="G17" s="23">
        <f t="shared" ref="G17:I17" si="2">1571000*3</f>
        <v>4713000</v>
      </c>
      <c r="H17" s="23">
        <f t="shared" si="1"/>
        <v>4713000</v>
      </c>
      <c r="I17" s="23">
        <f t="shared" si="1"/>
        <v>4713000</v>
      </c>
      <c r="J17" s="23"/>
      <c r="K17" s="23"/>
      <c r="L17" s="23"/>
      <c r="M17" s="23"/>
    </row>
    <row r="18" spans="4:13" x14ac:dyDescent="0.2">
      <c r="D18" s="12" t="s">
        <v>14</v>
      </c>
      <c r="E18" s="12"/>
      <c r="F18" s="14"/>
      <c r="G18" s="14"/>
      <c r="H18" s="23">
        <f t="shared" si="1"/>
        <v>4713000</v>
      </c>
      <c r="I18" s="23">
        <f t="shared" si="1"/>
        <v>4713000</v>
      </c>
      <c r="J18" s="23"/>
      <c r="K18" s="23"/>
      <c r="L18" s="23">
        <f t="shared" si="1"/>
        <v>4713000</v>
      </c>
      <c r="M18" s="23">
        <f t="shared" si="1"/>
        <v>4713000</v>
      </c>
    </row>
    <row r="19" spans="4:13" x14ac:dyDescent="0.2">
      <c r="D19" s="12" t="s">
        <v>15</v>
      </c>
      <c r="E19" s="12"/>
      <c r="F19" s="14"/>
      <c r="G19" s="14">
        <f>1850000*3</f>
        <v>5550000</v>
      </c>
      <c r="H19" s="14">
        <f>1850000*3</f>
        <v>5550000</v>
      </c>
      <c r="I19" s="14"/>
      <c r="J19" s="14"/>
      <c r="K19" s="14">
        <v>1850000</v>
      </c>
      <c r="L19" s="14">
        <v>1850000</v>
      </c>
      <c r="M19" s="14"/>
    </row>
    <row r="20" spans="4:13" x14ac:dyDescent="0.2">
      <c r="D20" s="12" t="s">
        <v>13</v>
      </c>
      <c r="E20" s="12"/>
      <c r="F20" s="14">
        <f>2702416*3</f>
        <v>8107248</v>
      </c>
      <c r="G20" s="14">
        <f t="shared" ref="G20:M20" si="3">2702416*3</f>
        <v>8107248</v>
      </c>
      <c r="H20" s="14">
        <f t="shared" si="3"/>
        <v>8107248</v>
      </c>
      <c r="I20" s="14"/>
      <c r="J20" s="14"/>
      <c r="K20" s="14"/>
      <c r="L20" s="14"/>
      <c r="M20" s="14"/>
    </row>
    <row r="21" spans="4:13" x14ac:dyDescent="0.2">
      <c r="D21" s="12" t="s">
        <v>10</v>
      </c>
      <c r="E21" s="12"/>
      <c r="F21" s="14">
        <f>3650000*3</f>
        <v>10950000</v>
      </c>
      <c r="G21" s="14">
        <f t="shared" ref="G21:H21" si="4">3650000*3</f>
        <v>10950000</v>
      </c>
      <c r="H21" s="14">
        <f t="shared" si="4"/>
        <v>10950000</v>
      </c>
      <c r="I21" s="14"/>
      <c r="J21" s="14"/>
      <c r="K21" s="14"/>
      <c r="L21" s="14"/>
      <c r="M21" s="14"/>
    </row>
    <row r="22" spans="4:13" x14ac:dyDescent="0.2">
      <c r="D22" s="12" t="s">
        <v>11</v>
      </c>
      <c r="E22" s="12"/>
      <c r="F22" s="14">
        <f>4088204*3</f>
        <v>12264612</v>
      </c>
      <c r="G22" s="14">
        <f t="shared" ref="G22:M22" si="5">4088204*3</f>
        <v>12264612</v>
      </c>
      <c r="H22" s="14">
        <f t="shared" si="5"/>
        <v>12264612</v>
      </c>
      <c r="I22" s="14">
        <f t="shared" si="5"/>
        <v>12264612</v>
      </c>
      <c r="J22" s="14">
        <f t="shared" si="5"/>
        <v>12264612</v>
      </c>
      <c r="K22" s="14">
        <f t="shared" si="5"/>
        <v>12264612</v>
      </c>
      <c r="L22" s="14">
        <f t="shared" si="5"/>
        <v>12264612</v>
      </c>
      <c r="M22" s="14">
        <f t="shared" si="5"/>
        <v>12264612</v>
      </c>
    </row>
    <row r="23" spans="4:13" x14ac:dyDescent="0.2">
      <c r="D23" s="12" t="s">
        <v>5</v>
      </c>
      <c r="E23" s="12"/>
      <c r="F23" s="14"/>
      <c r="G23" s="14"/>
      <c r="H23" s="20"/>
      <c r="I23" s="14"/>
      <c r="J23" s="14"/>
      <c r="K23" s="14"/>
      <c r="L23" s="14"/>
      <c r="M23" s="14"/>
    </row>
    <row r="24" spans="4:13" x14ac:dyDescent="0.2">
      <c r="D24" s="12" t="s">
        <v>6</v>
      </c>
      <c r="E24" s="12"/>
      <c r="F24" s="14"/>
      <c r="G24" s="14">
        <v>401772.69</v>
      </c>
      <c r="H24" s="14"/>
      <c r="I24" s="14"/>
      <c r="J24" s="14"/>
      <c r="K24" s="14">
        <v>401772.69</v>
      </c>
      <c r="L24" s="14"/>
      <c r="M24" s="14"/>
    </row>
    <row r="25" spans="4:13" x14ac:dyDescent="0.2">
      <c r="D25" s="12" t="s">
        <v>9</v>
      </c>
      <c r="E25" s="12"/>
      <c r="F25" s="14"/>
      <c r="G25" s="14">
        <v>101457.75</v>
      </c>
      <c r="H25" s="14"/>
      <c r="I25" s="14"/>
      <c r="J25" s="14"/>
      <c r="K25" s="14">
        <v>101457.75</v>
      </c>
      <c r="L25" s="14"/>
      <c r="M25" s="14"/>
    </row>
    <row r="26" spans="4:13" x14ac:dyDescent="0.2">
      <c r="D26" s="12" t="s">
        <v>16</v>
      </c>
      <c r="E26" s="12"/>
      <c r="F26" s="14"/>
      <c r="G26" s="14">
        <v>100000</v>
      </c>
      <c r="H26" s="14">
        <v>100000</v>
      </c>
      <c r="I26" s="14">
        <v>100000</v>
      </c>
      <c r="J26" s="14">
        <v>100000</v>
      </c>
      <c r="K26" s="14">
        <v>100000</v>
      </c>
      <c r="L26" s="14">
        <v>100000</v>
      </c>
      <c r="M26" s="14">
        <v>100000</v>
      </c>
    </row>
    <row r="27" spans="4:13" x14ac:dyDescent="0.2">
      <c r="D27" s="3" t="s">
        <v>18</v>
      </c>
      <c r="E27" s="3"/>
      <c r="F27" s="16"/>
      <c r="G27" s="14">
        <f t="shared" ref="G27:M27" si="6">51 * 4038</f>
        <v>205938</v>
      </c>
      <c r="H27" s="14">
        <f t="shared" si="6"/>
        <v>205938</v>
      </c>
      <c r="I27" s="14">
        <f t="shared" si="6"/>
        <v>205938</v>
      </c>
      <c r="J27" s="14">
        <f t="shared" si="6"/>
        <v>205938</v>
      </c>
      <c r="K27" s="14">
        <f t="shared" si="6"/>
        <v>205938</v>
      </c>
      <c r="L27" s="14">
        <f t="shared" si="6"/>
        <v>205938</v>
      </c>
      <c r="M27" s="14">
        <f t="shared" si="6"/>
        <v>205938</v>
      </c>
    </row>
    <row r="28" spans="4:13" x14ac:dyDescent="0.2">
      <c r="D28" s="3" t="s">
        <v>17</v>
      </c>
      <c r="E28" s="3"/>
      <c r="F28" s="16"/>
      <c r="G28" s="14">
        <v>166378</v>
      </c>
      <c r="H28" s="14">
        <v>166378</v>
      </c>
      <c r="I28" s="14">
        <v>166378</v>
      </c>
      <c r="J28" s="14">
        <v>166378</v>
      </c>
      <c r="K28" s="14">
        <v>166378</v>
      </c>
      <c r="L28" s="14">
        <v>166378</v>
      </c>
      <c r="M28" s="14">
        <v>166378</v>
      </c>
    </row>
    <row r="29" spans="4:13" x14ac:dyDescent="0.2">
      <c r="F29" s="16"/>
      <c r="G29" s="16"/>
      <c r="H29" s="16"/>
      <c r="I29" s="16"/>
      <c r="J29" s="16"/>
      <c r="K29" s="16"/>
      <c r="L29" s="16"/>
      <c r="M29" s="16"/>
    </row>
    <row r="30" spans="4:13" x14ac:dyDescent="0.2">
      <c r="F30" s="16"/>
      <c r="G30" s="16"/>
      <c r="H30" s="16"/>
      <c r="I30" s="16"/>
      <c r="J30" s="16"/>
      <c r="K30" s="16"/>
      <c r="L30" s="16"/>
      <c r="M30" s="16"/>
    </row>
    <row r="31" spans="4:13" x14ac:dyDescent="0.2">
      <c r="F31" s="16"/>
      <c r="G31" s="16"/>
      <c r="H31" s="16"/>
      <c r="I31" s="16"/>
      <c r="J31" s="16"/>
      <c r="K31" s="16"/>
      <c r="L31" s="16"/>
      <c r="M31" s="16"/>
    </row>
    <row r="32" spans="4:13" x14ac:dyDescent="0.2">
      <c r="F32" s="16"/>
      <c r="G32" s="16"/>
      <c r="H32" s="16"/>
      <c r="I32" s="16"/>
      <c r="J32" s="16"/>
      <c r="K32" s="16"/>
      <c r="L32" s="16"/>
      <c r="M32" s="16"/>
    </row>
    <row r="33" spans="6:13" x14ac:dyDescent="0.2">
      <c r="F33" s="16"/>
      <c r="G33" s="16"/>
      <c r="H33" s="16"/>
      <c r="I33" s="16"/>
      <c r="J33" s="16"/>
      <c r="K33" s="16"/>
      <c r="L33" s="16"/>
      <c r="M33" s="16"/>
    </row>
    <row r="34" spans="6:13" x14ac:dyDescent="0.2">
      <c r="F34" s="16"/>
      <c r="G34" s="16"/>
      <c r="H34" s="16"/>
      <c r="I34" s="16"/>
      <c r="J34" s="16"/>
      <c r="K34" s="16"/>
      <c r="L34" s="16"/>
      <c r="M34" s="16"/>
    </row>
    <row r="35" spans="6:13" x14ac:dyDescent="0.2">
      <c r="F35" s="16"/>
      <c r="G35" s="16"/>
      <c r="H35" s="16"/>
      <c r="I35" s="16"/>
      <c r="J35" s="16"/>
      <c r="K35" s="16"/>
      <c r="L35" s="16"/>
      <c r="M35" s="16"/>
    </row>
  </sheetData>
  <mergeCells count="21">
    <mergeCell ref="D28:E28"/>
    <mergeCell ref="F12:M12"/>
    <mergeCell ref="Q12:X12"/>
    <mergeCell ref="Q13:T13"/>
    <mergeCell ref="U13:X13"/>
    <mergeCell ref="D22:E22"/>
    <mergeCell ref="D15:E15"/>
    <mergeCell ref="D27:E27"/>
    <mergeCell ref="D16:E16"/>
    <mergeCell ref="D18:E18"/>
    <mergeCell ref="D21:E21"/>
    <mergeCell ref="D19:E19"/>
    <mergeCell ref="D20:E20"/>
    <mergeCell ref="D23:E23"/>
    <mergeCell ref="D24:E24"/>
    <mergeCell ref="D25:E25"/>
    <mergeCell ref="D26:E26"/>
    <mergeCell ref="F13:I13"/>
    <mergeCell ref="J13:M13"/>
    <mergeCell ref="D13:E14"/>
    <mergeCell ref="D17:E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8D1B1-CFFA-7743-9159-1C53115FDC2A}">
  <dimension ref="C4:L24"/>
  <sheetViews>
    <sheetView showGridLines="0" topLeftCell="C1" workbookViewId="0">
      <selection activeCell="E9" sqref="E9"/>
    </sheetView>
  </sheetViews>
  <sheetFormatPr baseColWidth="10" defaultRowHeight="16" x14ac:dyDescent="0.2"/>
  <cols>
    <col min="3" max="3" width="23.5" bestFit="1" customWidth="1"/>
    <col min="4" max="4" width="12.6640625" style="16" bestFit="1" customWidth="1"/>
    <col min="5" max="5" width="19.83203125" style="18" bestFit="1" customWidth="1"/>
    <col min="6" max="6" width="16.1640625" bestFit="1" customWidth="1"/>
    <col min="7" max="7" width="13.83203125" bestFit="1" customWidth="1"/>
    <col min="8" max="9" width="12.6640625" bestFit="1" customWidth="1"/>
    <col min="10" max="12" width="13.6640625" bestFit="1" customWidth="1"/>
  </cols>
  <sheetData>
    <row r="4" spans="3:12" x14ac:dyDescent="0.2">
      <c r="C4" s="2"/>
      <c r="D4" s="14"/>
      <c r="E4" s="27" t="s">
        <v>21</v>
      </c>
      <c r="F4" s="27"/>
      <c r="G4" s="27"/>
      <c r="H4" s="27"/>
      <c r="I4" s="27"/>
      <c r="J4" s="27"/>
      <c r="K4" s="27"/>
      <c r="L4" s="27"/>
    </row>
    <row r="5" spans="3:12" x14ac:dyDescent="0.2">
      <c r="C5" s="12" t="s">
        <v>4</v>
      </c>
      <c r="D5" s="12"/>
      <c r="E5" s="25" t="s">
        <v>19</v>
      </c>
      <c r="F5" s="25"/>
      <c r="G5" s="25"/>
      <c r="H5" s="25"/>
      <c r="I5" s="26" t="s">
        <v>20</v>
      </c>
      <c r="J5" s="26"/>
      <c r="K5" s="26"/>
      <c r="L5" s="26"/>
    </row>
    <row r="6" spans="3:12" x14ac:dyDescent="0.2">
      <c r="C6" s="12"/>
      <c r="D6" s="12"/>
      <c r="E6" s="4" t="s">
        <v>0</v>
      </c>
      <c r="F6" s="5" t="s">
        <v>1</v>
      </c>
      <c r="G6" s="10" t="s">
        <v>2</v>
      </c>
      <c r="H6" s="11" t="s">
        <v>3</v>
      </c>
      <c r="I6" s="6" t="s">
        <v>0</v>
      </c>
      <c r="J6" s="7" t="s">
        <v>1</v>
      </c>
      <c r="K6" s="8" t="s">
        <v>2</v>
      </c>
      <c r="L6" s="9" t="s">
        <v>3</v>
      </c>
    </row>
    <row r="7" spans="3:12" x14ac:dyDescent="0.2">
      <c r="C7" s="12" t="s">
        <v>23</v>
      </c>
      <c r="D7" s="12"/>
      <c r="E7" s="14">
        <f>G12</f>
        <v>0</v>
      </c>
      <c r="F7" s="14">
        <f>G13</f>
        <v>0</v>
      </c>
      <c r="G7" s="16">
        <f>G14</f>
        <v>400</v>
      </c>
      <c r="H7" s="16">
        <f>G15</f>
        <v>200000</v>
      </c>
      <c r="I7" s="16">
        <f>G16</f>
        <v>4000000</v>
      </c>
      <c r="J7" s="16">
        <f>G17</f>
        <v>12000000</v>
      </c>
      <c r="K7" s="16">
        <f>G18</f>
        <v>24000000</v>
      </c>
      <c r="L7" s="16">
        <f>G19</f>
        <v>30000000</v>
      </c>
    </row>
    <row r="8" spans="3:12" ht="17" customHeight="1" x14ac:dyDescent="0.2">
      <c r="C8" s="28" t="s">
        <v>38</v>
      </c>
      <c r="D8" s="28"/>
      <c r="E8" s="14">
        <v>0</v>
      </c>
      <c r="F8" s="15">
        <v>0</v>
      </c>
      <c r="G8" s="16">
        <v>100000</v>
      </c>
      <c r="H8" s="16">
        <v>1000000</v>
      </c>
      <c r="I8" s="16">
        <v>2000000</v>
      </c>
      <c r="J8" s="16">
        <v>4000000</v>
      </c>
      <c r="K8" s="16">
        <v>8000000</v>
      </c>
      <c r="L8" s="16">
        <v>10000000</v>
      </c>
    </row>
    <row r="9" spans="3:12" x14ac:dyDescent="0.2">
      <c r="C9" s="2"/>
      <c r="D9" s="14"/>
      <c r="E9" s="14"/>
      <c r="F9" s="14"/>
      <c r="G9" s="14"/>
      <c r="H9" s="14"/>
      <c r="I9" s="14"/>
      <c r="J9" s="14"/>
      <c r="K9" s="14"/>
      <c r="L9" s="14"/>
    </row>
    <row r="10" spans="3:12" x14ac:dyDescent="0.2">
      <c r="C10" s="2"/>
      <c r="D10" s="14"/>
      <c r="E10" s="17"/>
      <c r="F10" s="15"/>
    </row>
    <row r="11" spans="3:12" x14ac:dyDescent="0.2">
      <c r="C11" s="2" t="s">
        <v>24</v>
      </c>
      <c r="D11" s="14" t="s">
        <v>7</v>
      </c>
      <c r="E11" s="17" t="s">
        <v>33</v>
      </c>
      <c r="F11" s="15" t="s">
        <v>34</v>
      </c>
      <c r="G11" t="s">
        <v>35</v>
      </c>
    </row>
    <row r="12" spans="3:12" x14ac:dyDescent="0.2">
      <c r="C12" s="1" t="s">
        <v>25</v>
      </c>
      <c r="D12" s="24">
        <v>0.02</v>
      </c>
      <c r="E12" s="29"/>
      <c r="F12" s="29">
        <v>0</v>
      </c>
      <c r="G12" s="19">
        <f>E12*F12</f>
        <v>0</v>
      </c>
    </row>
    <row r="13" spans="3:12" x14ac:dyDescent="0.2">
      <c r="C13" s="1" t="s">
        <v>26</v>
      </c>
      <c r="D13" s="24">
        <v>0.02</v>
      </c>
      <c r="E13" s="29"/>
      <c r="F13" s="29">
        <v>0</v>
      </c>
      <c r="G13" s="19">
        <f t="shared" ref="G13:G19" si="0">E13*F13</f>
        <v>0</v>
      </c>
    </row>
    <row r="14" spans="3:12" x14ac:dyDescent="0.2">
      <c r="C14" s="1" t="s">
        <v>27</v>
      </c>
      <c r="D14" s="24">
        <v>0.02</v>
      </c>
      <c r="E14" s="29">
        <v>20</v>
      </c>
      <c r="F14" s="29">
        <v>1000</v>
      </c>
      <c r="G14" s="19">
        <f>E14*F14*D14</f>
        <v>400</v>
      </c>
    </row>
    <row r="15" spans="3:12" x14ac:dyDescent="0.2">
      <c r="C15" s="1" t="s">
        <v>28</v>
      </c>
      <c r="D15" s="24">
        <v>0.02</v>
      </c>
      <c r="E15" s="29">
        <v>100</v>
      </c>
      <c r="F15" s="29">
        <v>2000</v>
      </c>
      <c r="G15" s="19">
        <f>E15*F15</f>
        <v>200000</v>
      </c>
    </row>
    <row r="16" spans="3:12" x14ac:dyDescent="0.2">
      <c r="C16" s="1" t="s">
        <v>29</v>
      </c>
      <c r="D16" s="24">
        <v>0.02</v>
      </c>
      <c r="E16" s="29">
        <v>200</v>
      </c>
      <c r="F16" s="29">
        <v>20000</v>
      </c>
      <c r="G16" s="19">
        <f t="shared" si="0"/>
        <v>4000000</v>
      </c>
    </row>
    <row r="17" spans="3:7" x14ac:dyDescent="0.2">
      <c r="C17" s="1" t="s">
        <v>30</v>
      </c>
      <c r="D17" s="24">
        <v>0.02</v>
      </c>
      <c r="E17" s="29">
        <v>300</v>
      </c>
      <c r="F17" s="29">
        <v>40000</v>
      </c>
      <c r="G17" s="19">
        <f t="shared" si="0"/>
        <v>12000000</v>
      </c>
    </row>
    <row r="18" spans="3:7" x14ac:dyDescent="0.2">
      <c r="C18" s="1" t="s">
        <v>31</v>
      </c>
      <c r="D18" s="24">
        <v>0.02</v>
      </c>
      <c r="E18" s="29">
        <v>400</v>
      </c>
      <c r="F18" s="29">
        <v>60000</v>
      </c>
      <c r="G18" s="19">
        <f t="shared" si="0"/>
        <v>24000000</v>
      </c>
    </row>
    <row r="19" spans="3:7" x14ac:dyDescent="0.2">
      <c r="C19" s="1" t="s">
        <v>32</v>
      </c>
      <c r="D19" s="24">
        <v>0.02</v>
      </c>
      <c r="E19" s="1">
        <v>500</v>
      </c>
      <c r="F19" s="29">
        <v>60000</v>
      </c>
      <c r="G19" s="19">
        <f t="shared" si="0"/>
        <v>30000000</v>
      </c>
    </row>
    <row r="20" spans="3:7" x14ac:dyDescent="0.2">
      <c r="C20" s="2"/>
      <c r="D20" s="14"/>
      <c r="E20" s="17"/>
      <c r="F20" s="17"/>
      <c r="G20" s="19"/>
    </row>
    <row r="21" spans="3:7" x14ac:dyDescent="0.2">
      <c r="C21" s="2"/>
      <c r="D21" s="14"/>
      <c r="E21" s="17"/>
      <c r="F21" s="17"/>
      <c r="G21" s="14"/>
    </row>
    <row r="22" spans="3:7" x14ac:dyDescent="0.2">
      <c r="C22" s="2"/>
      <c r="D22" s="14"/>
      <c r="E22" s="17"/>
      <c r="F22" s="17"/>
      <c r="G22" s="14"/>
    </row>
    <row r="23" spans="3:7" x14ac:dyDescent="0.2">
      <c r="C23" s="2"/>
      <c r="D23" s="14"/>
      <c r="E23" s="17"/>
      <c r="F23" s="2"/>
      <c r="G23" s="14"/>
    </row>
    <row r="24" spans="3:7" x14ac:dyDescent="0.2">
      <c r="C24" s="2"/>
      <c r="E24" s="17"/>
      <c r="F24" s="2"/>
      <c r="G24" s="14"/>
    </row>
  </sheetData>
  <mergeCells count="6">
    <mergeCell ref="E4:L4"/>
    <mergeCell ref="C5:D6"/>
    <mergeCell ref="C7:D7"/>
    <mergeCell ref="C8:D8"/>
    <mergeCell ref="E5:H5"/>
    <mergeCell ref="I5:L5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AC1AC-803B-104D-917E-5059BA9A7825}">
  <dimension ref="B2:J6"/>
  <sheetViews>
    <sheetView showGridLines="0" tabSelected="1" zoomScale="99" workbookViewId="0">
      <selection activeCell="N6" sqref="N6"/>
    </sheetView>
  </sheetViews>
  <sheetFormatPr baseColWidth="10" defaultRowHeight="16" x14ac:dyDescent="0.2"/>
  <cols>
    <col min="2" max="2" width="12.83203125" bestFit="1" customWidth="1"/>
    <col min="3" max="10" width="13.6640625" bestFit="1" customWidth="1"/>
  </cols>
  <sheetData>
    <row r="2" spans="2:10" x14ac:dyDescent="0.2">
      <c r="C2" s="3" t="s">
        <v>37</v>
      </c>
      <c r="D2" s="3"/>
      <c r="E2" s="3"/>
      <c r="F2" s="3"/>
      <c r="G2" s="3"/>
      <c r="H2" s="3"/>
      <c r="I2" s="3"/>
      <c r="J2" s="3"/>
    </row>
    <row r="3" spans="2:10" x14ac:dyDescent="0.2">
      <c r="C3" s="25" t="s">
        <v>19</v>
      </c>
      <c r="D3" s="25"/>
      <c r="E3" s="25"/>
      <c r="F3" s="25"/>
      <c r="G3" s="26" t="s">
        <v>20</v>
      </c>
      <c r="H3" s="26"/>
      <c r="I3" s="26"/>
      <c r="J3" s="26"/>
    </row>
    <row r="4" spans="2:10" x14ac:dyDescent="0.2">
      <c r="C4" s="4" t="s">
        <v>0</v>
      </c>
      <c r="D4" s="5" t="s">
        <v>1</v>
      </c>
      <c r="E4" s="10" t="s">
        <v>2</v>
      </c>
      <c r="F4" s="11" t="s">
        <v>3</v>
      </c>
      <c r="G4" s="6" t="s">
        <v>0</v>
      </c>
      <c r="H4" s="7" t="s">
        <v>1</v>
      </c>
      <c r="I4" s="8" t="s">
        <v>2</v>
      </c>
      <c r="J4" s="9" t="s">
        <v>3</v>
      </c>
    </row>
    <row r="5" spans="2:10" x14ac:dyDescent="0.2">
      <c r="B5" s="13" t="s">
        <v>8</v>
      </c>
      <c r="C5" s="16">
        <v>44860860</v>
      </c>
      <c r="D5" s="16">
        <v>51386406.439999998</v>
      </c>
      <c r="E5" s="16">
        <v>51483176</v>
      </c>
      <c r="F5" s="16">
        <v>26875928</v>
      </c>
      <c r="G5" s="16">
        <v>17449928</v>
      </c>
      <c r="H5" s="16">
        <v>19803158.440000001</v>
      </c>
      <c r="I5" s="16">
        <v>24012928</v>
      </c>
      <c r="J5" s="16">
        <v>22162928</v>
      </c>
    </row>
    <row r="6" spans="2:10" x14ac:dyDescent="0.2">
      <c r="B6" t="s">
        <v>36</v>
      </c>
      <c r="C6" s="14">
        <f>SUM('Revenue Model'!E7:E8)</f>
        <v>0</v>
      </c>
      <c r="D6" s="14">
        <f>SUM('Revenue Model'!F7:F8)</f>
        <v>0</v>
      </c>
      <c r="E6" s="14">
        <f>SUM('Revenue Model'!G7:G8)</f>
        <v>100400</v>
      </c>
      <c r="F6" s="14">
        <f>SUM('Revenue Model'!H7:H8)</f>
        <v>1200000</v>
      </c>
      <c r="G6" s="14">
        <f>SUM('Revenue Model'!I7:I8)</f>
        <v>6000000</v>
      </c>
      <c r="H6" s="14">
        <f>SUM('Revenue Model'!J7:J8)</f>
        <v>16000000</v>
      </c>
      <c r="I6" s="14">
        <f>SUM('Revenue Model'!K7:K8)</f>
        <v>32000000</v>
      </c>
      <c r="J6" s="14">
        <f>SUM('Revenue Model'!L7:L8)</f>
        <v>40000000</v>
      </c>
    </row>
  </sheetData>
  <mergeCells count="3">
    <mergeCell ref="C2:J2"/>
    <mergeCell ref="C3:F3"/>
    <mergeCell ref="G3:J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Cost Model</vt:lpstr>
      <vt:lpstr>Revenue Model</vt:lpstr>
      <vt:lpstr>Cost vs Revenue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Mariangela Gabriela Paez Fonseca</dc:creator>
  <cp:lastModifiedBy>Mariangela Gabriela Paez Fonseca</cp:lastModifiedBy>
  <dcterms:created xsi:type="dcterms:W3CDTF">2023-09-04T17:48:50Z</dcterms:created>
  <dcterms:modified xsi:type="dcterms:W3CDTF">2023-09-06T01:43:15Z</dcterms:modified>
</cp:coreProperties>
</file>