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Даяна Исмакова\Desktop\универ\"/>
    </mc:Choice>
  </mc:AlternateContent>
  <xr:revisionPtr revIDLastSave="0" documentId="13_ncr:1_{2F036C2F-56C1-4A16-B229-CC3D13216FA0}" xr6:coauthVersionLast="41" xr6:coauthVersionMax="45" xr10:uidLastSave="{00000000-0000-0000-0000-000000000000}"/>
  <bookViews>
    <workbookView xWindow="-98" yWindow="-98" windowWidth="19396" windowHeight="11596" tabRatio="811" xr2:uid="{00000000-000D-0000-FFFF-FFFF00000000}"/>
  </bookViews>
  <sheets>
    <sheet name="Квадратичная" sheetId="1" r:id="rId1"/>
    <sheet name="EXCEL2.RU (2)" sheetId="9" state="veryHidden" r:id="rId2"/>
  </sheets>
  <definedNames>
    <definedName name="anscount" hidden="1">2</definedName>
    <definedName name="limcount" hidden="1">2</definedName>
    <definedName name="sencount" hidden="1">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2" i="1" l="1"/>
  <c r="E23" i="1" l="1"/>
  <c r="J21" i="1" l="1"/>
  <c r="E22" i="1"/>
  <c r="N21" i="1"/>
  <c r="I22" i="1" s="1"/>
  <c r="N22" i="1"/>
  <c r="I21" i="1" l="1"/>
  <c r="D22" i="1"/>
  <c r="H22" i="1"/>
  <c r="E21" i="1"/>
  <c r="N23" i="1" l="1"/>
  <c r="H21" i="1" s="1"/>
  <c r="N25" i="1"/>
  <c r="B21" i="1" s="1"/>
  <c r="D23" i="1"/>
  <c r="N24" i="1"/>
  <c r="C21" i="1" s="1"/>
  <c r="H28" i="1" l="1" a="1"/>
  <c r="J25" i="1"/>
  <c r="D21" i="1"/>
  <c r="C22" i="1"/>
  <c r="C23" i="1"/>
  <c r="B22" i="1"/>
  <c r="I29" i="1" l="1"/>
  <c r="H29" i="1"/>
  <c r="H28" i="1"/>
  <c r="I28" i="1"/>
  <c r="B23" i="1"/>
  <c r="B28" i="1" s="1" a="1"/>
  <c r="J28" i="1" l="1" a="1"/>
  <c r="J29" i="1" s="1"/>
  <c r="D25" i="1"/>
  <c r="B29" i="1"/>
  <c r="D29" i="1"/>
  <c r="B28" i="1"/>
  <c r="C28" i="1"/>
  <c r="C30" i="1"/>
  <c r="B30" i="1"/>
  <c r="D30" i="1"/>
  <c r="D28" i="1"/>
  <c r="C29" i="1"/>
  <c r="J28" i="1" l="1"/>
  <c r="E35" i="1" s="1"/>
  <c r="E44" i="1"/>
  <c r="E49" i="1"/>
  <c r="I3" i="1"/>
  <c r="E28" i="1" a="1"/>
  <c r="E36" i="1" l="1"/>
  <c r="E50" i="1"/>
  <c r="E41" i="1"/>
  <c r="E47" i="1"/>
  <c r="E42" i="1"/>
  <c r="E52" i="1"/>
  <c r="E39" i="1"/>
  <c r="E46" i="1"/>
  <c r="E34" i="1"/>
  <c r="E37" i="1"/>
  <c r="E40" i="1"/>
  <c r="E43" i="1"/>
  <c r="E38" i="1"/>
  <c r="E45" i="1"/>
  <c r="E48" i="1"/>
  <c r="E51" i="1"/>
  <c r="E29" i="1"/>
  <c r="E28" i="1"/>
  <c r="E30" i="1"/>
  <c r="E53" i="1" l="1"/>
  <c r="I4" i="1"/>
  <c r="D34" i="1"/>
  <c r="D35" i="1"/>
  <c r="D39" i="1"/>
  <c r="D43" i="1"/>
  <c r="D47" i="1"/>
  <c r="D51" i="1"/>
  <c r="D40" i="1"/>
  <c r="D52" i="1"/>
  <c r="D37" i="1"/>
  <c r="D41" i="1"/>
  <c r="D45" i="1"/>
  <c r="D49" i="1"/>
  <c r="D38" i="1"/>
  <c r="D42" i="1"/>
  <c r="D46" i="1"/>
  <c r="D50" i="1"/>
  <c r="D36" i="1"/>
  <c r="D44" i="1"/>
  <c r="D48" i="1"/>
  <c r="D53" i="1" l="1"/>
</calcChain>
</file>

<file path=xl/sharedStrings.xml><?xml version="1.0" encoding="utf-8"?>
<sst xmlns="http://schemas.openxmlformats.org/spreadsheetml/2006/main" count="37" uniqueCount="30">
  <si>
    <t>Метод наименьших квадратов (МНК)</t>
  </si>
  <si>
    <r>
      <t>Определяем коэффициенты уравнения y=</t>
    </r>
    <r>
      <rPr>
        <b/>
        <sz val="11"/>
        <color theme="1"/>
        <rFont val="Calibri"/>
        <family val="2"/>
        <charset val="204"/>
      </rPr>
      <t>∑b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x</t>
    </r>
    <r>
      <rPr>
        <b/>
        <vertAlign val="superscript"/>
        <sz val="11"/>
        <color theme="1"/>
        <rFont val="Calibri"/>
        <family val="2"/>
        <charset val="204"/>
        <scheme val="minor"/>
      </rPr>
      <t>i</t>
    </r>
  </si>
  <si>
    <t>КВАДАРТИЧНАЯ ФУНКЦИЯ</t>
  </si>
  <si>
    <t>ЛИНЕЙНАЯ ФУНКЦИЯ</t>
  </si>
  <si>
    <t>Матрица коэффициентов</t>
  </si>
  <si>
    <t>Свободные члены</t>
  </si>
  <si>
    <r>
      <t>x</t>
    </r>
    <r>
      <rPr>
        <b/>
        <vertAlign val="superscript"/>
        <sz val="11"/>
        <rFont val="Calibri"/>
        <family val="2"/>
        <charset val="204"/>
        <scheme val="minor"/>
      </rPr>
      <t>i</t>
    </r>
  </si>
  <si>
    <t>Степень (для Х)</t>
  </si>
  <si>
    <t>Сумма степеней Х</t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</si>
  <si>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0</t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</si>
  <si>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</si>
  <si>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</si>
  <si>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</si>
  <si>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t>Определитель матрицы</t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</si>
  <si>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</si>
  <si>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t>Обратная матрица</t>
  </si>
  <si>
    <t>Решение</t>
  </si>
  <si>
    <t>a</t>
  </si>
  <si>
    <t>b</t>
  </si>
  <si>
    <t>c</t>
  </si>
  <si>
    <t>Данные</t>
  </si>
  <si>
    <t>Аппроксимирующая кривая (сглаж.)</t>
  </si>
  <si>
    <t>x</t>
  </si>
  <si>
    <t>y</t>
  </si>
  <si>
    <t>ŷ (квадратич.)</t>
  </si>
  <si>
    <t>ŷ (линейная)</t>
  </si>
  <si>
    <t>Сумма квадратов отколнений</t>
  </si>
  <si>
    <t>EXCEL2.RU - профессиональные приемы для всех &gt;&gt;&gt;</t>
  </si>
  <si>
    <t>Хорошая новость! Большинство задач, которые Вы хотите решить с помощью MS EXCEL – уже давно решены! 
На нашем сайте Вы найдете решения множества из наиболее часто встречающихся задач. Сайт содержит более 500 качественно оформленных статей с файлами примеров.</t>
  </si>
  <si>
    <t>Миссия нашего сайта - превратить Вашу работу в MS EXCEL в приятное времяпрепровождение и ускорить решение Ваших задач. Мы постоянно работаем над содержанием и оформлением нашего сайта и благодарим активных пользователей за поддержку и неоценимую помощь в нашей работе.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</si>
</sst>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0.0"/>
    <numFmt numFmtId="166" formatCode="0.000"/>
    <numFmt numFmtId="167" formatCode="0.0000"/>
    <numFmt numFmtId="168" formatCode="0.0000000"/>
  </numFmts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u/>
      <sz val="12"/>
      <color theme="10"/>
      <name val="Arial Narrow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14"/>
      <color theme="2" tint="-0.749992370372631"/>
      <name val="Calibri"/>
      <family val="2"/>
      <charset val="204"/>
      <scheme val="minor"/>
    </font>
    <font>
      <sz val="10"/>
      <name val="MS Sans Serif"/>
      <family val="2"/>
    </font>
    <font>
      <sz val="8"/>
      <name val="Helv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4"/>
      <color theme="1" tint="0.149998474074526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i/>
      <sz val="9"/>
      <color theme="1"/>
      <name val="Calibri"/>
      <family val="2"/>
      <charset val="204"/>
      <scheme val="minor"/>
    </font>
    <font>
      <b/>
      <vertAlign val="superscript"/>
      <sz val="1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>
      <alignment horizontal="left"/>
    </xf>
    <xf numFmtId="0" fontId="5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165" fontId="0" fillId="0" borderId="0" xfId="0" applyNumberFormat="1"/>
    <xf numFmtId="0" fontId="0" fillId="0" borderId="1" xfId="0" applyBorder="1"/>
    <xf numFmtId="0" fontId="10" fillId="3" borderId="0" xfId="1" applyFont="1" applyFill="1" applyAlignment="1">
      <alignment vertical="center" wrapText="1"/>
    </xf>
    <xf numFmtId="0" fontId="13" fillId="4" borderId="0" xfId="0" applyFont="1" applyFill="1" applyBorder="1"/>
    <xf numFmtId="0" fontId="13" fillId="4" borderId="2" xfId="0" applyFont="1" applyFill="1" applyBorder="1"/>
    <xf numFmtId="166" fontId="6" fillId="0" borderId="1" xfId="0" applyNumberFormat="1" applyFont="1" applyFill="1" applyBorder="1"/>
    <xf numFmtId="0" fontId="14" fillId="0" borderId="1" xfId="0" applyFont="1" applyBorder="1"/>
    <xf numFmtId="0" fontId="15" fillId="0" borderId="1" xfId="0" applyFont="1" applyBorder="1"/>
    <xf numFmtId="11" fontId="18" fillId="0" borderId="1" xfId="0" applyNumberFormat="1" applyFont="1" applyBorder="1"/>
    <xf numFmtId="11" fontId="20" fillId="0" borderId="1" xfId="0" applyNumberFormat="1" applyFont="1" applyFill="1" applyBorder="1" applyAlignment="1">
      <alignment horizontal="center" vertical="center"/>
    </xf>
    <xf numFmtId="0" fontId="21" fillId="4" borderId="2" xfId="0" applyFont="1" applyFill="1" applyBorder="1"/>
    <xf numFmtId="0" fontId="15" fillId="0" borderId="0" xfId="0" applyFont="1"/>
    <xf numFmtId="0" fontId="22" fillId="0" borderId="0" xfId="0" applyFont="1"/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1" fillId="0" borderId="3" xfId="0" applyFont="1" applyBorder="1"/>
    <xf numFmtId="11" fontId="18" fillId="0" borderId="6" xfId="0" applyNumberFormat="1" applyFont="1" applyBorder="1"/>
    <xf numFmtId="0" fontId="14" fillId="0" borderId="1" xfId="0" applyFont="1" applyFill="1" applyBorder="1" applyAlignment="1">
      <alignment vertical="top" wrapText="1"/>
    </xf>
    <xf numFmtId="0" fontId="15" fillId="0" borderId="0" xfId="0" applyFont="1" applyBorder="1"/>
    <xf numFmtId="168" fontId="0" fillId="0" borderId="0" xfId="0" applyNumberFormat="1"/>
    <xf numFmtId="166" fontId="14" fillId="0" borderId="1" xfId="0" applyNumberFormat="1" applyFont="1" applyFill="1" applyBorder="1"/>
    <xf numFmtId="0" fontId="2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9" fillId="2" borderId="0" xfId="4" applyFont="1" applyFill="1" applyAlignment="1" applyProtection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4" xfId="0" applyFont="1" applyFill="1" applyBorder="1"/>
    <xf numFmtId="0" fontId="0" fillId="5" borderId="5" xfId="0" applyFill="1" applyBorder="1"/>
    <xf numFmtId="0" fontId="19" fillId="5" borderId="0" xfId="0" applyFont="1" applyFill="1" applyAlignment="1">
      <alignment vertical="center"/>
    </xf>
    <xf numFmtId="165" fontId="6" fillId="6" borderId="1" xfId="0" applyNumberFormat="1" applyFont="1" applyFill="1" applyBorder="1" applyAlignment="1">
      <alignment horizontal="center" vertical="center"/>
    </xf>
    <xf numFmtId="167" fontId="1" fillId="7" borderId="3" xfId="0" applyNumberFormat="1" applyFont="1" applyFill="1" applyBorder="1"/>
  </cellXfs>
  <cellStyles count="8">
    <cellStyle name="Currency_TapePivot" xfId="3" xr:uid="{00000000-0005-0000-0000-000000000000}"/>
    <cellStyle name="Normal_ALLOC1" xfId="5" xr:uid="{00000000-0005-0000-0000-000001000000}"/>
    <cellStyle name="Гиперссылка" xfId="4" builtinId="8"/>
    <cellStyle name="Гиперссылка 2" xfId="2" xr:uid="{00000000-0005-0000-0000-000003000000}"/>
    <cellStyle name="Гиперссылка 3" xfId="7" xr:uid="{00000000-0005-0000-0000-000004000000}"/>
    <cellStyle name="Обычный" xfId="0" builtinId="0"/>
    <cellStyle name="Обычный 2" xfId="1" xr:uid="{00000000-0005-0000-0000-000006000000}"/>
    <cellStyle name="Обычный 3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ru-RU"/>
              <a:t>Квадратичная и линейная аппроксимация</a:t>
            </a:r>
          </a:p>
        </c:rich>
      </c:tx>
      <c:layout>
        <c:manualLayout>
          <c:xMode val="edge"/>
          <c:yMode val="edge"/>
          <c:x val="0.28521172638436482"/>
          <c:y val="8.776429262131707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6740701237046566E-2"/>
          <c:y val="0.20917925114433158"/>
          <c:w val="0.87381037529671346"/>
          <c:h val="0.63015380323836334"/>
        </c:manualLayout>
      </c:layout>
      <c:scatterChart>
        <c:scatterStyle val="lineMarker"/>
        <c:varyColors val="0"/>
        <c:ser>
          <c:idx val="0"/>
          <c:order val="0"/>
          <c:tx>
            <c:strRef>
              <c:f>Квадратичная!$C$33</c:f>
              <c:strCache>
                <c:ptCount val="1"/>
                <c:pt idx="0">
                  <c:v>y</c:v>
                </c:pt>
              </c:strCache>
            </c:strRef>
          </c:tx>
          <c:spPr>
            <a:ln w="22225">
              <a:prstDash val="sysDot"/>
            </a:ln>
          </c:spPr>
          <c:marker>
            <c:symbol val="circle"/>
            <c:size val="5"/>
          </c:marker>
          <c:trendline>
            <c:trendlineType val="poly"/>
            <c:order val="2"/>
            <c:dispRSqr val="0"/>
            <c:dispEq val="0"/>
          </c:trendline>
          <c:xVal>
            <c:numRef>
              <c:f>Квадратичная!$B$34:$B$52</c:f>
              <c:numCache>
                <c:formatCode>General</c:formatCode>
                <c:ptCount val="19"/>
                <c:pt idx="0">
                  <c:v>-5.2</c:v>
                </c:pt>
                <c:pt idx="1">
                  <c:v>-4.2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1.1000000000000001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8.1</c:v>
                </c:pt>
                <c:pt idx="14">
                  <c:v>9</c:v>
                </c:pt>
                <c:pt idx="15">
                  <c:v>10</c:v>
                </c:pt>
                <c:pt idx="16">
                  <c:v>11.2</c:v>
                </c:pt>
                <c:pt idx="17">
                  <c:v>12</c:v>
                </c:pt>
                <c:pt idx="18">
                  <c:v>13</c:v>
                </c:pt>
              </c:numCache>
            </c:numRef>
          </c:xVal>
          <c:yVal>
            <c:numRef>
              <c:f>Квадратичная!$C$34:$C$52</c:f>
              <c:numCache>
                <c:formatCode>General</c:formatCode>
                <c:ptCount val="19"/>
                <c:pt idx="0">
                  <c:v>14.8</c:v>
                </c:pt>
                <c:pt idx="1">
                  <c:v>11.1</c:v>
                </c:pt>
                <c:pt idx="2">
                  <c:v>7.6</c:v>
                </c:pt>
                <c:pt idx="3">
                  <c:v>5.6</c:v>
                </c:pt>
                <c:pt idx="4">
                  <c:v>4.4000000000000004</c:v>
                </c:pt>
                <c:pt idx="5">
                  <c:v>4</c:v>
                </c:pt>
                <c:pt idx="6">
                  <c:v>4.4800000000000004</c:v>
                </c:pt>
                <c:pt idx="7">
                  <c:v>5.6</c:v>
                </c:pt>
                <c:pt idx="8">
                  <c:v>7.6</c:v>
                </c:pt>
                <c:pt idx="9">
                  <c:v>10.4</c:v>
                </c:pt>
                <c:pt idx="10">
                  <c:v>14</c:v>
                </c:pt>
                <c:pt idx="11">
                  <c:v>18.399999999999999</c:v>
                </c:pt>
                <c:pt idx="12">
                  <c:v>23.6</c:v>
                </c:pt>
                <c:pt idx="13">
                  <c:v>30.2</c:v>
                </c:pt>
                <c:pt idx="14">
                  <c:v>36.4</c:v>
                </c:pt>
                <c:pt idx="15">
                  <c:v>44</c:v>
                </c:pt>
                <c:pt idx="16">
                  <c:v>54.2</c:v>
                </c:pt>
                <c:pt idx="17">
                  <c:v>61.6</c:v>
                </c:pt>
                <c:pt idx="18">
                  <c:v>71.599999999999994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87-4C59-A5F1-1F1EF4CCA900}"/>
            </c:ext>
          </c:extLst>
        </c:ser>
        <c:ser>
          <c:idx val="1"/>
          <c:order val="1"/>
          <c:tx>
            <c:strRef>
              <c:f>Квадратичная!$D$33</c:f>
              <c:strCache>
                <c:ptCount val="1"/>
                <c:pt idx="0">
                  <c:v>ŷ (квадратич.)</c:v>
                </c:pt>
              </c:strCache>
            </c:strRef>
          </c:tx>
          <c:marker>
            <c:symbol val="none"/>
          </c:marker>
          <c:xVal>
            <c:numRef>
              <c:f>Квадратичная!$B$34:$B$52</c:f>
              <c:numCache>
                <c:formatCode>General</c:formatCode>
                <c:ptCount val="19"/>
                <c:pt idx="0">
                  <c:v>-5.2</c:v>
                </c:pt>
                <c:pt idx="1">
                  <c:v>-4.2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1.1000000000000001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8.1</c:v>
                </c:pt>
                <c:pt idx="14">
                  <c:v>9</c:v>
                </c:pt>
                <c:pt idx="15">
                  <c:v>10</c:v>
                </c:pt>
                <c:pt idx="16">
                  <c:v>11.2</c:v>
                </c:pt>
                <c:pt idx="17">
                  <c:v>12</c:v>
                </c:pt>
                <c:pt idx="18">
                  <c:v>13</c:v>
                </c:pt>
              </c:numCache>
            </c:numRef>
          </c:xVal>
          <c:yVal>
            <c:numRef>
              <c:f>Квадратичная!$D$34:$D$52</c:f>
              <c:numCache>
                <c:formatCode>0.000</c:formatCode>
                <c:ptCount val="19"/>
                <c:pt idx="0">
                  <c:v>14.826751403083209</c:v>
                </c:pt>
                <c:pt idx="1">
                  <c:v>11.064046465326388</c:v>
                </c:pt>
                <c:pt idx="2">
                  <c:v>7.6051579247387435</c:v>
                </c:pt>
                <c:pt idx="3">
                  <c:v>5.6030486281828216</c:v>
                </c:pt>
                <c:pt idx="4">
                  <c:v>4.4012100776273089</c:v>
                </c:pt>
                <c:pt idx="5">
                  <c:v>3.9996422730722045</c:v>
                </c:pt>
                <c:pt idx="6">
                  <c:v>4.4822303996920621</c:v>
                </c:pt>
                <c:pt idx="7">
                  <c:v>5.5973189019632219</c:v>
                </c:pt>
                <c:pt idx="8">
                  <c:v>7.5965633354093436</c:v>
                </c:pt>
                <c:pt idx="9">
                  <c:v>10.396078514855873</c:v>
                </c:pt>
                <c:pt idx="10">
                  <c:v>13.995864440302812</c:v>
                </c:pt>
                <c:pt idx="11">
                  <c:v>18.395921111750162</c:v>
                </c:pt>
                <c:pt idx="12">
                  <c:v>23.596248529197915</c:v>
                </c:pt>
                <c:pt idx="13">
                  <c:v>30.240921400020916</c:v>
                </c:pt>
                <c:pt idx="14">
                  <c:v>36.39771560209465</c:v>
                </c:pt>
                <c:pt idx="15">
                  <c:v>43.998855257543639</c:v>
                </c:pt>
                <c:pt idx="16">
                  <c:v>54.176580228802941</c:v>
                </c:pt>
                <c:pt idx="17">
                  <c:v>61.601946806442825</c:v>
                </c:pt>
                <c:pt idx="18">
                  <c:v>71.603898699893023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87-4C59-A5F1-1F1EF4CCA900}"/>
            </c:ext>
          </c:extLst>
        </c:ser>
        <c:ser>
          <c:idx val="2"/>
          <c:order val="2"/>
          <c:tx>
            <c:strRef>
              <c:f>Квадратичная!$E$33</c:f>
              <c:strCache>
                <c:ptCount val="1"/>
                <c:pt idx="0">
                  <c:v>ŷ (линейная)</c:v>
                </c:pt>
              </c:strCache>
            </c:strRef>
          </c:tx>
          <c:marker>
            <c:symbol val="diamond"/>
            <c:size val="7"/>
          </c:marker>
          <c:xVal>
            <c:numRef>
              <c:f>Квадратичная!$B$34:$B$52</c:f>
              <c:numCache>
                <c:formatCode>General</c:formatCode>
                <c:ptCount val="19"/>
                <c:pt idx="0">
                  <c:v>-5.2</c:v>
                </c:pt>
                <c:pt idx="1">
                  <c:v>-4.2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1.1000000000000001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8.1</c:v>
                </c:pt>
                <c:pt idx="14">
                  <c:v>9</c:v>
                </c:pt>
                <c:pt idx="15">
                  <c:v>10</c:v>
                </c:pt>
                <c:pt idx="16">
                  <c:v>11.2</c:v>
                </c:pt>
                <c:pt idx="17">
                  <c:v>12</c:v>
                </c:pt>
                <c:pt idx="18">
                  <c:v>13</c:v>
                </c:pt>
              </c:numCache>
            </c:numRef>
          </c:xVal>
          <c:yVal>
            <c:numRef>
              <c:f>Квадратичная!$E$34:$E$52</c:f>
              <c:numCache>
                <c:formatCode>0.000</c:formatCode>
                <c:ptCount val="19"/>
                <c:pt idx="0">
                  <c:v>-6.5018302437820381</c:v>
                </c:pt>
                <c:pt idx="1">
                  <c:v>-3.3375580776958902</c:v>
                </c:pt>
                <c:pt idx="2">
                  <c:v>0.45956852160748873</c:v>
                </c:pt>
                <c:pt idx="3">
                  <c:v>3.6238406876936367</c:v>
                </c:pt>
                <c:pt idx="4">
                  <c:v>6.7881128537797846</c:v>
                </c:pt>
                <c:pt idx="5">
                  <c:v>9.9523850198659325</c:v>
                </c:pt>
                <c:pt idx="6">
                  <c:v>13.433084402560695</c:v>
                </c:pt>
                <c:pt idx="7">
                  <c:v>16.280929352038228</c:v>
                </c:pt>
                <c:pt idx="8">
                  <c:v>19.445201518124378</c:v>
                </c:pt>
                <c:pt idx="9">
                  <c:v>22.609473684210524</c:v>
                </c:pt>
                <c:pt idx="10">
                  <c:v>25.77374585029667</c:v>
                </c:pt>
                <c:pt idx="11">
                  <c:v>28.93801801638282</c:v>
                </c:pt>
                <c:pt idx="12">
                  <c:v>32.102290182468963</c:v>
                </c:pt>
                <c:pt idx="13">
                  <c:v>35.582989565163729</c:v>
                </c:pt>
                <c:pt idx="14">
                  <c:v>38.430834514641262</c:v>
                </c:pt>
                <c:pt idx="15">
                  <c:v>41.595106680727412</c:v>
                </c:pt>
                <c:pt idx="16">
                  <c:v>45.39223328003078</c:v>
                </c:pt>
                <c:pt idx="17">
                  <c:v>47.923651012899711</c:v>
                </c:pt>
                <c:pt idx="18">
                  <c:v>51.087923178985861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7F-446E-973C-E4957E7A5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75840"/>
        <c:axId val="134156672"/>
      </c:scatterChart>
      <c:valAx>
        <c:axId val="1326758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out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4156672"/>
        <c:crosses val="autoZero"/>
        <c:crossBetween val="midCat"/>
      </c:valAx>
      <c:valAx>
        <c:axId val="13415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2675840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GB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428624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A53"/>
  <sheetViews>
    <sheetView tabSelected="1" topLeftCell="A28" workbookViewId="0">
      <selection activeCell="Z41" sqref="Z41"/>
    </sheetView>
  </sheetViews>
  <sheetFormatPr defaultRowHeight="14.25" x14ac:dyDescent="0.45"/>
  <cols>
    <col min="1" max="1" width="5.3984375" customWidth="1"/>
    <col min="2" max="6" width="13.73046875" customWidth="1"/>
    <col min="7" max="7" width="5.3984375" customWidth="1"/>
    <col min="8" max="8" width="13.73046875" customWidth="1"/>
    <col min="9" max="9" width="12" bestFit="1" customWidth="1"/>
    <col min="10" max="10" width="11.3984375" customWidth="1"/>
    <col min="11" max="11" width="10.73046875" customWidth="1"/>
    <col min="12" max="12" width="4.265625" customWidth="1"/>
    <col min="13" max="13" width="12.265625" bestFit="1" customWidth="1"/>
    <col min="14" max="14" width="11.265625" customWidth="1"/>
    <col min="16" max="16" width="7.3984375" customWidth="1"/>
    <col min="17" max="17" width="7.86328125" customWidth="1"/>
    <col min="18" max="18" width="11" bestFit="1" customWidth="1"/>
    <col min="272" max="273" width="10" customWidth="1"/>
    <col min="353" max="354" width="8.59765625" customWidth="1"/>
  </cols>
  <sheetData>
    <row r="1" spans="1:17" ht="18" x14ac:dyDescent="0.4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3" spans="1:17" x14ac:dyDescent="0.45">
      <c r="I3" s="15" t="str">
        <f>"Линейная аппроксимация"&amp;
" y="&amp;TEXT(J28,"0,0000")&amp;"x"&amp;
IF(J29&lt;0,"","+")&amp;TEXT(J29,"0,0000")</f>
        <v>Линейная аппроксимация y=3,1643x+9,9524</v>
      </c>
    </row>
    <row r="4" spans="1:17" x14ac:dyDescent="0.45">
      <c r="I4" s="15" t="str">
        <f>"Квадратичная аппроксимация"&amp;
" y="&amp;TEXT(E28,"0,0000")&amp;"x^"&amp;2&amp;
IF(E29&lt;0,"","+")&amp;TEXT(E29,"0,0000")&amp;"x"&amp;
IF(E30&lt;0,"","+")&amp;TEXT(E30,"0,0000")</f>
        <v>Квадратичная аппроксимация y=0,4001x^2-0,0014x+3,9996</v>
      </c>
    </row>
    <row r="5" spans="1:17" ht="18" x14ac:dyDescent="0.55000000000000004">
      <c r="I5" s="25"/>
      <c r="J5" s="25"/>
      <c r="K5" s="25"/>
      <c r="L5" s="25"/>
      <c r="M5" s="25"/>
      <c r="N5" s="25"/>
      <c r="O5" s="25"/>
      <c r="P5" s="25"/>
      <c r="Q5" s="25"/>
    </row>
    <row r="7" spans="1:17" x14ac:dyDescent="0.45">
      <c r="E7" s="4"/>
    </row>
    <row r="8" spans="1:17" x14ac:dyDescent="0.45">
      <c r="E8" s="4"/>
    </row>
    <row r="9" spans="1:17" x14ac:dyDescent="0.45">
      <c r="E9" s="4"/>
      <c r="I9" s="27"/>
      <c r="J9" s="27"/>
      <c r="K9" s="27"/>
    </row>
    <row r="10" spans="1:17" x14ac:dyDescent="0.45">
      <c r="E10" s="4"/>
      <c r="I10" s="27"/>
      <c r="J10" s="27"/>
      <c r="K10" s="27"/>
    </row>
    <row r="11" spans="1:17" x14ac:dyDescent="0.45">
      <c r="I11" s="27"/>
      <c r="J11" s="27"/>
      <c r="K11" s="27"/>
    </row>
    <row r="12" spans="1:17" ht="15.75" customHeight="1" x14ac:dyDescent="0.45">
      <c r="G12" s="4"/>
      <c r="I12" s="27"/>
      <c r="J12" s="27"/>
      <c r="K12" s="27"/>
    </row>
    <row r="13" spans="1:17" ht="15.75" customHeight="1" x14ac:dyDescent="0.45">
      <c r="G13" s="4"/>
      <c r="I13" s="27"/>
      <c r="J13" s="27"/>
      <c r="K13" s="27"/>
    </row>
    <row r="14" spans="1:17" ht="15.75" customHeight="1" x14ac:dyDescent="0.45">
      <c r="G14" s="4"/>
    </row>
    <row r="15" spans="1:17" ht="16.5" x14ac:dyDescent="0.55000000000000004">
      <c r="A15" s="1" t="s">
        <v>1</v>
      </c>
      <c r="G15" s="4"/>
    </row>
    <row r="16" spans="1:17" x14ac:dyDescent="0.45">
      <c r="A16" s="1"/>
      <c r="G16" s="4"/>
      <c r="I16" s="23"/>
      <c r="Q16" s="1"/>
    </row>
    <row r="17" spans="1:14" ht="64.5" customHeight="1" x14ac:dyDescent="0.45"/>
    <row r="18" spans="1:14" x14ac:dyDescent="0.45">
      <c r="A18" s="26" t="s">
        <v>2</v>
      </c>
      <c r="B18" s="26"/>
      <c r="C18" s="26"/>
      <c r="D18" s="26"/>
      <c r="E18" s="26"/>
      <c r="G18" s="26" t="s">
        <v>3</v>
      </c>
      <c r="H18" s="26"/>
      <c r="I18" s="26"/>
      <c r="J18" s="26"/>
      <c r="K18" s="26"/>
    </row>
    <row r="19" spans="1:14" x14ac:dyDescent="0.45">
      <c r="A19" s="1" t="s">
        <v>4</v>
      </c>
      <c r="G19" s="1" t="s">
        <v>4</v>
      </c>
    </row>
    <row r="20" spans="1:14" ht="28.5" x14ac:dyDescent="0.45">
      <c r="B20" s="30">
        <v>1</v>
      </c>
      <c r="C20" s="30">
        <v>2</v>
      </c>
      <c r="D20" s="30">
        <v>3</v>
      </c>
      <c r="E20" s="31" t="s">
        <v>5</v>
      </c>
      <c r="H20" s="30">
        <v>1</v>
      </c>
      <c r="I20" s="30">
        <v>2</v>
      </c>
      <c r="J20" s="31" t="s">
        <v>5</v>
      </c>
      <c r="L20" s="17" t="s">
        <v>6</v>
      </c>
      <c r="M20" s="18" t="s">
        <v>7</v>
      </c>
      <c r="N20" s="21" t="s">
        <v>8</v>
      </c>
    </row>
    <row r="21" spans="1:14" ht="15.75" x14ac:dyDescent="0.45">
      <c r="A21" s="30">
        <v>1</v>
      </c>
      <c r="B21" s="13">
        <f>N25</f>
        <v>91714.660999999993</v>
      </c>
      <c r="C21" s="13">
        <f>N24</f>
        <v>8124.0039999999999</v>
      </c>
      <c r="D21" s="13">
        <f>N23</f>
        <v>883.93999999999994</v>
      </c>
      <c r="E21" s="35">
        <f>SUMPRODUCT(POWER($B$34:$B$52,2),$C$34:$C$52)</f>
        <v>40222.086799999997</v>
      </c>
      <c r="G21" s="30">
        <v>1</v>
      </c>
      <c r="H21" s="13">
        <f>N23</f>
        <v>883.93999999999994</v>
      </c>
      <c r="I21" s="13">
        <f>N22</f>
        <v>76</v>
      </c>
      <c r="J21" s="35">
        <f>SUMPRODUCT($B$34:$B$52,$C$34:$C$52)</f>
        <v>3553.4080000000004</v>
      </c>
      <c r="L21" s="5" t="s">
        <v>9</v>
      </c>
      <c r="M21" s="11">
        <v>0</v>
      </c>
      <c r="N21" s="10">
        <f>COUNT($B$34:$B$52)</f>
        <v>19</v>
      </c>
    </row>
    <row r="22" spans="1:14" ht="15.75" x14ac:dyDescent="0.45">
      <c r="A22" s="30">
        <v>2</v>
      </c>
      <c r="B22" s="13">
        <f>C21</f>
        <v>8124.0039999999999</v>
      </c>
      <c r="C22" s="13">
        <f>N23</f>
        <v>883.93999999999994</v>
      </c>
      <c r="D22" s="13">
        <f>N22</f>
        <v>76</v>
      </c>
      <c r="E22" s="35">
        <f>SUMPRODUCT($B$34:$B$52,$C$34:$C$52)</f>
        <v>3553.4080000000004</v>
      </c>
      <c r="G22" s="30">
        <v>2</v>
      </c>
      <c r="H22" s="13">
        <f>N22</f>
        <v>76</v>
      </c>
      <c r="I22" s="13">
        <f>N21</f>
        <v>19</v>
      </c>
      <c r="J22" s="35">
        <f>SUM($C$34:$C$52)</f>
        <v>429.58000000000004</v>
      </c>
      <c r="L22" s="5" t="s">
        <v>10</v>
      </c>
      <c r="M22" s="11">
        <v>1</v>
      </c>
      <c r="N22" s="10">
        <f>SUMPRODUCT(POWER($B$34:$B$52,M22))</f>
        <v>76</v>
      </c>
    </row>
    <row r="23" spans="1:14" ht="15.75" x14ac:dyDescent="0.45">
      <c r="A23" s="30">
        <v>3</v>
      </c>
      <c r="B23" s="13">
        <f>D21</f>
        <v>883.93999999999994</v>
      </c>
      <c r="C23" s="13">
        <f>D22</f>
        <v>76</v>
      </c>
      <c r="D23" s="13">
        <f>N21</f>
        <v>19</v>
      </c>
      <c r="E23" s="35">
        <f>SUM(C34:C52)</f>
        <v>429.58000000000004</v>
      </c>
      <c r="L23" s="5" t="s">
        <v>11</v>
      </c>
      <c r="M23" s="11">
        <v>2</v>
      </c>
      <c r="N23" s="10">
        <f>SUMPRODUCT(POWER($B$34:$B$52,M23))</f>
        <v>883.93999999999994</v>
      </c>
    </row>
    <row r="24" spans="1:14" ht="15.75" x14ac:dyDescent="0.45">
      <c r="L24" s="5" t="s">
        <v>12</v>
      </c>
      <c r="M24" s="11">
        <v>3</v>
      </c>
      <c r="N24" s="10">
        <f>SUMPRODUCT(POWER($B$34:$B$52,M24))</f>
        <v>8124.0039999999999</v>
      </c>
    </row>
    <row r="25" spans="1:14" ht="15.75" x14ac:dyDescent="0.45">
      <c r="B25" s="3" t="s">
        <v>13</v>
      </c>
      <c r="C25" s="5"/>
      <c r="D25" s="5">
        <f>MDETERM(B21:D23)</f>
        <v>157467257.74669188</v>
      </c>
      <c r="H25" s="3" t="s">
        <v>13</v>
      </c>
      <c r="I25" s="5"/>
      <c r="J25" s="5">
        <f>MDETERM(H21:I22)</f>
        <v>11018.859999999999</v>
      </c>
      <c r="L25" s="5" t="s">
        <v>14</v>
      </c>
      <c r="M25" s="11">
        <v>4</v>
      </c>
      <c r="N25" s="10">
        <f>SUMPRODUCT(POWER($B$34:$B$52,M25))</f>
        <v>91714.660999999993</v>
      </c>
    </row>
    <row r="27" spans="1:14" x14ac:dyDescent="0.45">
      <c r="B27" s="32" t="s">
        <v>15</v>
      </c>
      <c r="C27" s="33"/>
      <c r="D27" s="33"/>
      <c r="E27" s="19" t="s">
        <v>16</v>
      </c>
      <c r="H27" s="32" t="s">
        <v>15</v>
      </c>
      <c r="I27" s="33"/>
      <c r="J27" s="19" t="s">
        <v>16</v>
      </c>
    </row>
    <row r="28" spans="1:14" x14ac:dyDescent="0.45">
      <c r="B28" s="20">
        <f t="array" ref="B28:D30">MINVERSE(B21:D23)</f>
        <v>6.9975562905435094E-5</v>
      </c>
      <c r="C28" s="20">
        <v>-5.5361754086196021E-4</v>
      </c>
      <c r="D28" s="20">
        <v>-1.0410139983748066E-3</v>
      </c>
      <c r="E28" s="36">
        <f t="array" ref="E28:E30">MMULT(B28:D30,E21:E23)</f>
        <v>0.4001353730002043</v>
      </c>
      <c r="F28" t="s">
        <v>17</v>
      </c>
      <c r="H28" s="20">
        <f t="array" ref="H28:I29">MINVERSE(H21:I22)</f>
        <v>1.7243163085836467E-3</v>
      </c>
      <c r="I28" s="20">
        <v>-6.8972652343345861E-3</v>
      </c>
      <c r="J28" s="36">
        <f t="array" ref="J28:J29">MMULT(H28:I29,J21:J22)</f>
        <v>3.1642721660861479</v>
      </c>
      <c r="K28" t="s">
        <v>17</v>
      </c>
    </row>
    <row r="29" spans="1:14" x14ac:dyDescent="0.45">
      <c r="B29" s="12">
        <v>-5.5361754086196021E-4</v>
      </c>
      <c r="C29" s="12">
        <v>6.1043079631593689E-3</v>
      </c>
      <c r="D29" s="12">
        <v>1.3388044141794274E-3</v>
      </c>
      <c r="E29" s="36">
        <v>-1.4324315549000266E-3</v>
      </c>
      <c r="F29" t="s">
        <v>18</v>
      </c>
      <c r="H29" s="20">
        <v>-6.897265234334587E-3</v>
      </c>
      <c r="I29" s="20">
        <v>8.0220639884706763E-2</v>
      </c>
      <c r="J29" s="36">
        <v>9.9523850198659325</v>
      </c>
      <c r="K29" t="s">
        <v>18</v>
      </c>
    </row>
    <row r="30" spans="1:14" x14ac:dyDescent="0.45">
      <c r="B30" s="12">
        <v>-1.0410139983748057E-3</v>
      </c>
      <c r="C30" s="12">
        <v>1.3388044141794191E-3</v>
      </c>
      <c r="D30" s="12">
        <v>9.5707619907673153E-2</v>
      </c>
      <c r="E30" s="36">
        <v>3.9996422730722045</v>
      </c>
      <c r="F30" t="s">
        <v>19</v>
      </c>
    </row>
    <row r="32" spans="1:14" x14ac:dyDescent="0.45">
      <c r="B32" s="15" t="s">
        <v>20</v>
      </c>
      <c r="D32" s="22" t="s">
        <v>21</v>
      </c>
    </row>
    <row r="33" spans="1:27" x14ac:dyDescent="0.45">
      <c r="B33" s="7" t="s">
        <v>22</v>
      </c>
      <c r="C33" s="8" t="s">
        <v>23</v>
      </c>
      <c r="D33" s="14" t="s">
        <v>24</v>
      </c>
      <c r="E33" s="14" t="s">
        <v>25</v>
      </c>
    </row>
    <row r="34" spans="1:27" x14ac:dyDescent="0.45">
      <c r="A34" s="16">
        <v>1</v>
      </c>
      <c r="B34">
        <v>-5.2</v>
      </c>
      <c r="C34">
        <v>14.8</v>
      </c>
      <c r="D34" s="9">
        <f>$E$28*B34*B34+$E$29*B34+$E$30</f>
        <v>14.826751403083209</v>
      </c>
      <c r="E34" s="9">
        <f t="shared" ref="E34:E52" si="0">$J$28*B34+$J$29</f>
        <v>-6.5018302437820381</v>
      </c>
    </row>
    <row r="35" spans="1:27" x14ac:dyDescent="0.45">
      <c r="A35" s="16">
        <v>2</v>
      </c>
      <c r="B35">
        <v>-4.2</v>
      </c>
      <c r="C35">
        <v>11.1</v>
      </c>
      <c r="D35" s="9">
        <f t="shared" ref="D35:D52" si="1">$E$28*B35*B35+$E$29*B35+$E$30</f>
        <v>11.064046465326388</v>
      </c>
      <c r="E35" s="9">
        <f t="shared" si="0"/>
        <v>-3.3375580776958902</v>
      </c>
    </row>
    <row r="36" spans="1:27" x14ac:dyDescent="0.45">
      <c r="A36" s="16">
        <v>3</v>
      </c>
      <c r="B36">
        <v>-3</v>
      </c>
      <c r="C36">
        <v>7.6</v>
      </c>
      <c r="D36" s="9">
        <f t="shared" si="1"/>
        <v>7.6051579247387435</v>
      </c>
      <c r="E36" s="9">
        <f t="shared" si="0"/>
        <v>0.45956852160748873</v>
      </c>
    </row>
    <row r="37" spans="1:27" x14ac:dyDescent="0.45">
      <c r="A37" s="16">
        <v>4</v>
      </c>
      <c r="B37">
        <v>-2</v>
      </c>
      <c r="C37">
        <v>5.6</v>
      </c>
      <c r="D37" s="9">
        <f t="shared" si="1"/>
        <v>5.6030486281828216</v>
      </c>
      <c r="E37" s="9">
        <f t="shared" si="0"/>
        <v>3.6238406876936367</v>
      </c>
    </row>
    <row r="38" spans="1:27" x14ac:dyDescent="0.45">
      <c r="A38" s="16">
        <v>5</v>
      </c>
      <c r="B38">
        <v>-1</v>
      </c>
      <c r="C38">
        <v>4.4000000000000004</v>
      </c>
      <c r="D38" s="9">
        <f t="shared" si="1"/>
        <v>4.4012100776273089</v>
      </c>
      <c r="E38" s="9">
        <f t="shared" si="0"/>
        <v>6.7881128537797846</v>
      </c>
    </row>
    <row r="39" spans="1:27" x14ac:dyDescent="0.45">
      <c r="A39" s="16">
        <v>6</v>
      </c>
      <c r="B39">
        <v>0</v>
      </c>
      <c r="C39">
        <v>4</v>
      </c>
      <c r="D39" s="9">
        <f t="shared" si="1"/>
        <v>3.9996422730722045</v>
      </c>
      <c r="E39" s="9">
        <f t="shared" si="0"/>
        <v>9.9523850198659325</v>
      </c>
    </row>
    <row r="40" spans="1:27" x14ac:dyDescent="0.45">
      <c r="A40" s="16">
        <v>7</v>
      </c>
      <c r="B40">
        <v>1.1000000000000001</v>
      </c>
      <c r="C40">
        <v>4.4800000000000004</v>
      </c>
      <c r="D40" s="9">
        <f t="shared" si="1"/>
        <v>4.4822303996920621</v>
      </c>
      <c r="E40" s="9">
        <f t="shared" si="0"/>
        <v>13.433084402560695</v>
      </c>
    </row>
    <row r="41" spans="1:27" x14ac:dyDescent="0.45">
      <c r="A41" s="16">
        <v>8</v>
      </c>
      <c r="B41">
        <v>2</v>
      </c>
      <c r="C41">
        <v>5.6</v>
      </c>
      <c r="D41" s="9">
        <f t="shared" si="1"/>
        <v>5.5973189019632219</v>
      </c>
      <c r="E41" s="9">
        <f t="shared" si="0"/>
        <v>16.280929352038228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45">
      <c r="A42" s="16">
        <v>9</v>
      </c>
      <c r="B42">
        <v>3</v>
      </c>
      <c r="C42">
        <v>7.6</v>
      </c>
      <c r="D42" s="9">
        <f t="shared" si="1"/>
        <v>7.5965633354093436</v>
      </c>
      <c r="E42" s="9">
        <f t="shared" si="0"/>
        <v>19.445201518124378</v>
      </c>
    </row>
    <row r="43" spans="1:27" x14ac:dyDescent="0.45">
      <c r="A43" s="16">
        <v>10</v>
      </c>
      <c r="B43">
        <v>4</v>
      </c>
      <c r="C43">
        <v>10.4</v>
      </c>
      <c r="D43" s="9">
        <f t="shared" si="1"/>
        <v>10.396078514855873</v>
      </c>
      <c r="E43" s="9">
        <f t="shared" si="0"/>
        <v>22.609473684210524</v>
      </c>
    </row>
    <row r="44" spans="1:27" x14ac:dyDescent="0.45">
      <c r="A44" s="16">
        <v>11</v>
      </c>
      <c r="B44">
        <v>5</v>
      </c>
      <c r="C44">
        <v>14</v>
      </c>
      <c r="D44" s="9">
        <f t="shared" si="1"/>
        <v>13.995864440302812</v>
      </c>
      <c r="E44" s="9">
        <f t="shared" si="0"/>
        <v>25.77374585029667</v>
      </c>
    </row>
    <row r="45" spans="1:27" x14ac:dyDescent="0.45">
      <c r="A45" s="16">
        <v>12</v>
      </c>
      <c r="B45">
        <v>6</v>
      </c>
      <c r="C45">
        <v>18.399999999999999</v>
      </c>
      <c r="D45" s="9">
        <f t="shared" si="1"/>
        <v>18.395921111750162</v>
      </c>
      <c r="E45" s="9">
        <f t="shared" si="0"/>
        <v>28.93801801638282</v>
      </c>
    </row>
    <row r="46" spans="1:27" x14ac:dyDescent="0.45">
      <c r="A46" s="16">
        <v>13</v>
      </c>
      <c r="B46">
        <v>7</v>
      </c>
      <c r="C46">
        <v>23.6</v>
      </c>
      <c r="D46" s="9">
        <f t="shared" si="1"/>
        <v>23.596248529197915</v>
      </c>
      <c r="E46" s="9">
        <f t="shared" si="0"/>
        <v>32.102290182468963</v>
      </c>
    </row>
    <row r="47" spans="1:27" x14ac:dyDescent="0.45">
      <c r="A47" s="16">
        <v>14</v>
      </c>
      <c r="B47">
        <v>8.1</v>
      </c>
      <c r="C47">
        <v>30.2</v>
      </c>
      <c r="D47" s="9">
        <f t="shared" si="1"/>
        <v>30.240921400020916</v>
      </c>
      <c r="E47" s="9">
        <f t="shared" si="0"/>
        <v>35.582989565163729</v>
      </c>
    </row>
    <row r="48" spans="1:27" x14ac:dyDescent="0.45">
      <c r="A48" s="16">
        <v>15</v>
      </c>
      <c r="B48">
        <v>9</v>
      </c>
      <c r="C48">
        <v>36.4</v>
      </c>
      <c r="D48" s="9">
        <f t="shared" si="1"/>
        <v>36.39771560209465</v>
      </c>
      <c r="E48" s="9">
        <f t="shared" si="0"/>
        <v>38.430834514641262</v>
      </c>
    </row>
    <row r="49" spans="1:5" x14ac:dyDescent="0.45">
      <c r="A49" s="16">
        <v>16</v>
      </c>
      <c r="B49">
        <v>10</v>
      </c>
      <c r="C49">
        <v>44</v>
      </c>
      <c r="D49" s="9">
        <f t="shared" si="1"/>
        <v>43.998855257543639</v>
      </c>
      <c r="E49" s="9">
        <f t="shared" si="0"/>
        <v>41.595106680727412</v>
      </c>
    </row>
    <row r="50" spans="1:5" x14ac:dyDescent="0.45">
      <c r="A50" s="16">
        <v>17</v>
      </c>
      <c r="B50">
        <v>11.2</v>
      </c>
      <c r="C50">
        <v>54.2</v>
      </c>
      <c r="D50" s="9">
        <f t="shared" si="1"/>
        <v>54.176580228802941</v>
      </c>
      <c r="E50" s="9">
        <f t="shared" si="0"/>
        <v>45.39223328003078</v>
      </c>
    </row>
    <row r="51" spans="1:5" x14ac:dyDescent="0.45">
      <c r="A51" s="16">
        <v>18</v>
      </c>
      <c r="B51">
        <v>12</v>
      </c>
      <c r="C51">
        <v>61.6</v>
      </c>
      <c r="D51" s="9">
        <f t="shared" si="1"/>
        <v>61.601946806442825</v>
      </c>
      <c r="E51" s="9">
        <f t="shared" si="0"/>
        <v>47.923651012899711</v>
      </c>
    </row>
    <row r="52" spans="1:5" x14ac:dyDescent="0.45">
      <c r="A52" s="16">
        <v>19</v>
      </c>
      <c r="B52">
        <v>13</v>
      </c>
      <c r="C52">
        <v>71.599999999999994</v>
      </c>
      <c r="D52" s="9">
        <f t="shared" si="1"/>
        <v>71.603898699893023</v>
      </c>
      <c r="E52" s="9">
        <f t="shared" si="0"/>
        <v>51.087923178985861</v>
      </c>
    </row>
    <row r="53" spans="1:5" x14ac:dyDescent="0.45">
      <c r="A53" s="28" t="s">
        <v>26</v>
      </c>
      <c r="B53" s="28"/>
      <c r="C53" s="28"/>
      <c r="D53" s="24">
        <f>SUMXMY2(C34:C52,D34:D52)</f>
        <v>4.3815156833872226E-3</v>
      </c>
      <c r="E53" s="24">
        <f>SUMXMY2(C34:C52,E34:E52)</f>
        <v>2288.064814018147</v>
      </c>
    </row>
  </sheetData>
  <mergeCells count="9">
    <mergeCell ref="I5:Q5"/>
    <mergeCell ref="A18:E18"/>
    <mergeCell ref="G18:K18"/>
    <mergeCell ref="I9:K9"/>
    <mergeCell ref="A53:C53"/>
    <mergeCell ref="I10:K10"/>
    <mergeCell ref="I11:K11"/>
    <mergeCell ref="I12:K12"/>
    <mergeCell ref="I13:K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4"/>
  <cols>
    <col min="1" max="1" width="93.3984375" style="2" customWidth="1"/>
    <col min="2" max="16384" width="9.1328125" style="2" hidden="1"/>
  </cols>
  <sheetData>
    <row r="1" spans="1:7" ht="36.75" customHeight="1" x14ac:dyDescent="0.4">
      <c r="A1" s="29" t="s">
        <v>27</v>
      </c>
      <c r="B1" s="29"/>
      <c r="C1" s="29"/>
      <c r="D1" s="29"/>
      <c r="E1" s="29"/>
      <c r="F1" s="29"/>
      <c r="G1" s="29"/>
    </row>
    <row r="2" spans="1:7" ht="107.25" customHeight="1" x14ac:dyDescent="0.4">
      <c r="A2" s="6" t="s">
        <v>28</v>
      </c>
    </row>
    <row r="3" spans="1:7" ht="105" customHeight="1" x14ac:dyDescent="0.4">
      <c r="A3" s="6" t="s">
        <v>29</v>
      </c>
    </row>
    <row r="4" spans="1:7" ht="28.5" hidden="1" customHeight="1" x14ac:dyDescent="0.4"/>
    <row r="5" spans="1:7" ht="15.75" hidden="1" customHeight="1" x14ac:dyDescent="0.4"/>
  </sheetData>
  <sheetProtection sheet="1" objects="1" scenarios="1" selectLockedCells="1"/>
  <mergeCells count="1">
    <mergeCell ref="A1:G1"/>
  </mergeCells>
  <hyperlinks>
    <hyperlink ref="A1" r:id="rId1" display="Файл скачан с сайта excel2.ru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Квадратичная</vt:lpstr>
    </vt:vector>
  </TitlesOfParts>
  <Manager/>
  <Company>excel2.ru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MMM</dc:creator>
  <cp:keywords/>
  <dc:description/>
  <cp:lastModifiedBy>Даяна Исмакова</cp:lastModifiedBy>
  <cp:revision/>
  <dcterms:created xsi:type="dcterms:W3CDTF">2011-02-02T05:10:41Z</dcterms:created>
  <dcterms:modified xsi:type="dcterms:W3CDTF">2020-04-01T11:42:02Z</dcterms:modified>
  <cp:category/>
  <cp:contentStatus/>
</cp:coreProperties>
</file>