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07"/>
  <workbookPr/>
  <xr:revisionPtr revIDLastSave="0" documentId="8_{D61902DD-E46D-43A8-9094-D535A81963A6}" xr6:coauthVersionLast="47" xr6:coauthVersionMax="47" xr10:uidLastSave="{00000000-0000-0000-0000-000000000000}"/>
  <bookViews>
    <workbookView xWindow="0" yWindow="0" windowWidth="0" windowHeight="0" activeTab="6" xr2:uid="{00000000-000D-0000-FFFF-FFFF00000000}"/>
  </bookViews>
  <sheets>
    <sheet name="Table II - Reproduction perform" sheetId="1" r:id="rId1"/>
    <sheet name="RQ.2 - bug type" sheetId="2" r:id="rId2"/>
    <sheet name="RQ.3 - LR model coefficientsper" sheetId="3" r:id="rId3"/>
    <sheet name="RQ.3 - LR model validation" sheetId="4" r:id="rId4"/>
    <sheet name="RQ.4 - dataset sizes" sheetId="5" r:id="rId5"/>
    <sheet name="RQ.5 - project" sheetId="6" r:id="rId6"/>
    <sheet name="RQ.6 - Feature in top 10 lines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35" i="7" l="1"/>
  <c r="AC135" i="7"/>
  <c r="AB135" i="7"/>
  <c r="AA135" i="7"/>
  <c r="Z135" i="7"/>
  <c r="Y135" i="7"/>
  <c r="X135" i="7"/>
  <c r="W135" i="7"/>
  <c r="V135" i="7"/>
  <c r="U135" i="7"/>
  <c r="AD134" i="7"/>
  <c r="AC134" i="7"/>
  <c r="AB134" i="7"/>
  <c r="AA134" i="7"/>
  <c r="Z134" i="7"/>
  <c r="Y134" i="7"/>
  <c r="X134" i="7"/>
  <c r="W134" i="7"/>
  <c r="V134" i="7"/>
  <c r="U134" i="7"/>
  <c r="AD133" i="7"/>
  <c r="AC133" i="7"/>
  <c r="AB133" i="7"/>
  <c r="AA133" i="7"/>
  <c r="Z133" i="7"/>
  <c r="Y133" i="7"/>
  <c r="X133" i="7"/>
  <c r="W133" i="7"/>
  <c r="V133" i="7"/>
  <c r="U133" i="7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L27" i="3"/>
  <c r="K27" i="3"/>
  <c r="L26" i="3"/>
  <c r="K26" i="3"/>
  <c r="L25" i="3"/>
  <c r="K25" i="3"/>
  <c r="L24" i="3"/>
  <c r="K24" i="3"/>
  <c r="L23" i="3"/>
  <c r="K23" i="3"/>
  <c r="L22" i="3"/>
  <c r="K22" i="3"/>
  <c r="L21" i="3"/>
  <c r="K21" i="3"/>
  <c r="L20" i="3"/>
  <c r="K20" i="3"/>
  <c r="L19" i="3"/>
  <c r="K19" i="3"/>
  <c r="E100" i="1"/>
  <c r="D100" i="1"/>
  <c r="C100" i="1"/>
  <c r="B100" i="1"/>
  <c r="E99" i="1"/>
  <c r="D99" i="1"/>
  <c r="C99" i="1"/>
  <c r="B99" i="1"/>
  <c r="E98" i="1"/>
  <c r="D98" i="1"/>
  <c r="C98" i="1"/>
  <c r="B98" i="1"/>
  <c r="E97" i="1"/>
  <c r="D97" i="1"/>
  <c r="C97" i="1"/>
  <c r="B97" i="1"/>
  <c r="E96" i="1"/>
  <c r="D96" i="1"/>
  <c r="C96" i="1"/>
  <c r="B96" i="1"/>
  <c r="E95" i="1"/>
  <c r="D95" i="1"/>
  <c r="C95" i="1"/>
  <c r="B95" i="1"/>
  <c r="E94" i="1"/>
  <c r="D94" i="1"/>
  <c r="C94" i="1"/>
  <c r="B94" i="1"/>
  <c r="E93" i="1"/>
  <c r="D93" i="1"/>
  <c r="C93" i="1"/>
  <c r="B93" i="1"/>
  <c r="E92" i="1"/>
  <c r="D92" i="1"/>
  <c r="C92" i="1"/>
  <c r="B92" i="1"/>
  <c r="K88" i="1"/>
  <c r="J88" i="1"/>
  <c r="I88" i="1"/>
  <c r="H88" i="1"/>
  <c r="E88" i="1"/>
  <c r="D88" i="1"/>
  <c r="C88" i="1"/>
  <c r="B88" i="1"/>
  <c r="K87" i="1"/>
  <c r="J87" i="1"/>
  <c r="I87" i="1"/>
  <c r="H87" i="1"/>
  <c r="E87" i="1"/>
  <c r="D87" i="1"/>
  <c r="C87" i="1"/>
  <c r="B87" i="1"/>
  <c r="K86" i="1"/>
  <c r="J86" i="1"/>
  <c r="I86" i="1"/>
  <c r="H86" i="1"/>
  <c r="E86" i="1"/>
  <c r="D86" i="1"/>
  <c r="C86" i="1"/>
  <c r="B86" i="1"/>
  <c r="K85" i="1"/>
  <c r="J85" i="1"/>
  <c r="I85" i="1"/>
  <c r="H85" i="1"/>
  <c r="E85" i="1"/>
  <c r="D85" i="1"/>
  <c r="C85" i="1"/>
  <c r="B85" i="1"/>
  <c r="K84" i="1"/>
  <c r="J84" i="1"/>
  <c r="I84" i="1"/>
  <c r="H84" i="1"/>
  <c r="E84" i="1"/>
  <c r="D84" i="1"/>
  <c r="C84" i="1"/>
  <c r="B84" i="1"/>
  <c r="K83" i="1"/>
  <c r="J83" i="1"/>
  <c r="I83" i="1"/>
  <c r="H83" i="1"/>
  <c r="E83" i="1"/>
  <c r="D83" i="1"/>
  <c r="C83" i="1"/>
  <c r="B83" i="1"/>
  <c r="K82" i="1"/>
  <c r="J82" i="1"/>
  <c r="I82" i="1"/>
  <c r="H82" i="1"/>
  <c r="E82" i="1"/>
  <c r="D82" i="1"/>
  <c r="C82" i="1"/>
  <c r="B82" i="1"/>
  <c r="K81" i="1"/>
  <c r="J81" i="1"/>
  <c r="I81" i="1"/>
  <c r="H81" i="1"/>
  <c r="E81" i="1"/>
  <c r="D81" i="1"/>
  <c r="C81" i="1"/>
  <c r="B81" i="1"/>
  <c r="K80" i="1"/>
  <c r="J80" i="1"/>
  <c r="I80" i="1"/>
  <c r="H80" i="1"/>
  <c r="E80" i="1"/>
  <c r="D80" i="1"/>
  <c r="C80" i="1"/>
  <c r="B80" i="1"/>
  <c r="F60" i="1"/>
  <c r="E60" i="1"/>
  <c r="D60" i="1"/>
  <c r="C60" i="1"/>
  <c r="F54" i="1"/>
  <c r="E54" i="1"/>
  <c r="D54" i="1"/>
  <c r="C54" i="1"/>
</calcChain>
</file>

<file path=xl/sharedStrings.xml><?xml version="1.0" encoding="utf-8"?>
<sst xmlns="http://schemas.openxmlformats.org/spreadsheetml/2006/main" count="806" uniqueCount="137">
  <si>
    <t>Devign dataset</t>
  </si>
  <si>
    <t>MSR dataset</t>
  </si>
  <si>
    <t>Model</t>
  </si>
  <si>
    <t>Seed</t>
  </si>
  <si>
    <t>Accuracy</t>
  </si>
  <si>
    <t>Precision</t>
  </si>
  <si>
    <t>Recall</t>
  </si>
  <si>
    <t>F1</t>
  </si>
  <si>
    <t>Devign</t>
  </si>
  <si>
    <t>reported acc 58.57 prec 53.60 recall 62.73 f1 57.18</t>
  </si>
  <si>
    <t>ReVeal</t>
  </si>
  <si>
    <t>reported acc 62.51 prec 56.85 rec 74.61 f1 64.42</t>
  </si>
  <si>
    <t>LineVul</t>
  </si>
  <si>
    <t>no report</t>
  </si>
  <si>
    <t>reported prec 97 rec 6 f1 91</t>
  </si>
  <si>
    <t>ReGVD</t>
  </si>
  <si>
    <t>reported 63.69 accuracy</t>
  </si>
  <si>
    <t>CodeBERT</t>
  </si>
  <si>
    <t>codexglue benchmark reported 62.08 accuracy</t>
  </si>
  <si>
    <t>VulBERTaMLP</t>
  </si>
  <si>
    <t>reported 64.75 Accuracy</t>
  </si>
  <si>
    <t>VulBERTaCNN</t>
  </si>
  <si>
    <t>reporeted 64.42 Accuracy</t>
  </si>
  <si>
    <t>PLBART</t>
  </si>
  <si>
    <t>codexglue benchmark reported 63.18 accuracy</t>
  </si>
  <si>
    <t>code2vec</t>
  </si>
  <si>
    <t>codexglue benchmark reported 62.48 accuracy</t>
  </si>
  <si>
    <t>AUXILIARY REPRODUCTION</t>
  </si>
  <si>
    <t>SySeVR</t>
  </si>
  <si>
    <t>(SARD,NVD)</t>
  </si>
  <si>
    <t>Avg</t>
  </si>
  <si>
    <t>VulDeeLocator</t>
  </si>
  <si>
    <t>SARD and NVD</t>
  </si>
  <si>
    <t>PRESENT RESULTS</t>
  </si>
  <si>
    <t>Dataset</t>
  </si>
  <si>
    <t>Reported</t>
  </si>
  <si>
    <t>Our reproduction</t>
  </si>
  <si>
    <t>A</t>
  </si>
  <si>
    <t>P</t>
  </si>
  <si>
    <t>R</t>
  </si>
  <si>
    <t>F</t>
  </si>
  <si>
    <t>A'</t>
  </si>
  <si>
    <t>P'</t>
  </si>
  <si>
    <t>R'</t>
  </si>
  <si>
    <t>F'</t>
  </si>
  <si>
    <t>-</t>
  </si>
  <si>
    <t>MSR</t>
  </si>
  <si>
    <t>AGGREGATE PERFORMANCE METRICS</t>
  </si>
  <si>
    <t>Average</t>
  </si>
  <si>
    <t>Stdev</t>
  </si>
  <si>
    <t>Enter here data for Parts i and ii</t>
  </si>
  <si>
    <t>Acc</t>
  </si>
  <si>
    <t>Prec</t>
  </si>
  <si>
    <t>TRAINING</t>
  </si>
  <si>
    <t>BOF</t>
  </si>
  <si>
    <t>input_validation</t>
  </si>
  <si>
    <t>privilege_escalation_authorization</t>
  </si>
  <si>
    <t>resource_allocation_free</t>
  </si>
  <si>
    <t>value_propagation</t>
  </si>
  <si>
    <t>mixed</t>
  </si>
  <si>
    <t>EVALUATION</t>
  </si>
  <si>
    <t>CodeBert</t>
  </si>
  <si>
    <t>VulbertCNN</t>
  </si>
  <si>
    <t>VulBERTa MLP</t>
  </si>
  <si>
    <t>Code2Vec</t>
  </si>
  <si>
    <t>VulBERTa-CNN</t>
  </si>
  <si>
    <t>VulBERTa-MLP</t>
  </si>
  <si>
    <t>name</t>
  </si>
  <si>
    <t>coeff</t>
  </si>
  <si>
    <t>feat.arrays</t>
  </si>
  <si>
    <t>feat.switch_case</t>
  </si>
  <si>
    <t>feat.single.for_statement</t>
  </si>
  <si>
    <t>feat.while_dowhile</t>
  </si>
  <si>
    <t>feat.unstructured</t>
  </si>
  <si>
    <t>feat.jumps</t>
  </si>
  <si>
    <t>feat.lexical.num_chars</t>
  </si>
  <si>
    <t>feat.pointers</t>
  </si>
  <si>
    <t>feat.single.call_expression</t>
  </si>
  <si>
    <t>feat.single.if_statement</t>
  </si>
  <si>
    <t>feat.single.comment</t>
  </si>
  <si>
    <t>feat.macros</t>
  </si>
  <si>
    <t>Devign dataset - performance of LR model (accuracy)</t>
  </si>
  <si>
    <t>accuracy_score</t>
  </si>
  <si>
    <t>precision_score</t>
  </si>
  <si>
    <t>recall_score</t>
  </si>
  <si>
    <t>f1_score</t>
  </si>
  <si>
    <t>version</t>
  </si>
  <si>
    <t>performance</t>
  </si>
  <si>
    <t>model</t>
  </si>
  <si>
    <t>seed</t>
  </si>
  <si>
    <t>unique performance</t>
  </si>
  <si>
    <t>unique model</t>
  </si>
  <si>
    <t>bad</t>
  </si>
  <si>
    <t>good</t>
  </si>
  <si>
    <t>LR model train on Devign valid, generate difficult/easy sets from Devign test</t>
  </si>
  <si>
    <t>original</t>
  </si>
  <si>
    <t>difficult</t>
  </si>
  <si>
    <t>easy</t>
  </si>
  <si>
    <t>100% performance</t>
  </si>
  <si>
    <t>varying dataset size</t>
  </si>
  <si>
    <t>balance</t>
  </si>
  <si>
    <t>No</t>
  </si>
  <si>
    <t>imbalanced_1.0 F1</t>
  </si>
  <si>
    <t>balanced_1.0 F1</t>
  </si>
  <si>
    <t>Choice</t>
  </si>
  <si>
    <t>balanced - imbalanced</t>
  </si>
  <si>
    <t>imbalanced - balanced</t>
  </si>
  <si>
    <t>BALANCED</t>
  </si>
  <si>
    <t>imbalance</t>
  </si>
  <si>
    <t>Fold</t>
  </si>
  <si>
    <t>Diverse</t>
  </si>
  <si>
    <t>Nondiverse</t>
  </si>
  <si>
    <t>cross project</t>
  </si>
  <si>
    <t>mixed project</t>
  </si>
  <si>
    <t>GNN-ReGVD</t>
  </si>
  <si>
    <t>error</t>
  </si>
  <si>
    <t>print</t>
  </si>
  <si>
    <t>alloc</t>
  </si>
  <si>
    <t>for</t>
  </si>
  <si>
    <t>memset</t>
  </si>
  <si>
    <t>memcpy</t>
  </si>
  <si>
    <t>while</t>
  </si>
  <si>
    <t>if</t>
  </si>
  <si>
    <t>L-Vul</t>
  </si>
  <si>
    <t>CodeB</t>
  </si>
  <si>
    <t>V-CNN</t>
  </si>
  <si>
    <t>V-MLP</t>
  </si>
  <si>
    <t>Avg. importance</t>
  </si>
  <si>
    <t>Func</t>
  </si>
  <si>
    <t>Model/Func</t>
  </si>
  <si>
    <t>Ranking</t>
  </si>
  <si>
    <t>Code Feature</t>
  </si>
  <si>
    <t>fail</t>
  </si>
  <si>
    <t>free</t>
  </si>
  <si>
    <t>Avg Important features to Func occurence ratio</t>
  </si>
  <si>
    <t>Min Important features to Func occurence ratio</t>
  </si>
  <si>
    <t>Max Important features to Func occurence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</si>
</sst>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0.0000"/>
    <numFmt numFmtId="165" formatCode=".00"/>
    <numFmt numFmtId="166" formatCode="#,###.00"/>
    <numFmt numFmtId="167" formatCode="m\-d"/>
    <numFmt numFmtId="168" formatCode="0.000"/>
    <numFmt numFmtId="169" formatCode=".000"/>
    <numFmt numFmtId="170" formatCode=".0"/>
  </numFmts>
  <fonts count="14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9"/>
      <color rgb="FFB5CEA8"/>
      <name val="Menlo"/>
    </font>
    <font>
      <sz val="10"/>
      <name val="Arial"/>
    </font>
    <font>
      <b/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Roboto"/>
    </font>
    <font>
      <sz val="10"/>
      <color rgb="FF000000"/>
      <name val="&quot;Arial&quot;"/>
    </font>
    <font>
      <sz val="12"/>
      <color theme="1"/>
      <name val="Calibri"/>
    </font>
    <font>
      <b/>
      <sz val="10"/>
      <color theme="1"/>
      <name val="Arial"/>
    </font>
    <font>
      <sz val="12"/>
      <color rgb="FF000000"/>
      <name val="Calibri"/>
    </font>
    <font>
      <b/>
      <sz val="12"/>
      <color rgb="FF000000"/>
      <name val="Calibri"/>
    </font>
    <font>
      <sz val="9"/>
      <color theme="1"/>
      <name val="Sans-serif"/>
    </font>
    <font>
      <sz val="10"/>
      <color rgb="FF000000"/>
      <name val="Arial"/>
      <charset val="1"/>
    </font>
  </fonts>
  <fills count="6">
    <fill>
      <patternFill patternType="none"/>
    </fill>
    <fill>
      <patternFill patternType="gray125"/>
    </fill>
    <fill>
      <patternFill patternType="solid">
        <fgColor rgb="FFFFE6DD"/>
        <bgColor rgb="FFFFE6DD"/>
      </patternFill>
    </fill>
    <fill>
      <patternFill patternType="solid">
        <fgColor theme="0"/>
        <bgColor theme="0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2" borderId="0" xfId="0" applyFont="1" applyFill="1"/>
    <xf numFmtId="0" fontId="1" fillId="0" borderId="0" xfId="0" applyFont="1"/>
    <xf numFmtId="164" fontId="1" fillId="0" borderId="0" xfId="0" applyNumberFormat="1" applyFont="1"/>
    <xf numFmtId="0" fontId="2" fillId="3" borderId="0" xfId="0" applyFont="1" applyFill="1"/>
    <xf numFmtId="0" fontId="1" fillId="0" borderId="6" xfId="0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>
      <alignment horizontal="center"/>
    </xf>
    <xf numFmtId="166" fontId="1" fillId="0" borderId="6" xfId="0" applyNumberFormat="1" applyFont="1" applyBorder="1" applyAlignment="1">
      <alignment horizontal="center"/>
    </xf>
    <xf numFmtId="164" fontId="1" fillId="0" borderId="6" xfId="0" applyNumberFormat="1" applyFont="1" applyBorder="1"/>
    <xf numFmtId="0" fontId="4" fillId="0" borderId="0" xfId="0" applyFont="1"/>
    <xf numFmtId="0" fontId="4" fillId="0" borderId="0" xfId="0" applyFont="1" applyAlignment="1">
      <alignment horizontal="right"/>
    </xf>
    <xf numFmtId="0" fontId="4" fillId="4" borderId="0" xfId="0" applyFont="1" applyFill="1"/>
    <xf numFmtId="164" fontId="1" fillId="0" borderId="7" xfId="0" applyNumberFormat="1" applyFont="1" applyBorder="1"/>
    <xf numFmtId="164" fontId="1" fillId="0" borderId="8" xfId="0" applyNumberFormat="1" applyFont="1" applyBorder="1"/>
    <xf numFmtId="164" fontId="1" fillId="0" borderId="9" xfId="0" applyNumberFormat="1" applyFont="1" applyBorder="1"/>
    <xf numFmtId="164" fontId="5" fillId="0" borderId="7" xfId="0" applyNumberFormat="1" applyFont="1" applyBorder="1" applyAlignment="1">
      <alignment horizontal="right"/>
    </xf>
    <xf numFmtId="164" fontId="5" fillId="0" borderId="8" xfId="0" applyNumberFormat="1" applyFont="1" applyBorder="1" applyAlignment="1">
      <alignment horizontal="right"/>
    </xf>
    <xf numFmtId="164" fontId="5" fillId="0" borderId="9" xfId="0" applyNumberFormat="1" applyFont="1" applyBorder="1" applyAlignment="1">
      <alignment horizontal="right"/>
    </xf>
    <xf numFmtId="0" fontId="1" fillId="4" borderId="0" xfId="0" applyFont="1" applyFill="1"/>
    <xf numFmtId="164" fontId="1" fillId="0" borderId="10" xfId="0" applyNumberFormat="1" applyFont="1" applyBorder="1"/>
    <xf numFmtId="164" fontId="1" fillId="0" borderId="11" xfId="0" applyNumberFormat="1" applyFont="1" applyBorder="1"/>
    <xf numFmtId="164" fontId="5" fillId="0" borderId="10" xfId="0" applyNumberFormat="1" applyFont="1" applyBorder="1" applyAlignment="1">
      <alignment horizontal="right"/>
    </xf>
    <xf numFmtId="164" fontId="5" fillId="0" borderId="0" xfId="0" applyNumberFormat="1" applyFont="1" applyAlignment="1">
      <alignment horizontal="right"/>
    </xf>
    <xf numFmtId="164" fontId="5" fillId="0" borderId="11" xfId="0" applyNumberFormat="1" applyFont="1" applyBorder="1" applyAlignment="1">
      <alignment horizontal="right"/>
    </xf>
    <xf numFmtId="164" fontId="1" fillId="4" borderId="10" xfId="0" applyNumberFormat="1" applyFont="1" applyFill="1" applyBorder="1"/>
    <xf numFmtId="164" fontId="1" fillId="4" borderId="0" xfId="0" applyNumberFormat="1" applyFont="1" applyFill="1"/>
    <xf numFmtId="164" fontId="1" fillId="4" borderId="11" xfId="0" applyNumberFormat="1" applyFont="1" applyFill="1" applyBorder="1"/>
    <xf numFmtId="164" fontId="6" fillId="5" borderId="10" xfId="0" applyNumberFormat="1" applyFont="1" applyFill="1" applyBorder="1"/>
    <xf numFmtId="164" fontId="6" fillId="5" borderId="0" xfId="0" applyNumberFormat="1" applyFont="1" applyFill="1"/>
    <xf numFmtId="164" fontId="6" fillId="5" borderId="11" xfId="0" applyNumberFormat="1" applyFont="1" applyFill="1" applyBorder="1"/>
    <xf numFmtId="164" fontId="1" fillId="0" borderId="12" xfId="0" applyNumberFormat="1" applyFont="1" applyBorder="1"/>
    <xf numFmtId="164" fontId="1" fillId="0" borderId="13" xfId="0" applyNumberFormat="1" applyFont="1" applyBorder="1"/>
    <xf numFmtId="164" fontId="1" fillId="0" borderId="14" xfId="0" applyNumberFormat="1" applyFont="1" applyBorder="1"/>
    <xf numFmtId="0" fontId="5" fillId="0" borderId="15" xfId="0" applyFont="1" applyBorder="1"/>
    <xf numFmtId="0" fontId="1" fillId="0" borderId="10" xfId="0" applyFont="1" applyBorder="1"/>
    <xf numFmtId="0" fontId="1" fillId="0" borderId="11" xfId="0" applyFont="1" applyBorder="1"/>
    <xf numFmtId="0" fontId="6" fillId="5" borderId="0" xfId="0" applyFont="1" applyFill="1"/>
    <xf numFmtId="0" fontId="5" fillId="0" borderId="0" xfId="0" applyFont="1"/>
    <xf numFmtId="9" fontId="1" fillId="0" borderId="0" xfId="0" applyNumberFormat="1" applyFont="1"/>
    <xf numFmtId="167" fontId="1" fillId="0" borderId="0" xfId="0" applyNumberFormat="1" applyFont="1"/>
    <xf numFmtId="0" fontId="7" fillId="0" borderId="0" xfId="0" applyFont="1"/>
    <xf numFmtId="0" fontId="5" fillId="0" borderId="0" xfId="0" applyFont="1" applyAlignment="1">
      <alignment horizontal="right"/>
    </xf>
    <xf numFmtId="164" fontId="5" fillId="0" borderId="0" xfId="0" applyNumberFormat="1" applyFont="1"/>
    <xf numFmtId="0" fontId="10" fillId="0" borderId="0" xfId="0" applyFont="1" applyAlignment="1">
      <alignment horizontal="right"/>
    </xf>
    <xf numFmtId="0" fontId="10" fillId="0" borderId="0" xfId="0" applyFont="1"/>
    <xf numFmtId="164" fontId="10" fillId="0" borderId="0" xfId="0" applyNumberFormat="1" applyFont="1" applyAlignment="1">
      <alignment horizontal="right"/>
    </xf>
    <xf numFmtId="0" fontId="11" fillId="0" borderId="0" xfId="0" applyFont="1"/>
    <xf numFmtId="168" fontId="10" fillId="0" borderId="0" xfId="0" applyNumberFormat="1" applyFont="1" applyAlignment="1">
      <alignment horizontal="right"/>
    </xf>
    <xf numFmtId="168" fontId="1" fillId="0" borderId="0" xfId="0" applyNumberFormat="1" applyFont="1"/>
    <xf numFmtId="0" fontId="12" fillId="0" borderId="0" xfId="0" applyFont="1"/>
    <xf numFmtId="165" fontId="12" fillId="0" borderId="0" xfId="0" applyNumberFormat="1" applyFont="1" applyAlignment="1">
      <alignment horizontal="right"/>
    </xf>
    <xf numFmtId="169" fontId="12" fillId="0" borderId="0" xfId="0" applyNumberFormat="1" applyFont="1" applyAlignment="1">
      <alignment horizontal="right"/>
    </xf>
    <xf numFmtId="170" fontId="12" fillId="0" borderId="0" xfId="0" applyNumberFormat="1" applyFont="1" applyAlignment="1">
      <alignment horizontal="right"/>
    </xf>
    <xf numFmtId="0" fontId="11" fillId="0" borderId="6" xfId="0" applyFont="1" applyBorder="1"/>
    <xf numFmtId="0" fontId="10" fillId="0" borderId="6" xfId="0" applyFont="1" applyBorder="1"/>
    <xf numFmtId="168" fontId="10" fillId="0" borderId="6" xfId="0" applyNumberFormat="1" applyFont="1" applyBorder="1" applyAlignment="1">
      <alignment horizontal="right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4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0" fontId="8" fillId="0" borderId="15" xfId="0" applyFont="1" applyBorder="1"/>
    <xf numFmtId="0" fontId="9" fillId="0" borderId="15" xfId="0" applyFont="1" applyBorder="1"/>
    <xf numFmtId="168" fontId="8" fillId="0" borderId="15" xfId="0" applyNumberFormat="1" applyFont="1" applyBorder="1" applyAlignment="1">
      <alignment horizontal="right"/>
    </xf>
    <xf numFmtId="168" fontId="5" fillId="0" borderId="15" xfId="0" applyNumberFormat="1" applyFont="1" applyBorder="1" applyAlignment="1">
      <alignment horizontal="right"/>
    </xf>
    <xf numFmtId="0" fontId="0" fillId="0" borderId="15" xfId="0" applyBorder="1"/>
    <xf numFmtId="0" fontId="13" fillId="0" borderId="15" xfId="0" applyFont="1" applyFill="1" applyBorder="1" applyAlignment="1">
      <alignment readingOrder="1"/>
    </xf>
    <xf numFmtId="0" fontId="13" fillId="0" borderId="15" xfId="0" applyFont="1" applyBorder="1" applyAlignment="1">
      <alignment readingOrder="1"/>
    </xf>
    <xf numFmtId="0" fontId="1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5" xfId="0" applyFont="1" applyBorder="1" applyAlignment="1"/>
    <xf numFmtId="0" fontId="4" fillId="4" borderId="0" xfId="0" applyFont="1" applyFill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73">
    <dxf>
      <fill>
        <patternFill patternType="solid">
          <fgColor rgb="FFF4C7C3"/>
          <bgColor rgb="FFF4C7C3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E6DD"/>
          <bgColor rgb="FFFFE6D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DEDEDE"/>
          <bgColor rgb="FFDEDEDE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DEDEDE"/>
          <bgColor rgb="FFDEDEDE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DEDEDE"/>
          <bgColor rgb="FFDEDEDE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DEDEDE"/>
          <bgColor rgb="FFDEDEDE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DEDEDE"/>
          <bgColor rgb="FFDEDEDE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DEDEDE"/>
          <bgColor rgb="FFDEDEDE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DEDEDE"/>
          <bgColor rgb="FFDEDEDE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DEDEDE"/>
          <bgColor rgb="FFDEDEDE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DEDEDE"/>
          <bgColor rgb="FFDEDEDE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DEDEDE"/>
          <bgColor rgb="FFDEDEDE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DEDEDE"/>
          <bgColor rgb="FFDEDEDE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DEDEDE"/>
          <bgColor rgb="FFDEDEDE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DEDEDE"/>
          <bgColor rgb="FFDEDEDE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DEDEDE"/>
          <bgColor rgb="FFDEDEDE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DEDEDE"/>
          <bgColor rgb="FFDEDEDE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DEDEDE"/>
          <bgColor rgb="FFDEDEDE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DEDEDE"/>
          <bgColor rgb="FFDEDEDE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DEDEDE"/>
          <bgColor rgb="FFDEDEDE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DEDEDE"/>
          <bgColor rgb="FFDEDEDE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DEDEDE"/>
          <bgColor rgb="FFDEDEDE"/>
        </patternFill>
      </fill>
    </dxf>
    <dxf>
      <fill>
        <patternFill patternType="solid">
          <fgColor rgb="FFBDBDBD"/>
          <bgColor rgb="FFBDBDBD"/>
        </patternFill>
      </fill>
    </dxf>
  </dxfs>
  <tableStyles count="26">
    <tableStyle name="Table II - Reproduction perform-style" pivot="0" count="3" xr9:uid="{00000000-0011-0000-FFFF-FFFF00000000}">
      <tableStyleElement type="headerRow" dxfId="72"/>
      <tableStyleElement type="firstRowStripe" dxfId="71"/>
      <tableStyleElement type="secondRowStripe" dxfId="70"/>
    </tableStyle>
    <tableStyle name="Table II - Reproduction perform-style 2" pivot="0" count="3" xr9:uid="{00000000-0011-0000-FFFF-FFFF01000000}">
      <tableStyleElement type="headerRow" dxfId="69"/>
      <tableStyleElement type="firstRowStripe" dxfId="68"/>
      <tableStyleElement type="secondRowStripe" dxfId="67"/>
    </tableStyle>
    <tableStyle name="Table II - Reproduction perform-style 3" pivot="0" count="3" xr9:uid="{00000000-0011-0000-FFFF-FFFF02000000}">
      <tableStyleElement type="headerRow" dxfId="66"/>
      <tableStyleElement type="firstRowStripe" dxfId="65"/>
      <tableStyleElement type="secondRowStripe" dxfId="64"/>
    </tableStyle>
    <tableStyle name="Table II - Reproduction perform-style 4" pivot="0" count="3" xr9:uid="{00000000-0011-0000-FFFF-FFFF03000000}">
      <tableStyleElement type="headerRow" dxfId="63"/>
      <tableStyleElement type="firstRowStripe" dxfId="62"/>
      <tableStyleElement type="secondRowStripe" dxfId="61"/>
    </tableStyle>
    <tableStyle name="Table II - Reproduction perform-style 5" pivot="0" count="3" xr9:uid="{00000000-0011-0000-FFFF-FFFF04000000}">
      <tableStyleElement type="headerRow" dxfId="60"/>
      <tableStyleElement type="firstRowStripe" dxfId="59"/>
      <tableStyleElement type="secondRowStripe" dxfId="58"/>
    </tableStyle>
    <tableStyle name="Table II - Reproduction perform-style 6" pivot="0" count="3" xr9:uid="{00000000-0011-0000-FFFF-FFFF05000000}">
      <tableStyleElement type="headerRow" dxfId="57"/>
      <tableStyleElement type="firstRowStripe" dxfId="56"/>
      <tableStyleElement type="secondRowStripe" dxfId="55"/>
    </tableStyle>
    <tableStyle name="Table II - Reproduction perform-style 7" pivot="0" count="3" xr9:uid="{00000000-0011-0000-FFFF-FFFF06000000}">
      <tableStyleElement type="headerRow" dxfId="54"/>
      <tableStyleElement type="firstRowStripe" dxfId="53"/>
      <tableStyleElement type="secondRowStripe" dxfId="52"/>
    </tableStyle>
    <tableStyle name="Table II - Reproduction perform-style 8" pivot="0" count="3" xr9:uid="{00000000-0011-0000-FFFF-FFFF07000000}">
      <tableStyleElement type="headerRow" dxfId="51"/>
      <tableStyleElement type="firstRowStripe" dxfId="50"/>
      <tableStyleElement type="secondRowStripe" dxfId="49"/>
    </tableStyle>
    <tableStyle name="Table II - Reproduction perform-style 9" pivot="0" count="3" xr9:uid="{00000000-0011-0000-FFFF-FFFF08000000}">
      <tableStyleElement type="headerRow" dxfId="48"/>
      <tableStyleElement type="firstRowStripe" dxfId="47"/>
      <tableStyleElement type="secondRowStripe" dxfId="46"/>
    </tableStyle>
    <tableStyle name="Table II - Reproduction perform-style 10" pivot="0" count="3" xr9:uid="{00000000-0011-0000-FFFF-FFFF09000000}">
      <tableStyleElement type="headerRow" dxfId="45"/>
      <tableStyleElement type="firstRowStripe" dxfId="44"/>
      <tableStyleElement type="secondRowStripe" dxfId="43"/>
    </tableStyle>
    <tableStyle name="Table II - Reproduction perform-style 11" pivot="0" count="3" xr9:uid="{00000000-0011-0000-FFFF-FFFF0A000000}">
      <tableStyleElement type="headerRow" dxfId="42"/>
      <tableStyleElement type="firstRowStripe" dxfId="41"/>
      <tableStyleElement type="secondRowStripe" dxfId="40"/>
    </tableStyle>
    <tableStyle name="Table II - Reproduction perform-style 12" pivot="0" count="3" xr9:uid="{00000000-0011-0000-FFFF-FFFF0B000000}">
      <tableStyleElement type="headerRow" dxfId="39"/>
      <tableStyleElement type="firstRowStripe" dxfId="38"/>
      <tableStyleElement type="secondRowStripe" dxfId="37"/>
    </tableStyle>
    <tableStyle name="Table II - Reproduction perform-style 13" pivot="0" count="3" xr9:uid="{00000000-0011-0000-FFFF-FFFF0C000000}">
      <tableStyleElement type="headerRow" dxfId="36"/>
      <tableStyleElement type="firstRowStripe" dxfId="35"/>
      <tableStyleElement type="secondRowStripe" dxfId="34"/>
    </tableStyle>
    <tableStyle name="Table II - Reproduction perform-style 14" pivot="0" count="3" xr9:uid="{00000000-0011-0000-FFFF-FFFF0D000000}">
      <tableStyleElement type="headerRow" dxfId="33"/>
      <tableStyleElement type="firstRowStripe" dxfId="32"/>
      <tableStyleElement type="secondRowStripe" dxfId="31"/>
    </tableStyle>
    <tableStyle name="Table II - Reproduction perform-style 15" pivot="0" count="3" xr9:uid="{00000000-0011-0000-FFFF-FFFF0E000000}">
      <tableStyleElement type="headerRow" dxfId="30"/>
      <tableStyleElement type="firstRowStripe" dxfId="29"/>
      <tableStyleElement type="secondRowStripe" dxfId="28"/>
    </tableStyle>
    <tableStyle name="Table II - Reproduction perform-style 16" pivot="0" count="3" xr9:uid="{00000000-0011-0000-FFFF-FFFF0F000000}">
      <tableStyleElement type="headerRow" dxfId="27"/>
      <tableStyleElement type="firstRowStripe" dxfId="26"/>
      <tableStyleElement type="secondRowStripe" dxfId="25"/>
    </tableStyle>
    <tableStyle name="Table II - Reproduction perform-style 17" pivot="0" count="3" xr9:uid="{00000000-0011-0000-FFFF-FFFF10000000}">
      <tableStyleElement type="headerRow" dxfId="24"/>
      <tableStyleElement type="firstRowStripe" dxfId="23"/>
      <tableStyleElement type="secondRowStripe" dxfId="22"/>
    </tableStyle>
    <tableStyle name="Table II - Reproduction perform-style 18" pivot="0" count="3" xr9:uid="{00000000-0011-0000-FFFF-FFFF11000000}">
      <tableStyleElement type="headerRow" dxfId="21"/>
      <tableStyleElement type="firstRowStripe" dxfId="20"/>
      <tableStyleElement type="secondRowStripe" dxfId="19"/>
    </tableStyle>
    <tableStyle name="Table II - Reproduction perform-style 19" pivot="0" count="3" xr9:uid="{00000000-0011-0000-FFFF-FFFF12000000}">
      <tableStyleElement type="headerRow" dxfId="18"/>
      <tableStyleElement type="firstRowStripe" dxfId="17"/>
      <tableStyleElement type="secondRowStripe" dxfId="16"/>
    </tableStyle>
    <tableStyle name="Table II - Reproduction perform-style 20" pivot="0" count="3" xr9:uid="{00000000-0011-0000-FFFF-FFFF13000000}">
      <tableStyleElement type="headerRow" dxfId="15"/>
      <tableStyleElement type="firstRowStripe" dxfId="14"/>
      <tableStyleElement type="secondRowStripe" dxfId="13"/>
    </tableStyle>
    <tableStyle name="RQ.2 - bug type-style" pivot="0" count="2" xr9:uid="{00000000-0011-0000-FFFF-FFFF14000000}">
      <tableStyleElement type="firstRowStripe" dxfId="12"/>
      <tableStyleElement type="secondRowStripe" dxfId="11"/>
    </tableStyle>
    <tableStyle name="RQ.2 - bug type-style 2" pivot="0" count="2" xr9:uid="{00000000-0011-0000-FFFF-FFFF15000000}">
      <tableStyleElement type="firstRowStripe" dxfId="10"/>
      <tableStyleElement type="secondRowStripe" dxfId="9"/>
    </tableStyle>
    <tableStyle name="RQ.2 - bug type-style 3" pivot="0" count="2" xr9:uid="{00000000-0011-0000-FFFF-FFFF16000000}">
      <tableStyleElement type="firstRowStripe" dxfId="8"/>
      <tableStyleElement type="secondRowStripe" dxfId="7"/>
    </tableStyle>
    <tableStyle name="RQ.2 - bug type-style 4" pivot="0" count="2" xr9:uid="{00000000-0011-0000-FFFF-FFFF17000000}">
      <tableStyleElement type="firstRowStripe" dxfId="6"/>
      <tableStyleElement type="secondRowStripe" dxfId="5"/>
    </tableStyle>
    <tableStyle name="RQ.2 - bug type-style 5" pivot="0" count="2" xr9:uid="{00000000-0011-0000-FFFF-FFFF18000000}">
      <tableStyleElement type="firstRowStripe" dxfId="4"/>
      <tableStyleElement type="secondRowStripe" dxfId="3"/>
    </tableStyle>
    <tableStyle name="RQ.2 - bug type-style 6" pivot="0" count="2" xr9:uid="{00000000-0011-0000-FFFF-FFFF19000000}"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F6">
  <tableColumns count="6">
    <tableColumn id="1" xr3:uid="{00000000-0010-0000-0000-000001000000}" name="Model"/>
    <tableColumn id="2" xr3:uid="{00000000-0010-0000-0000-000002000000}" name="Seed"/>
    <tableColumn id="3" xr3:uid="{00000000-0010-0000-0000-000003000000}" name="Accuracy"/>
    <tableColumn id="4" xr3:uid="{00000000-0010-0000-0000-000004000000}" name="Precision"/>
    <tableColumn id="5" xr3:uid="{00000000-0010-0000-0000-000005000000}" name="Recall"/>
    <tableColumn id="6" xr3:uid="{00000000-0010-0000-0000-000006000000}" name="F1"/>
  </tableColumns>
  <tableStyleInfo name="Table II - Reproduction perform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H23:M26">
  <tableColumns count="6">
    <tableColumn id="1" xr3:uid="{00000000-0010-0000-0900-000001000000}" name="Model"/>
    <tableColumn id="2" xr3:uid="{00000000-0010-0000-0900-000002000000}" name="Seed"/>
    <tableColumn id="3" xr3:uid="{00000000-0010-0000-0900-000003000000}" name="Accuracy"/>
    <tableColumn id="4" xr3:uid="{00000000-0010-0000-0900-000004000000}" name="Precision"/>
    <tableColumn id="5" xr3:uid="{00000000-0010-0000-0900-000005000000}" name="Recall"/>
    <tableColumn id="6" xr3:uid="{00000000-0010-0000-0900-000006000000}" name="F1"/>
  </tableColumns>
  <tableStyleInfo name="Table II - Reproduction perform-style 10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A28:F31">
  <tableColumns count="6">
    <tableColumn id="1" xr3:uid="{00000000-0010-0000-0A00-000001000000}" name="Model"/>
    <tableColumn id="2" xr3:uid="{00000000-0010-0000-0A00-000002000000}" name="Seed"/>
    <tableColumn id="3" xr3:uid="{00000000-0010-0000-0A00-000003000000}" name="Accuracy"/>
    <tableColumn id="4" xr3:uid="{00000000-0010-0000-0A00-000004000000}" name="Precision"/>
    <tableColumn id="5" xr3:uid="{00000000-0010-0000-0A00-000005000000}" name="Recall"/>
    <tableColumn id="6" xr3:uid="{00000000-0010-0000-0A00-000006000000}" name="F1"/>
  </tableColumns>
  <tableStyleInfo name="Table II - Reproduction perform-style 11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12" displayName="Table_12" ref="H28:M31">
  <tableColumns count="6">
    <tableColumn id="1" xr3:uid="{00000000-0010-0000-0B00-000001000000}" name="Model"/>
    <tableColumn id="2" xr3:uid="{00000000-0010-0000-0B00-000002000000}" name="Seed"/>
    <tableColumn id="3" xr3:uid="{00000000-0010-0000-0B00-000003000000}" name="Accuracy"/>
    <tableColumn id="4" xr3:uid="{00000000-0010-0000-0B00-000004000000}" name="Precision"/>
    <tableColumn id="5" xr3:uid="{00000000-0010-0000-0B00-000005000000}" name="Recall"/>
    <tableColumn id="6" xr3:uid="{00000000-0010-0000-0B00-000006000000}" name="F1"/>
  </tableColumns>
  <tableStyleInfo name="Table II - Reproduction perform-style 12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_13" displayName="Table_13" ref="A33:F36">
  <tableColumns count="6">
    <tableColumn id="1" xr3:uid="{00000000-0010-0000-0C00-000001000000}" name="Model"/>
    <tableColumn id="2" xr3:uid="{00000000-0010-0000-0C00-000002000000}" name="Seed"/>
    <tableColumn id="3" xr3:uid="{00000000-0010-0000-0C00-000003000000}" name="Accuracy"/>
    <tableColumn id="4" xr3:uid="{00000000-0010-0000-0C00-000004000000}" name="Precision"/>
    <tableColumn id="5" xr3:uid="{00000000-0010-0000-0C00-000005000000}" name="Recall"/>
    <tableColumn id="6" xr3:uid="{00000000-0010-0000-0C00-000006000000}" name="F1"/>
  </tableColumns>
  <tableStyleInfo name="Table II - Reproduction perform-style 13" showFirstColumn="1" showLastColumn="1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_14" displayName="Table_14" ref="H33:M36">
  <tableColumns count="6">
    <tableColumn id="1" xr3:uid="{00000000-0010-0000-0D00-000001000000}" name="Model"/>
    <tableColumn id="2" xr3:uid="{00000000-0010-0000-0D00-000002000000}" name="Seed"/>
    <tableColumn id="3" xr3:uid="{00000000-0010-0000-0D00-000003000000}" name="Accuracy"/>
    <tableColumn id="4" xr3:uid="{00000000-0010-0000-0D00-000004000000}" name="Precision"/>
    <tableColumn id="5" xr3:uid="{00000000-0010-0000-0D00-000005000000}" name="Recall"/>
    <tableColumn id="6" xr3:uid="{00000000-0010-0000-0D00-000006000000}" name="F1"/>
  </tableColumns>
  <tableStyleInfo name="Table II - Reproduction perform-style 14" showFirstColumn="1" showLastColumn="1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_15" displayName="Table_15" ref="A38:F41">
  <tableColumns count="6">
    <tableColumn id="1" xr3:uid="{00000000-0010-0000-0E00-000001000000}" name="Model"/>
    <tableColumn id="2" xr3:uid="{00000000-0010-0000-0E00-000002000000}" name="Seed"/>
    <tableColumn id="3" xr3:uid="{00000000-0010-0000-0E00-000003000000}" name="Accuracy"/>
    <tableColumn id="4" xr3:uid="{00000000-0010-0000-0E00-000004000000}" name="Precision"/>
    <tableColumn id="5" xr3:uid="{00000000-0010-0000-0E00-000005000000}" name="Recall"/>
    <tableColumn id="6" xr3:uid="{00000000-0010-0000-0E00-000006000000}" name="F1"/>
  </tableColumns>
  <tableStyleInfo name="Table II - Reproduction perform-style 15" showFirstColumn="1" showLastColumn="1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_16" displayName="Table_16" ref="H38:M41">
  <tableColumns count="6">
    <tableColumn id="1" xr3:uid="{00000000-0010-0000-0F00-000001000000}" name="Model"/>
    <tableColumn id="2" xr3:uid="{00000000-0010-0000-0F00-000002000000}" name="Seed"/>
    <tableColumn id="3" xr3:uid="{00000000-0010-0000-0F00-000003000000}" name="Accuracy"/>
    <tableColumn id="4" xr3:uid="{00000000-0010-0000-0F00-000004000000}" name="Precision"/>
    <tableColumn id="5" xr3:uid="{00000000-0010-0000-0F00-000005000000}" name="Recall"/>
    <tableColumn id="6" xr3:uid="{00000000-0010-0000-0F00-000006000000}" name="F1"/>
  </tableColumns>
  <tableStyleInfo name="Table II - Reproduction perform-style 16" showFirstColumn="1" showLastColumn="1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_17" displayName="Table_17" ref="A43:F46">
  <tableColumns count="6">
    <tableColumn id="1" xr3:uid="{00000000-0010-0000-1000-000001000000}" name="Model"/>
    <tableColumn id="2" xr3:uid="{00000000-0010-0000-1000-000002000000}" name="Seed"/>
    <tableColumn id="3" xr3:uid="{00000000-0010-0000-1000-000003000000}" name="Accuracy"/>
    <tableColumn id="4" xr3:uid="{00000000-0010-0000-1000-000004000000}" name="Precision"/>
    <tableColumn id="5" xr3:uid="{00000000-0010-0000-1000-000005000000}" name="Recall"/>
    <tableColumn id="6" xr3:uid="{00000000-0010-0000-1000-000006000000}" name="F1"/>
  </tableColumns>
  <tableStyleInfo name="Table II - Reproduction perform-style 17" showFirstColumn="1" showLastColumn="1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_18" displayName="Table_18" ref="H43:M46">
  <tableColumns count="6">
    <tableColumn id="1" xr3:uid="{00000000-0010-0000-1100-000001000000}" name="Model"/>
    <tableColumn id="2" xr3:uid="{00000000-0010-0000-1100-000002000000}" name="Seed"/>
    <tableColumn id="3" xr3:uid="{00000000-0010-0000-1100-000003000000}" name="Accuracy"/>
    <tableColumn id="4" xr3:uid="{00000000-0010-0000-1100-000004000000}" name="Precision"/>
    <tableColumn id="5" xr3:uid="{00000000-0010-0000-1100-000005000000}" name="Recall"/>
    <tableColumn id="6" xr3:uid="{00000000-0010-0000-1100-000006000000}" name="F1"/>
  </tableColumns>
  <tableStyleInfo name="Table II - Reproduction perform-style 18" showFirstColumn="1" showLastColumn="1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_19" displayName="Table_19" ref="A50:F54">
  <tableColumns count="6">
    <tableColumn id="1" xr3:uid="{00000000-0010-0000-1200-000001000000}" name="Model"/>
    <tableColumn id="2" xr3:uid="{00000000-0010-0000-1200-000002000000}" name="Seed"/>
    <tableColumn id="3" xr3:uid="{00000000-0010-0000-1200-000003000000}" name="Accuracy"/>
    <tableColumn id="4" xr3:uid="{00000000-0010-0000-1200-000004000000}" name="Precision"/>
    <tableColumn id="5" xr3:uid="{00000000-0010-0000-1200-000005000000}" name="Recall"/>
    <tableColumn id="6" xr3:uid="{00000000-0010-0000-1200-000006000000}" name="F1"/>
  </tableColumns>
  <tableStyleInfo name="Table II - Reproduction perform-style 19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H3:M6">
  <tableColumns count="6">
    <tableColumn id="1" xr3:uid="{00000000-0010-0000-0100-000001000000}" name="Model"/>
    <tableColumn id="2" xr3:uid="{00000000-0010-0000-0100-000002000000}" name="Seed"/>
    <tableColumn id="3" xr3:uid="{00000000-0010-0000-0100-000003000000}" name="Accuracy"/>
    <tableColumn id="4" xr3:uid="{00000000-0010-0000-0100-000004000000}" name="Precision"/>
    <tableColumn id="5" xr3:uid="{00000000-0010-0000-0100-000005000000}" name="Recall"/>
    <tableColumn id="6" xr3:uid="{00000000-0010-0000-0100-000006000000}" name="F1"/>
  </tableColumns>
  <tableStyleInfo name="Table II - Reproduction perform-style 2" showFirstColumn="1" showLastColumn="1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_20" displayName="Table_20" ref="A56:F60">
  <tableColumns count="6">
    <tableColumn id="1" xr3:uid="{00000000-0010-0000-1300-000001000000}" name="Model"/>
    <tableColumn id="2" xr3:uid="{00000000-0010-0000-1300-000002000000}" name="Seed"/>
    <tableColumn id="3" xr3:uid="{00000000-0010-0000-1300-000003000000}" name="Accuracy"/>
    <tableColumn id="4" xr3:uid="{00000000-0010-0000-1300-000004000000}" name="Precision"/>
    <tableColumn id="5" xr3:uid="{00000000-0010-0000-1300-000005000000}" name="Recall"/>
    <tableColumn id="6" xr3:uid="{00000000-0010-0000-1300-000006000000}" name="F1"/>
  </tableColumns>
  <tableStyleInfo name="Table II - Reproduction perform-style 20" showFirstColumn="1" showLastColumn="1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_21" displayName="Table_21" ref="C4:AA12" headerRowCount="0">
  <tableColumns count="25">
    <tableColumn id="1" xr3:uid="{00000000-0010-0000-1400-000001000000}" name="Column1"/>
    <tableColumn id="2" xr3:uid="{00000000-0010-0000-1400-000002000000}" name="Column2"/>
    <tableColumn id="3" xr3:uid="{00000000-0010-0000-1400-000003000000}" name="Column3"/>
    <tableColumn id="4" xr3:uid="{00000000-0010-0000-1400-000004000000}" name="Column4"/>
    <tableColumn id="5" xr3:uid="{00000000-0010-0000-1400-000005000000}" name="Column5"/>
    <tableColumn id="6" xr3:uid="{00000000-0010-0000-1400-000006000000}" name="Column6"/>
    <tableColumn id="7" xr3:uid="{00000000-0010-0000-1400-000007000000}" name="Column7"/>
    <tableColumn id="8" xr3:uid="{00000000-0010-0000-1400-000008000000}" name="Column8"/>
    <tableColumn id="9" xr3:uid="{00000000-0010-0000-1400-000009000000}" name="Column9"/>
    <tableColumn id="10" xr3:uid="{00000000-0010-0000-1400-00000A000000}" name="Column10"/>
    <tableColumn id="11" xr3:uid="{00000000-0010-0000-1400-00000B000000}" name="Column11"/>
    <tableColumn id="12" xr3:uid="{00000000-0010-0000-1400-00000C000000}" name="Column12"/>
    <tableColumn id="13" xr3:uid="{00000000-0010-0000-1400-00000D000000}" name="Column13"/>
    <tableColumn id="14" xr3:uid="{00000000-0010-0000-1400-00000E000000}" name="Column14"/>
    <tableColumn id="15" xr3:uid="{00000000-0010-0000-1400-00000F000000}" name="Column15"/>
    <tableColumn id="16" xr3:uid="{00000000-0010-0000-1400-000010000000}" name="Column16"/>
    <tableColumn id="17" xr3:uid="{00000000-0010-0000-1400-000011000000}" name="Column17"/>
    <tableColumn id="18" xr3:uid="{00000000-0010-0000-1400-000012000000}" name="Column18"/>
    <tableColumn id="19" xr3:uid="{00000000-0010-0000-1400-000013000000}" name="Column19"/>
    <tableColumn id="20" xr3:uid="{00000000-0010-0000-1400-000014000000}" name="Column20"/>
    <tableColumn id="21" xr3:uid="{00000000-0010-0000-1400-000015000000}" name="Column21"/>
    <tableColumn id="22" xr3:uid="{00000000-0010-0000-1400-000016000000}" name="Column22"/>
    <tableColumn id="23" xr3:uid="{00000000-0010-0000-1400-000017000000}" name="Column23"/>
    <tableColumn id="24" xr3:uid="{00000000-0010-0000-1400-000018000000}" name="Column24"/>
    <tableColumn id="25" xr3:uid="{00000000-0010-0000-1400-000019000000}" name="Column25"/>
  </tableColumns>
  <tableStyleInfo name="RQ.2 - bug type-style" showFirstColumn="1" showLastColumn="1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_22" displayName="Table_22" ref="C13:AA21" headerRowCount="0">
  <tableColumns count="25">
    <tableColumn id="1" xr3:uid="{00000000-0010-0000-1500-000001000000}" name="Column1"/>
    <tableColumn id="2" xr3:uid="{00000000-0010-0000-1500-000002000000}" name="Column2"/>
    <tableColumn id="3" xr3:uid="{00000000-0010-0000-1500-000003000000}" name="Column3"/>
    <tableColumn id="4" xr3:uid="{00000000-0010-0000-1500-000004000000}" name="Column4"/>
    <tableColumn id="5" xr3:uid="{00000000-0010-0000-1500-000005000000}" name="Column5"/>
    <tableColumn id="6" xr3:uid="{00000000-0010-0000-1500-000006000000}" name="Column6"/>
    <tableColumn id="7" xr3:uid="{00000000-0010-0000-1500-000007000000}" name="Column7"/>
    <tableColumn id="8" xr3:uid="{00000000-0010-0000-1500-000008000000}" name="Column8"/>
    <tableColumn id="9" xr3:uid="{00000000-0010-0000-1500-000009000000}" name="Column9"/>
    <tableColumn id="10" xr3:uid="{00000000-0010-0000-1500-00000A000000}" name="Column10"/>
    <tableColumn id="11" xr3:uid="{00000000-0010-0000-1500-00000B000000}" name="Column11"/>
    <tableColumn id="12" xr3:uid="{00000000-0010-0000-1500-00000C000000}" name="Column12"/>
    <tableColumn id="13" xr3:uid="{00000000-0010-0000-1500-00000D000000}" name="Column13"/>
    <tableColumn id="14" xr3:uid="{00000000-0010-0000-1500-00000E000000}" name="Column14"/>
    <tableColumn id="15" xr3:uid="{00000000-0010-0000-1500-00000F000000}" name="Column15"/>
    <tableColumn id="16" xr3:uid="{00000000-0010-0000-1500-000010000000}" name="Column16"/>
    <tableColumn id="17" xr3:uid="{00000000-0010-0000-1500-000011000000}" name="Column17"/>
    <tableColumn id="18" xr3:uid="{00000000-0010-0000-1500-000012000000}" name="Column18"/>
    <tableColumn id="19" xr3:uid="{00000000-0010-0000-1500-000013000000}" name="Column19"/>
    <tableColumn id="20" xr3:uid="{00000000-0010-0000-1500-000014000000}" name="Column20"/>
    <tableColumn id="21" xr3:uid="{00000000-0010-0000-1500-000015000000}" name="Column21"/>
    <tableColumn id="22" xr3:uid="{00000000-0010-0000-1500-000016000000}" name="Column22"/>
    <tableColumn id="23" xr3:uid="{00000000-0010-0000-1500-000017000000}" name="Column23"/>
    <tableColumn id="24" xr3:uid="{00000000-0010-0000-1500-000018000000}" name="Column24"/>
    <tableColumn id="25" xr3:uid="{00000000-0010-0000-1500-000019000000}" name="Column25"/>
  </tableColumns>
  <tableStyleInfo name="RQ.2 - bug type-style 2" showFirstColumn="1" showLastColumn="1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Table_23" displayName="Table_23" ref="C22:AA30" headerRowCount="0">
  <tableColumns count="25">
    <tableColumn id="1" xr3:uid="{00000000-0010-0000-1600-000001000000}" name="Column1"/>
    <tableColumn id="2" xr3:uid="{00000000-0010-0000-1600-000002000000}" name="Column2"/>
    <tableColumn id="3" xr3:uid="{00000000-0010-0000-1600-000003000000}" name="Column3"/>
    <tableColumn id="4" xr3:uid="{00000000-0010-0000-1600-000004000000}" name="Column4"/>
    <tableColumn id="5" xr3:uid="{00000000-0010-0000-1600-000005000000}" name="Column5"/>
    <tableColumn id="6" xr3:uid="{00000000-0010-0000-1600-000006000000}" name="Column6"/>
    <tableColumn id="7" xr3:uid="{00000000-0010-0000-1600-000007000000}" name="Column7"/>
    <tableColumn id="8" xr3:uid="{00000000-0010-0000-1600-000008000000}" name="Column8"/>
    <tableColumn id="9" xr3:uid="{00000000-0010-0000-1600-000009000000}" name="Column9"/>
    <tableColumn id="10" xr3:uid="{00000000-0010-0000-1600-00000A000000}" name="Column10"/>
    <tableColumn id="11" xr3:uid="{00000000-0010-0000-1600-00000B000000}" name="Column11"/>
    <tableColumn id="12" xr3:uid="{00000000-0010-0000-1600-00000C000000}" name="Column12"/>
    <tableColumn id="13" xr3:uid="{00000000-0010-0000-1600-00000D000000}" name="Column13"/>
    <tableColumn id="14" xr3:uid="{00000000-0010-0000-1600-00000E000000}" name="Column14"/>
    <tableColumn id="15" xr3:uid="{00000000-0010-0000-1600-00000F000000}" name="Column15"/>
    <tableColumn id="16" xr3:uid="{00000000-0010-0000-1600-000010000000}" name="Column16"/>
    <tableColumn id="17" xr3:uid="{00000000-0010-0000-1600-000011000000}" name="Column17"/>
    <tableColumn id="18" xr3:uid="{00000000-0010-0000-1600-000012000000}" name="Column18"/>
    <tableColumn id="19" xr3:uid="{00000000-0010-0000-1600-000013000000}" name="Column19"/>
    <tableColumn id="20" xr3:uid="{00000000-0010-0000-1600-000014000000}" name="Column20"/>
    <tableColumn id="21" xr3:uid="{00000000-0010-0000-1600-000015000000}" name="Column21"/>
    <tableColumn id="22" xr3:uid="{00000000-0010-0000-1600-000016000000}" name="Column22"/>
    <tableColumn id="23" xr3:uid="{00000000-0010-0000-1600-000017000000}" name="Column23"/>
    <tableColumn id="24" xr3:uid="{00000000-0010-0000-1600-000018000000}" name="Column24"/>
    <tableColumn id="25" xr3:uid="{00000000-0010-0000-1600-000019000000}" name="Column25"/>
  </tableColumns>
  <tableStyleInfo name="RQ.2 - bug type-style 3" showFirstColumn="1" showLastColumn="1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Table_24" displayName="Table_24" ref="C31:AA39" headerRowCount="0">
  <tableColumns count="25">
    <tableColumn id="1" xr3:uid="{00000000-0010-0000-1700-000001000000}" name="Column1"/>
    <tableColumn id="2" xr3:uid="{00000000-0010-0000-1700-000002000000}" name="Column2"/>
    <tableColumn id="3" xr3:uid="{00000000-0010-0000-1700-000003000000}" name="Column3"/>
    <tableColumn id="4" xr3:uid="{00000000-0010-0000-1700-000004000000}" name="Column4"/>
    <tableColumn id="5" xr3:uid="{00000000-0010-0000-1700-000005000000}" name="Column5"/>
    <tableColumn id="6" xr3:uid="{00000000-0010-0000-1700-000006000000}" name="Column6"/>
    <tableColumn id="7" xr3:uid="{00000000-0010-0000-1700-000007000000}" name="Column7"/>
    <tableColumn id="8" xr3:uid="{00000000-0010-0000-1700-000008000000}" name="Column8"/>
    <tableColumn id="9" xr3:uid="{00000000-0010-0000-1700-000009000000}" name="Column9"/>
    <tableColumn id="10" xr3:uid="{00000000-0010-0000-1700-00000A000000}" name="Column10"/>
    <tableColumn id="11" xr3:uid="{00000000-0010-0000-1700-00000B000000}" name="Column11"/>
    <tableColumn id="12" xr3:uid="{00000000-0010-0000-1700-00000C000000}" name="Column12"/>
    <tableColumn id="13" xr3:uid="{00000000-0010-0000-1700-00000D000000}" name="Column13"/>
    <tableColumn id="14" xr3:uid="{00000000-0010-0000-1700-00000E000000}" name="Column14"/>
    <tableColumn id="15" xr3:uid="{00000000-0010-0000-1700-00000F000000}" name="Column15"/>
    <tableColumn id="16" xr3:uid="{00000000-0010-0000-1700-000010000000}" name="Column16"/>
    <tableColumn id="17" xr3:uid="{00000000-0010-0000-1700-000011000000}" name="Column17"/>
    <tableColumn id="18" xr3:uid="{00000000-0010-0000-1700-000012000000}" name="Column18"/>
    <tableColumn id="19" xr3:uid="{00000000-0010-0000-1700-000013000000}" name="Column19"/>
    <tableColumn id="20" xr3:uid="{00000000-0010-0000-1700-000014000000}" name="Column20"/>
    <tableColumn id="21" xr3:uid="{00000000-0010-0000-1700-000015000000}" name="Column21"/>
    <tableColumn id="22" xr3:uid="{00000000-0010-0000-1700-000016000000}" name="Column22"/>
    <tableColumn id="23" xr3:uid="{00000000-0010-0000-1700-000017000000}" name="Column23"/>
    <tableColumn id="24" xr3:uid="{00000000-0010-0000-1700-000018000000}" name="Column24"/>
    <tableColumn id="25" xr3:uid="{00000000-0010-0000-1700-000019000000}" name="Column25"/>
  </tableColumns>
  <tableStyleInfo name="RQ.2 - bug type-style 4" showFirstColumn="1" showLastColumn="1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Table_25" displayName="Table_25" ref="C40:AA48" headerRowCount="0">
  <tableColumns count="25">
    <tableColumn id="1" xr3:uid="{00000000-0010-0000-1800-000001000000}" name="Column1"/>
    <tableColumn id="2" xr3:uid="{00000000-0010-0000-1800-000002000000}" name="Column2"/>
    <tableColumn id="3" xr3:uid="{00000000-0010-0000-1800-000003000000}" name="Column3"/>
    <tableColumn id="4" xr3:uid="{00000000-0010-0000-1800-000004000000}" name="Column4"/>
    <tableColumn id="5" xr3:uid="{00000000-0010-0000-1800-000005000000}" name="Column5"/>
    <tableColumn id="6" xr3:uid="{00000000-0010-0000-1800-000006000000}" name="Column6"/>
    <tableColumn id="7" xr3:uid="{00000000-0010-0000-1800-000007000000}" name="Column7"/>
    <tableColumn id="8" xr3:uid="{00000000-0010-0000-1800-000008000000}" name="Column8"/>
    <tableColumn id="9" xr3:uid="{00000000-0010-0000-1800-000009000000}" name="Column9"/>
    <tableColumn id="10" xr3:uid="{00000000-0010-0000-1800-00000A000000}" name="Column10"/>
    <tableColumn id="11" xr3:uid="{00000000-0010-0000-1800-00000B000000}" name="Column11"/>
    <tableColumn id="12" xr3:uid="{00000000-0010-0000-1800-00000C000000}" name="Column12"/>
    <tableColumn id="13" xr3:uid="{00000000-0010-0000-1800-00000D000000}" name="Column13"/>
    <tableColumn id="14" xr3:uid="{00000000-0010-0000-1800-00000E000000}" name="Column14"/>
    <tableColumn id="15" xr3:uid="{00000000-0010-0000-1800-00000F000000}" name="Column15"/>
    <tableColumn id="16" xr3:uid="{00000000-0010-0000-1800-000010000000}" name="Column16"/>
    <tableColumn id="17" xr3:uid="{00000000-0010-0000-1800-000011000000}" name="Column17"/>
    <tableColumn id="18" xr3:uid="{00000000-0010-0000-1800-000012000000}" name="Column18"/>
    <tableColumn id="19" xr3:uid="{00000000-0010-0000-1800-000013000000}" name="Column19"/>
    <tableColumn id="20" xr3:uid="{00000000-0010-0000-1800-000014000000}" name="Column20"/>
    <tableColumn id="21" xr3:uid="{00000000-0010-0000-1800-000015000000}" name="Column21"/>
    <tableColumn id="22" xr3:uid="{00000000-0010-0000-1800-000016000000}" name="Column22"/>
    <tableColumn id="23" xr3:uid="{00000000-0010-0000-1800-000017000000}" name="Column23"/>
    <tableColumn id="24" xr3:uid="{00000000-0010-0000-1800-000018000000}" name="Column24"/>
    <tableColumn id="25" xr3:uid="{00000000-0010-0000-1800-000019000000}" name="Column25"/>
  </tableColumns>
  <tableStyleInfo name="RQ.2 - bug type-style 5" showFirstColumn="1" showLastColumn="1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Table_26" displayName="Table_26" ref="C49:AA57" headerRowCount="0">
  <tableColumns count="25">
    <tableColumn id="1" xr3:uid="{00000000-0010-0000-1900-000001000000}" name="Column1"/>
    <tableColumn id="2" xr3:uid="{00000000-0010-0000-1900-000002000000}" name="Column2"/>
    <tableColumn id="3" xr3:uid="{00000000-0010-0000-1900-000003000000}" name="Column3"/>
    <tableColumn id="4" xr3:uid="{00000000-0010-0000-1900-000004000000}" name="Column4"/>
    <tableColumn id="5" xr3:uid="{00000000-0010-0000-1900-000005000000}" name="Column5"/>
    <tableColumn id="6" xr3:uid="{00000000-0010-0000-1900-000006000000}" name="Column6"/>
    <tableColumn id="7" xr3:uid="{00000000-0010-0000-1900-000007000000}" name="Column7"/>
    <tableColumn id="8" xr3:uid="{00000000-0010-0000-1900-000008000000}" name="Column8"/>
    <tableColumn id="9" xr3:uid="{00000000-0010-0000-1900-000009000000}" name="Column9"/>
    <tableColumn id="10" xr3:uid="{00000000-0010-0000-1900-00000A000000}" name="Column10"/>
    <tableColumn id="11" xr3:uid="{00000000-0010-0000-1900-00000B000000}" name="Column11"/>
    <tableColumn id="12" xr3:uid="{00000000-0010-0000-1900-00000C000000}" name="Column12"/>
    <tableColumn id="13" xr3:uid="{00000000-0010-0000-1900-00000D000000}" name="Column13"/>
    <tableColumn id="14" xr3:uid="{00000000-0010-0000-1900-00000E000000}" name="Column14"/>
    <tableColumn id="15" xr3:uid="{00000000-0010-0000-1900-00000F000000}" name="Column15"/>
    <tableColumn id="16" xr3:uid="{00000000-0010-0000-1900-000010000000}" name="Column16"/>
    <tableColumn id="17" xr3:uid="{00000000-0010-0000-1900-000011000000}" name="Column17"/>
    <tableColumn id="18" xr3:uid="{00000000-0010-0000-1900-000012000000}" name="Column18"/>
    <tableColumn id="19" xr3:uid="{00000000-0010-0000-1900-000013000000}" name="Column19"/>
    <tableColumn id="20" xr3:uid="{00000000-0010-0000-1900-000014000000}" name="Column20"/>
    <tableColumn id="21" xr3:uid="{00000000-0010-0000-1900-000015000000}" name="Column21"/>
    <tableColumn id="22" xr3:uid="{00000000-0010-0000-1900-000016000000}" name="Column22"/>
    <tableColumn id="23" xr3:uid="{00000000-0010-0000-1900-000017000000}" name="Column23"/>
    <tableColumn id="24" xr3:uid="{00000000-0010-0000-1900-000018000000}" name="Column24"/>
    <tableColumn id="25" xr3:uid="{00000000-0010-0000-1900-000019000000}" name="Column25"/>
  </tableColumns>
  <tableStyleInfo name="RQ.2 - bug type-style 6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8:F11">
  <tableColumns count="6">
    <tableColumn id="1" xr3:uid="{00000000-0010-0000-0200-000001000000}" name="Model"/>
    <tableColumn id="2" xr3:uid="{00000000-0010-0000-0200-000002000000}" name="Seed"/>
    <tableColumn id="3" xr3:uid="{00000000-0010-0000-0200-000003000000}" name="Accuracy"/>
    <tableColumn id="4" xr3:uid="{00000000-0010-0000-0200-000004000000}" name="Precision"/>
    <tableColumn id="5" xr3:uid="{00000000-0010-0000-0200-000005000000}" name="Recall"/>
    <tableColumn id="6" xr3:uid="{00000000-0010-0000-0200-000006000000}" name="F1"/>
  </tableColumns>
  <tableStyleInfo name="Table II - Reproduction perform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H8:M11">
  <tableColumns count="6">
    <tableColumn id="1" xr3:uid="{00000000-0010-0000-0300-000001000000}" name="Model"/>
    <tableColumn id="2" xr3:uid="{00000000-0010-0000-0300-000002000000}" name="Seed"/>
    <tableColumn id="3" xr3:uid="{00000000-0010-0000-0300-000003000000}" name="Accuracy"/>
    <tableColumn id="4" xr3:uid="{00000000-0010-0000-0300-000004000000}" name="Precision"/>
    <tableColumn id="5" xr3:uid="{00000000-0010-0000-0300-000005000000}" name="Recall"/>
    <tableColumn id="6" xr3:uid="{00000000-0010-0000-0300-000006000000}" name="F1"/>
  </tableColumns>
  <tableStyleInfo name="Table II - Reproduction perform-style 4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13:F16">
  <tableColumns count="6">
    <tableColumn id="1" xr3:uid="{00000000-0010-0000-0400-000001000000}" name="Model"/>
    <tableColumn id="2" xr3:uid="{00000000-0010-0000-0400-000002000000}" name="Seed"/>
    <tableColumn id="3" xr3:uid="{00000000-0010-0000-0400-000003000000}" name="Accuracy"/>
    <tableColumn id="4" xr3:uid="{00000000-0010-0000-0400-000004000000}" name="Precision"/>
    <tableColumn id="5" xr3:uid="{00000000-0010-0000-0400-000005000000}" name="Recall"/>
    <tableColumn id="6" xr3:uid="{00000000-0010-0000-0400-000006000000}" name="F1"/>
  </tableColumns>
  <tableStyleInfo name="Table II - Reproduction perform-style 5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H13:M16">
  <tableColumns count="6">
    <tableColumn id="1" xr3:uid="{00000000-0010-0000-0500-000001000000}" name="Model"/>
    <tableColumn id="2" xr3:uid="{00000000-0010-0000-0500-000002000000}" name="Seed"/>
    <tableColumn id="3" xr3:uid="{00000000-0010-0000-0500-000003000000}" name="Accuracy"/>
    <tableColumn id="4" xr3:uid="{00000000-0010-0000-0500-000004000000}" name="Precision"/>
    <tableColumn id="5" xr3:uid="{00000000-0010-0000-0500-000005000000}" name="Recall"/>
    <tableColumn id="6" xr3:uid="{00000000-0010-0000-0500-000006000000}" name="F1"/>
  </tableColumns>
  <tableStyleInfo name="Table II - Reproduction perform-style 6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18:F21">
  <tableColumns count="6">
    <tableColumn id="1" xr3:uid="{00000000-0010-0000-0600-000001000000}" name="Model"/>
    <tableColumn id="2" xr3:uid="{00000000-0010-0000-0600-000002000000}" name="Seed"/>
    <tableColumn id="3" xr3:uid="{00000000-0010-0000-0600-000003000000}" name="Accuracy"/>
    <tableColumn id="4" xr3:uid="{00000000-0010-0000-0600-000004000000}" name="Precision"/>
    <tableColumn id="5" xr3:uid="{00000000-0010-0000-0600-000005000000}" name="Recall"/>
    <tableColumn id="6" xr3:uid="{00000000-0010-0000-0600-000006000000}" name="F1"/>
  </tableColumns>
  <tableStyleInfo name="Table II - Reproduction perform-style 7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H18:M21">
  <tableColumns count="6">
    <tableColumn id="1" xr3:uid="{00000000-0010-0000-0700-000001000000}" name="Model"/>
    <tableColumn id="2" xr3:uid="{00000000-0010-0000-0700-000002000000}" name="Seed"/>
    <tableColumn id="3" xr3:uid="{00000000-0010-0000-0700-000003000000}" name="Accuracy"/>
    <tableColumn id="4" xr3:uid="{00000000-0010-0000-0700-000004000000}" name="Precision"/>
    <tableColumn id="5" xr3:uid="{00000000-0010-0000-0700-000005000000}" name="Recall"/>
    <tableColumn id="6" xr3:uid="{00000000-0010-0000-0700-000006000000}" name="F1"/>
  </tableColumns>
  <tableStyleInfo name="Table II - Reproduction perform-style 8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A23:F26">
  <tableColumns count="6">
    <tableColumn id="1" xr3:uid="{00000000-0010-0000-0800-000001000000}" name="Model"/>
    <tableColumn id="2" xr3:uid="{00000000-0010-0000-0800-000002000000}" name="Seed"/>
    <tableColumn id="3" xr3:uid="{00000000-0010-0000-0800-000003000000}" name="Accuracy"/>
    <tableColumn id="4" xr3:uid="{00000000-0010-0000-0800-000004000000}" name="Precision"/>
    <tableColumn id="5" xr3:uid="{00000000-0010-0000-0800-000005000000}" name="Recall"/>
    <tableColumn id="6" xr3:uid="{00000000-0010-0000-0800-000006000000}" name="F1"/>
  </tableColumns>
  <tableStyleInfo name="Table II - Reproduction perform-style 9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0" Type="http://schemas.openxmlformats.org/officeDocument/2006/relationships/table" Target="../tables/table20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Relationship Id="rId6" Type="http://schemas.openxmlformats.org/officeDocument/2006/relationships/table" Target="../tables/table26.xml"/><Relationship Id="rId5" Type="http://schemas.openxmlformats.org/officeDocument/2006/relationships/table" Target="../tables/table25.xml"/><Relationship Id="rId4" Type="http://schemas.openxmlformats.org/officeDocument/2006/relationships/table" Target="../tables/table2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00"/>
  <sheetViews>
    <sheetView workbookViewId="0"/>
  </sheetViews>
  <sheetFormatPr defaultColWidth="12.5703125" defaultRowHeight="15.75" customHeight="1"/>
  <sheetData>
    <row r="1" spans="1:13">
      <c r="A1" s="1" t="s">
        <v>0</v>
      </c>
      <c r="B1" s="2"/>
      <c r="H1" s="1" t="s">
        <v>1</v>
      </c>
      <c r="I1" s="2"/>
    </row>
    <row r="2" spans="1:13">
      <c r="A2" s="2"/>
      <c r="B2" s="2"/>
      <c r="C2" s="2"/>
      <c r="D2" s="2"/>
      <c r="E2" s="2"/>
      <c r="F2" s="2"/>
      <c r="G2" s="2"/>
      <c r="H2" s="2"/>
      <c r="I2" s="2"/>
    </row>
    <row r="3" spans="1:13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H3" s="2" t="s">
        <v>2</v>
      </c>
      <c r="I3" s="2" t="s">
        <v>3</v>
      </c>
      <c r="J3" s="2" t="s">
        <v>4</v>
      </c>
      <c r="K3" s="2" t="s">
        <v>5</v>
      </c>
      <c r="L3" s="2" t="s">
        <v>6</v>
      </c>
      <c r="M3" s="2" t="s">
        <v>7</v>
      </c>
    </row>
    <row r="4" spans="1:13">
      <c r="A4" s="2" t="s">
        <v>8</v>
      </c>
      <c r="B4" s="2">
        <v>1</v>
      </c>
      <c r="C4" s="3">
        <v>0.56820000000000004</v>
      </c>
      <c r="D4" s="3">
        <v>0.50319999999999998</v>
      </c>
      <c r="E4" s="3">
        <v>0.69489999999999996</v>
      </c>
      <c r="F4" s="3">
        <v>0.5837</v>
      </c>
      <c r="H4" s="2" t="s">
        <v>8</v>
      </c>
      <c r="I4" s="2">
        <v>1</v>
      </c>
      <c r="J4" s="3">
        <v>0.87480000000000002</v>
      </c>
      <c r="K4" s="3">
        <v>0.3901</v>
      </c>
      <c r="L4" s="3">
        <v>0.34950000000000003</v>
      </c>
      <c r="M4" s="3">
        <v>0.36869999999999997</v>
      </c>
    </row>
    <row r="5" spans="1:13">
      <c r="A5" s="2" t="s">
        <v>9</v>
      </c>
      <c r="B5" s="2">
        <v>2</v>
      </c>
      <c r="C5" s="3">
        <v>0.55409999999999993</v>
      </c>
      <c r="D5" s="3">
        <v>0.49130000000000001</v>
      </c>
      <c r="E5" s="3">
        <v>0.66520000000000001</v>
      </c>
      <c r="F5" s="3">
        <v>0.56520000000000004</v>
      </c>
      <c r="H5" s="2"/>
      <c r="I5" s="2">
        <v>2</v>
      </c>
      <c r="J5" s="3">
        <v>0.92280000000000006</v>
      </c>
      <c r="K5" s="3">
        <v>0.28260000000000002</v>
      </c>
      <c r="L5" s="3">
        <v>0.22030000000000002</v>
      </c>
      <c r="M5" s="3">
        <v>0.24760000000000001</v>
      </c>
    </row>
    <row r="6" spans="1:13">
      <c r="A6" s="2"/>
      <c r="B6" s="2">
        <v>3</v>
      </c>
      <c r="C6" s="3">
        <v>0.56399999999999995</v>
      </c>
      <c r="D6" s="3">
        <v>0.49969999999999998</v>
      </c>
      <c r="E6" s="3">
        <v>0.78200000000000003</v>
      </c>
      <c r="F6" s="3">
        <v>0.60980000000000001</v>
      </c>
      <c r="H6" s="2"/>
      <c r="I6" s="2">
        <v>3</v>
      </c>
      <c r="J6" s="3">
        <v>0.9265000000000001</v>
      </c>
      <c r="K6" s="3">
        <v>0.31219999999999998</v>
      </c>
      <c r="L6" s="3">
        <v>0.22800000000000001</v>
      </c>
      <c r="M6" s="3">
        <v>0.2636</v>
      </c>
    </row>
    <row r="8" spans="1:13">
      <c r="A8" s="2" t="s">
        <v>2</v>
      </c>
      <c r="B8" s="2" t="s">
        <v>3</v>
      </c>
      <c r="C8" s="2" t="s">
        <v>4</v>
      </c>
      <c r="D8" s="2" t="s">
        <v>5</v>
      </c>
      <c r="E8" s="2" t="s">
        <v>6</v>
      </c>
      <c r="F8" s="2" t="s">
        <v>7</v>
      </c>
      <c r="H8" s="2" t="s">
        <v>2</v>
      </c>
      <c r="I8" s="2" t="s">
        <v>3</v>
      </c>
      <c r="J8" s="2" t="s">
        <v>4</v>
      </c>
      <c r="K8" s="2" t="s">
        <v>5</v>
      </c>
      <c r="L8" s="2" t="s">
        <v>6</v>
      </c>
      <c r="M8" s="2" t="s">
        <v>7</v>
      </c>
    </row>
    <row r="9" spans="1:13">
      <c r="A9" s="2" t="s">
        <v>10</v>
      </c>
      <c r="B9" s="2">
        <v>1</v>
      </c>
      <c r="C9" s="3">
        <v>0.46676794530953203</v>
      </c>
      <c r="D9" s="3">
        <v>0.444106133101348</v>
      </c>
      <c r="E9" s="3">
        <v>0.89014821272885802</v>
      </c>
      <c r="F9" s="3">
        <v>0.59257109692396903</v>
      </c>
      <c r="H9" s="2" t="s">
        <v>10</v>
      </c>
      <c r="I9" s="2">
        <v>1</v>
      </c>
      <c r="J9" s="3">
        <v>0.92777185501066095</v>
      </c>
      <c r="K9" s="3">
        <v>0.35563380281690099</v>
      </c>
      <c r="L9" s="3">
        <v>0.31124807395993798</v>
      </c>
      <c r="M9" s="3">
        <v>0.33196384552177399</v>
      </c>
    </row>
    <row r="10" spans="1:13">
      <c r="A10" s="2" t="s">
        <v>11</v>
      </c>
      <c r="B10" s="2">
        <v>2</v>
      </c>
      <c r="C10" s="3">
        <v>0.56589441701481202</v>
      </c>
      <c r="D10" s="3">
        <v>0.50148809523809501</v>
      </c>
      <c r="E10" s="3">
        <v>0.58761987794245796</v>
      </c>
      <c r="F10" s="3">
        <v>0.54114813327980693</v>
      </c>
      <c r="H10" s="2"/>
      <c r="I10" s="2">
        <v>2</v>
      </c>
      <c r="J10" s="3">
        <v>0.92475124378109397</v>
      </c>
      <c r="K10" s="3">
        <v>0.34579439252336397</v>
      </c>
      <c r="L10" s="3">
        <v>0.34206471494606999</v>
      </c>
      <c r="M10" s="3">
        <v>0.34391944229279603</v>
      </c>
    </row>
    <row r="11" spans="1:13">
      <c r="A11" s="2"/>
      <c r="B11" s="2">
        <v>3</v>
      </c>
      <c r="C11" s="3">
        <v>0.54576528674515701</v>
      </c>
      <c r="D11" s="3">
        <v>0.48384970336189803</v>
      </c>
      <c r="E11" s="3">
        <v>0.63993025283347793</v>
      </c>
      <c r="F11" s="3">
        <v>0.55105105105105101</v>
      </c>
      <c r="H11" s="2"/>
      <c r="I11" s="2">
        <v>3</v>
      </c>
      <c r="J11" s="3">
        <v>0.91027007818052597</v>
      </c>
      <c r="K11" s="3">
        <v>0.29084588644264103</v>
      </c>
      <c r="L11" s="3">
        <v>0.38674884437596296</v>
      </c>
      <c r="M11" s="3">
        <v>0.33201058201058103</v>
      </c>
    </row>
    <row r="13" spans="1:13">
      <c r="A13" s="2" t="s">
        <v>2</v>
      </c>
      <c r="B13" s="2" t="s">
        <v>3</v>
      </c>
      <c r="C13" s="2" t="s">
        <v>4</v>
      </c>
      <c r="D13" s="2" t="s">
        <v>5</v>
      </c>
      <c r="E13" s="2" t="s">
        <v>6</v>
      </c>
      <c r="F13" s="2" t="s">
        <v>7</v>
      </c>
      <c r="H13" s="2" t="s">
        <v>2</v>
      </c>
      <c r="I13" s="2" t="s">
        <v>3</v>
      </c>
      <c r="J13" s="2" t="s">
        <v>4</v>
      </c>
      <c r="K13" s="2" t="s">
        <v>5</v>
      </c>
      <c r="L13" s="2" t="s">
        <v>6</v>
      </c>
      <c r="M13" s="2" t="s">
        <v>7</v>
      </c>
    </row>
    <row r="14" spans="1:13">
      <c r="A14" s="2" t="s">
        <v>12</v>
      </c>
      <c r="B14" s="2">
        <v>1</v>
      </c>
      <c r="C14" s="2">
        <v>0.65959999999999996</v>
      </c>
      <c r="D14" s="2">
        <v>0.65980000000000005</v>
      </c>
      <c r="E14" s="2">
        <v>0.53469999999999995</v>
      </c>
      <c r="F14" s="2">
        <v>0.5907</v>
      </c>
      <c r="H14" s="2" t="s">
        <v>12</v>
      </c>
      <c r="I14" s="2">
        <v>123456</v>
      </c>
      <c r="J14" s="2">
        <v>0.99050000000000005</v>
      </c>
      <c r="K14" s="2">
        <v>0.95630000000000004</v>
      </c>
      <c r="L14" s="2">
        <v>0.87009999999999998</v>
      </c>
      <c r="M14" s="2">
        <v>0.91120000000000001</v>
      </c>
    </row>
    <row r="15" spans="1:13">
      <c r="A15" s="2" t="s">
        <v>13</v>
      </c>
      <c r="B15" s="2">
        <v>2</v>
      </c>
      <c r="C15" s="2">
        <v>0.65149999999999997</v>
      </c>
      <c r="D15" s="2">
        <v>0.60189999999999999</v>
      </c>
      <c r="E15" s="2">
        <v>0.71309999999999996</v>
      </c>
      <c r="F15" s="2">
        <v>0.65280000000000005</v>
      </c>
      <c r="H15" s="2" t="s">
        <v>14</v>
      </c>
      <c r="I15" s="2">
        <v>2</v>
      </c>
      <c r="J15" s="2">
        <v>0.99160000000000004</v>
      </c>
      <c r="K15" s="2">
        <v>0.96960000000000002</v>
      </c>
      <c r="L15" s="2">
        <v>0.87680000000000002</v>
      </c>
      <c r="M15" s="2">
        <v>0.92090000000000005</v>
      </c>
    </row>
    <row r="16" spans="1:13">
      <c r="A16" s="2"/>
      <c r="B16" s="2">
        <v>3</v>
      </c>
      <c r="C16" s="2">
        <v>0.65339999999999998</v>
      </c>
      <c r="D16" s="2">
        <v>0.64180000000000004</v>
      </c>
      <c r="E16" s="2">
        <v>0.5554</v>
      </c>
      <c r="F16" s="2">
        <v>0.59550000000000003</v>
      </c>
      <c r="H16" s="2"/>
      <c r="I16" s="2">
        <v>3</v>
      </c>
      <c r="J16" s="2">
        <v>0.9909</v>
      </c>
      <c r="K16" s="2">
        <v>0.95379999999999998</v>
      </c>
      <c r="L16" s="2">
        <v>0.87960000000000005</v>
      </c>
      <c r="M16" s="2">
        <v>0.91520000000000001</v>
      </c>
    </row>
    <row r="18" spans="1:13">
      <c r="A18" s="2" t="s">
        <v>2</v>
      </c>
      <c r="B18" s="2" t="s">
        <v>3</v>
      </c>
      <c r="C18" s="2" t="s">
        <v>4</v>
      </c>
      <c r="D18" s="2" t="s">
        <v>5</v>
      </c>
      <c r="E18" s="2" t="s">
        <v>6</v>
      </c>
      <c r="F18" s="2" t="s">
        <v>7</v>
      </c>
      <c r="H18" s="2" t="s">
        <v>2</v>
      </c>
      <c r="I18" s="2" t="s">
        <v>3</v>
      </c>
      <c r="J18" s="2" t="s">
        <v>4</v>
      </c>
      <c r="K18" s="2" t="s">
        <v>5</v>
      </c>
      <c r="L18" s="2" t="s">
        <v>6</v>
      </c>
      <c r="M18" s="2" t="s">
        <v>7</v>
      </c>
    </row>
    <row r="19" spans="1:13">
      <c r="A19" s="2" t="s">
        <v>15</v>
      </c>
      <c r="B19" s="2">
        <v>1</v>
      </c>
      <c r="C19" s="3">
        <v>0.61676427525622202</v>
      </c>
      <c r="D19" s="3">
        <v>0.60788381742738506</v>
      </c>
      <c r="E19" s="3">
        <v>0.46693227091633405</v>
      </c>
      <c r="F19" s="3">
        <v>0.52816584046867898</v>
      </c>
      <c r="H19" s="2" t="s">
        <v>15</v>
      </c>
      <c r="I19" s="2">
        <v>1</v>
      </c>
      <c r="J19" s="3">
        <v>0.94751908396946505</v>
      </c>
      <c r="K19" s="3">
        <v>0.64573991031390099</v>
      </c>
      <c r="L19" s="3">
        <v>0.13649289099525999</v>
      </c>
      <c r="M19" s="3">
        <v>0.22535211267605601</v>
      </c>
    </row>
    <row r="20" spans="1:13">
      <c r="A20" s="2" t="s">
        <v>16</v>
      </c>
      <c r="B20" s="2">
        <v>2</v>
      </c>
      <c r="C20" s="3">
        <v>0.61273792093704205</v>
      </c>
      <c r="D20" s="3">
        <v>0.65810593900481507</v>
      </c>
      <c r="E20" s="3">
        <v>0.32669322709163301</v>
      </c>
      <c r="F20" s="3">
        <v>0.43663471778487695</v>
      </c>
      <c r="H20" s="2"/>
      <c r="I20" s="2">
        <v>2</v>
      </c>
      <c r="J20" s="3">
        <v>0.94746607294317198</v>
      </c>
      <c r="K20" s="3">
        <v>0.59876543209876498</v>
      </c>
      <c r="L20" s="3">
        <v>0.18388625592416999</v>
      </c>
      <c r="M20" s="3">
        <v>0.28136330674401699</v>
      </c>
    </row>
    <row r="21" spans="1:13">
      <c r="A21" s="2"/>
      <c r="B21" s="2">
        <v>3</v>
      </c>
      <c r="C21" s="3">
        <v>0.62188872620790603</v>
      </c>
      <c r="D21" s="3">
        <v>0.59143327841845095</v>
      </c>
      <c r="E21" s="3">
        <v>0.57211155378486001</v>
      </c>
      <c r="F21" s="3">
        <v>0.58161198865937602</v>
      </c>
      <c r="H21" s="2"/>
      <c r="I21" s="2">
        <v>3</v>
      </c>
      <c r="J21" s="3">
        <v>0.94794317217981305</v>
      </c>
      <c r="K21" s="3">
        <v>0.66820276497695796</v>
      </c>
      <c r="L21" s="3">
        <v>0.13744075829383801</v>
      </c>
      <c r="M21" s="3">
        <v>0.22798742138364703</v>
      </c>
    </row>
    <row r="23" spans="1:13">
      <c r="A23" s="2" t="s">
        <v>2</v>
      </c>
      <c r="B23" s="2" t="s">
        <v>3</v>
      </c>
      <c r="C23" s="2" t="s">
        <v>4</v>
      </c>
      <c r="D23" s="2" t="s">
        <v>5</v>
      </c>
      <c r="E23" s="2" t="s">
        <v>6</v>
      </c>
      <c r="F23" s="2" t="s">
        <v>7</v>
      </c>
      <c r="H23" s="2" t="s">
        <v>2</v>
      </c>
      <c r="I23" s="2" t="s">
        <v>3</v>
      </c>
      <c r="J23" s="2" t="s">
        <v>4</v>
      </c>
      <c r="K23" s="2" t="s">
        <v>5</v>
      </c>
      <c r="L23" s="2" t="s">
        <v>6</v>
      </c>
      <c r="M23" s="2" t="s">
        <v>7</v>
      </c>
    </row>
    <row r="24" spans="1:13">
      <c r="A24" s="2" t="s">
        <v>17</v>
      </c>
      <c r="B24" s="2">
        <v>1</v>
      </c>
      <c r="C24" s="3">
        <v>0.64059999999999995</v>
      </c>
      <c r="D24" s="3">
        <v>0.48449999999999999</v>
      </c>
      <c r="E24" s="3">
        <v>0.64480000000000004</v>
      </c>
      <c r="F24" s="3">
        <v>0.55320000000000003</v>
      </c>
      <c r="H24" s="2" t="s">
        <v>17</v>
      </c>
      <c r="I24" s="2">
        <v>1</v>
      </c>
      <c r="J24" s="3">
        <v>0.94852629346904105</v>
      </c>
      <c r="K24" s="3">
        <v>0.63636363636363602</v>
      </c>
      <c r="L24" s="3">
        <v>0.18578199052132699</v>
      </c>
      <c r="M24" s="3">
        <v>0.28760088041085802</v>
      </c>
    </row>
    <row r="25" spans="1:13">
      <c r="A25" s="2" t="s">
        <v>18</v>
      </c>
      <c r="B25" s="2">
        <v>2</v>
      </c>
      <c r="C25" s="3">
        <v>0.64280000000000004</v>
      </c>
      <c r="D25" s="3">
        <v>0.67949999999999999</v>
      </c>
      <c r="E25" s="3">
        <v>0.42070000000000002</v>
      </c>
      <c r="F25" s="3">
        <v>0.51970000000000005</v>
      </c>
      <c r="H25" s="2"/>
      <c r="I25" s="2">
        <v>2</v>
      </c>
      <c r="J25" s="3">
        <v>0.94852629346904105</v>
      </c>
      <c r="K25" s="3">
        <v>0.66535433070866101</v>
      </c>
      <c r="L25" s="3">
        <v>0.16018957345971499</v>
      </c>
      <c r="M25" s="3">
        <v>0.25821237585943402</v>
      </c>
    </row>
    <row r="26" spans="1:13">
      <c r="A26" s="2"/>
      <c r="B26" s="2">
        <v>3</v>
      </c>
      <c r="C26" s="3">
        <v>0.63139999999999996</v>
      </c>
      <c r="D26" s="3">
        <v>0.61129999999999995</v>
      </c>
      <c r="E26" s="3">
        <v>0.54259999999999997</v>
      </c>
      <c r="F26" s="3">
        <v>0.57489999999999997</v>
      </c>
      <c r="H26" s="2"/>
      <c r="I26" s="2">
        <v>3</v>
      </c>
      <c r="J26" s="3">
        <v>0.94884435962680203</v>
      </c>
      <c r="K26" s="3">
        <v>0.731958762886597</v>
      </c>
      <c r="L26" s="3">
        <v>0.227381905524419</v>
      </c>
      <c r="M26" s="3">
        <v>0.13459715639810399</v>
      </c>
    </row>
    <row r="28" spans="1:13">
      <c r="A28" s="2" t="s">
        <v>2</v>
      </c>
      <c r="B28" s="2" t="s">
        <v>3</v>
      </c>
      <c r="C28" s="2" t="s">
        <v>4</v>
      </c>
      <c r="D28" s="2" t="s">
        <v>5</v>
      </c>
      <c r="E28" s="2" t="s">
        <v>6</v>
      </c>
      <c r="F28" s="2" t="s">
        <v>7</v>
      </c>
      <c r="H28" s="2" t="s">
        <v>2</v>
      </c>
      <c r="I28" s="2" t="s">
        <v>3</v>
      </c>
      <c r="J28" s="2" t="s">
        <v>4</v>
      </c>
      <c r="K28" s="2" t="s">
        <v>5</v>
      </c>
      <c r="L28" s="2" t="s">
        <v>6</v>
      </c>
      <c r="M28" s="2" t="s">
        <v>7</v>
      </c>
    </row>
    <row r="29" spans="1:13">
      <c r="A29" s="2" t="s">
        <v>19</v>
      </c>
      <c r="B29" s="2">
        <v>1</v>
      </c>
      <c r="C29" s="2">
        <v>0.62770000000000004</v>
      </c>
      <c r="D29" s="2">
        <v>0.61329999999999996</v>
      </c>
      <c r="E29" s="2">
        <v>0.5131</v>
      </c>
      <c r="F29" s="2">
        <v>0.55879999999999996</v>
      </c>
      <c r="H29" s="2" t="s">
        <v>19</v>
      </c>
      <c r="I29" s="2">
        <v>1</v>
      </c>
      <c r="J29" s="2">
        <v>0.94407336726039004</v>
      </c>
      <c r="K29" s="2">
        <v>0</v>
      </c>
      <c r="L29" s="2">
        <v>0</v>
      </c>
      <c r="M29" s="2">
        <v>0</v>
      </c>
    </row>
    <row r="30" spans="1:13">
      <c r="A30" s="2" t="s">
        <v>20</v>
      </c>
      <c r="B30" s="2">
        <v>2</v>
      </c>
      <c r="C30" s="3">
        <v>0.63982430453879902</v>
      </c>
      <c r="D30" s="3">
        <v>0.60089352196574797</v>
      </c>
      <c r="E30" s="3">
        <v>0.64302788844621495</v>
      </c>
      <c r="F30" s="3">
        <v>0.62124711316397196</v>
      </c>
      <c r="H30" s="2"/>
      <c r="I30" s="2">
        <v>2</v>
      </c>
      <c r="J30" s="2">
        <v>0.94407336726039004</v>
      </c>
      <c r="K30" s="2">
        <v>0</v>
      </c>
      <c r="L30" s="2">
        <v>0</v>
      </c>
      <c r="M30" s="2">
        <v>0</v>
      </c>
    </row>
    <row r="31" spans="1:13">
      <c r="B31" s="2">
        <v>3</v>
      </c>
      <c r="C31" s="3">
        <v>0.62298682284040996</v>
      </c>
      <c r="D31" s="3">
        <v>0.58823529411764697</v>
      </c>
      <c r="E31" s="3">
        <v>0.59760956175298796</v>
      </c>
      <c r="F31" s="3">
        <v>0.59288537549407105</v>
      </c>
      <c r="H31" s="2"/>
      <c r="I31" s="2">
        <v>3</v>
      </c>
      <c r="J31" s="2">
        <v>0.94449745547073705</v>
      </c>
      <c r="K31" s="2">
        <v>0.57999999999999996</v>
      </c>
      <c r="L31" s="2">
        <v>2.7488151658767699E-2</v>
      </c>
      <c r="M31" s="2">
        <v>5.2488687782805403E-2</v>
      </c>
    </row>
    <row r="33" spans="1:31">
      <c r="A33" s="2" t="s">
        <v>2</v>
      </c>
      <c r="B33" s="2" t="s">
        <v>3</v>
      </c>
      <c r="C33" s="2" t="s">
        <v>4</v>
      </c>
      <c r="D33" s="2" t="s">
        <v>5</v>
      </c>
      <c r="E33" s="2" t="s">
        <v>6</v>
      </c>
      <c r="F33" s="2" t="s">
        <v>7</v>
      </c>
      <c r="H33" s="2" t="s">
        <v>2</v>
      </c>
      <c r="I33" s="2" t="s">
        <v>3</v>
      </c>
      <c r="J33" s="2" t="s">
        <v>4</v>
      </c>
      <c r="K33" s="2" t="s">
        <v>5</v>
      </c>
      <c r="L33" s="2" t="s">
        <v>6</v>
      </c>
      <c r="M33" s="2" t="s">
        <v>7</v>
      </c>
    </row>
    <row r="34" spans="1:31">
      <c r="A34" s="2" t="s">
        <v>21</v>
      </c>
      <c r="B34" s="2">
        <v>1</v>
      </c>
      <c r="C34" s="3">
        <v>0.63579795021961905</v>
      </c>
      <c r="D34" s="3">
        <v>0.60450160771704098</v>
      </c>
      <c r="E34" s="3">
        <v>0.59920318725099597</v>
      </c>
      <c r="F34" s="3">
        <v>0.60184073629451695</v>
      </c>
      <c r="H34" s="2" t="s">
        <v>21</v>
      </c>
      <c r="I34" s="2">
        <v>1</v>
      </c>
      <c r="J34" s="3">
        <v>5.5926632739609801E-2</v>
      </c>
      <c r="K34" s="3">
        <v>5.5926632739609801E-2</v>
      </c>
      <c r="L34" s="3">
        <v>1</v>
      </c>
      <c r="M34" s="3">
        <v>0.105929012500627</v>
      </c>
    </row>
    <row r="35" spans="1:31">
      <c r="A35" s="2" t="s">
        <v>22</v>
      </c>
      <c r="B35" s="2">
        <v>2</v>
      </c>
      <c r="C35" s="3">
        <v>0.63982430453879902</v>
      </c>
      <c r="D35" s="3">
        <v>0.57671957671957597</v>
      </c>
      <c r="E35" s="3">
        <v>0.64279696714405998</v>
      </c>
      <c r="F35" s="3">
        <v>0.60796812749003903</v>
      </c>
      <c r="H35" s="2"/>
      <c r="I35" s="2">
        <v>2</v>
      </c>
      <c r="J35" s="3">
        <v>5.5926632739609801E-2</v>
      </c>
      <c r="K35" s="3">
        <v>5.5926632739609801E-2</v>
      </c>
      <c r="L35" s="3">
        <v>1</v>
      </c>
      <c r="M35" s="3">
        <v>0.105929012500627</v>
      </c>
    </row>
    <row r="36" spans="1:31">
      <c r="A36" s="2"/>
      <c r="B36" s="2">
        <v>3</v>
      </c>
      <c r="C36" s="3">
        <v>0.64714494875549</v>
      </c>
      <c r="D36" s="3">
        <v>0.61094527363184004</v>
      </c>
      <c r="E36" s="3">
        <v>0.51727042965459102</v>
      </c>
      <c r="F36" s="3">
        <v>0.56021897810218901</v>
      </c>
      <c r="H36" s="2"/>
      <c r="I36" s="2">
        <v>3</v>
      </c>
      <c r="J36" s="3">
        <v>5.5926632739609801E-2</v>
      </c>
      <c r="K36" s="3">
        <v>5.5926632739609801E-2</v>
      </c>
      <c r="L36" s="3">
        <v>1</v>
      </c>
      <c r="M36" s="3">
        <v>0.105929012500627</v>
      </c>
    </row>
    <row r="38" spans="1:31">
      <c r="A38" s="2" t="s">
        <v>2</v>
      </c>
      <c r="B38" s="2" t="s">
        <v>3</v>
      </c>
      <c r="C38" s="2" t="s">
        <v>4</v>
      </c>
      <c r="D38" s="2" t="s">
        <v>5</v>
      </c>
      <c r="E38" s="2" t="s">
        <v>6</v>
      </c>
      <c r="F38" s="2" t="s">
        <v>7</v>
      </c>
      <c r="H38" s="2" t="s">
        <v>2</v>
      </c>
      <c r="I38" s="2" t="s">
        <v>3</v>
      </c>
      <c r="J38" s="2" t="s">
        <v>4</v>
      </c>
      <c r="K38" s="2" t="s">
        <v>5</v>
      </c>
      <c r="L38" s="2" t="s">
        <v>6</v>
      </c>
      <c r="M38" s="2" t="s">
        <v>7</v>
      </c>
    </row>
    <row r="39" spans="1:31">
      <c r="A39" s="2" t="s">
        <v>23</v>
      </c>
      <c r="B39" s="2">
        <v>1</v>
      </c>
      <c r="C39" s="3">
        <v>0.61799999999999999</v>
      </c>
      <c r="D39" s="3">
        <v>0.58299999999999996</v>
      </c>
      <c r="E39" s="3">
        <v>0.59299999999999997</v>
      </c>
      <c r="F39" s="3">
        <v>0.58799999999999997</v>
      </c>
      <c r="H39" s="2" t="s">
        <v>23</v>
      </c>
      <c r="I39" s="2">
        <v>1</v>
      </c>
      <c r="J39" s="3">
        <v>0.94799618320610601</v>
      </c>
      <c r="K39" s="3">
        <v>0.683168316831683</v>
      </c>
      <c r="L39" s="3">
        <v>0.13080568720379099</v>
      </c>
      <c r="M39" s="3">
        <v>0.219570405727923</v>
      </c>
      <c r="N39" s="2"/>
    </row>
    <row r="40" spans="1:31">
      <c r="A40" s="2" t="s">
        <v>24</v>
      </c>
      <c r="B40" s="2">
        <v>2</v>
      </c>
      <c r="C40" s="3">
        <v>0.613469985358711</v>
      </c>
      <c r="D40" s="3">
        <v>0.58109209453952704</v>
      </c>
      <c r="E40" s="3">
        <v>0.56812749003983998</v>
      </c>
      <c r="F40" s="3">
        <v>0.57453666398065995</v>
      </c>
      <c r="H40" s="2"/>
      <c r="I40" s="2">
        <v>2</v>
      </c>
      <c r="J40" s="3">
        <v>0.94741306191687802</v>
      </c>
      <c r="K40" s="3">
        <v>0.61977186311787003</v>
      </c>
      <c r="L40" s="3">
        <v>0.15450236966824599</v>
      </c>
      <c r="M40" s="3">
        <v>0.24734446130500701</v>
      </c>
    </row>
    <row r="41" spans="1:31">
      <c r="A41" s="2"/>
      <c r="B41" s="2">
        <v>3</v>
      </c>
      <c r="C41" s="3">
        <v>0.604685212298682</v>
      </c>
      <c r="D41" s="3">
        <v>0.57039420756234904</v>
      </c>
      <c r="E41" s="3">
        <v>0.56494023904382396</v>
      </c>
      <c r="F41" s="3">
        <v>0.56765412329863796</v>
      </c>
      <c r="H41" s="2"/>
      <c r="I41" s="2">
        <v>3</v>
      </c>
      <c r="J41" s="3">
        <v>0.94619380831212896</v>
      </c>
      <c r="K41" s="3">
        <v>0.55235602094240799</v>
      </c>
      <c r="L41" s="3">
        <v>0.2</v>
      </c>
      <c r="M41" s="3">
        <v>0.29366736256088999</v>
      </c>
    </row>
    <row r="43" spans="1:31">
      <c r="A43" s="2" t="s">
        <v>2</v>
      </c>
      <c r="B43" s="2" t="s">
        <v>3</v>
      </c>
      <c r="C43" s="2" t="s">
        <v>4</v>
      </c>
      <c r="D43" s="2" t="s">
        <v>5</v>
      </c>
      <c r="E43" s="2" t="s">
        <v>6</v>
      </c>
      <c r="F43" s="2" t="s">
        <v>7</v>
      </c>
      <c r="H43" s="2" t="s">
        <v>2</v>
      </c>
      <c r="I43" s="2" t="s">
        <v>3</v>
      </c>
      <c r="J43" s="2" t="s">
        <v>4</v>
      </c>
      <c r="K43" s="2" t="s">
        <v>5</v>
      </c>
      <c r="L43" s="2" t="s">
        <v>6</v>
      </c>
      <c r="M43" s="2" t="s">
        <v>7</v>
      </c>
    </row>
    <row r="44" spans="1:31">
      <c r="A44" s="2" t="s">
        <v>25</v>
      </c>
      <c r="B44" s="2">
        <v>1</v>
      </c>
      <c r="C44" s="3">
        <v>0.59155963302752201</v>
      </c>
      <c r="D44" s="3">
        <v>0.55295007564296506</v>
      </c>
      <c r="E44" s="3">
        <v>0.58339984038308002</v>
      </c>
      <c r="F44" s="3">
        <v>0.56776699029126199</v>
      </c>
      <c r="H44" s="2" t="s">
        <v>25</v>
      </c>
      <c r="I44" s="2">
        <v>1</v>
      </c>
      <c r="J44" s="3">
        <v>0.94390726000320502</v>
      </c>
      <c r="K44" s="3">
        <v>0</v>
      </c>
      <c r="L44" s="3">
        <v>0</v>
      </c>
      <c r="M44" s="3">
        <v>0</v>
      </c>
    </row>
    <row r="45" spans="1:31">
      <c r="A45" s="2" t="s">
        <v>26</v>
      </c>
      <c r="B45" s="2">
        <v>2</v>
      </c>
      <c r="C45" s="3">
        <v>0.58752293577981596</v>
      </c>
      <c r="D45" s="3">
        <v>0.54919908466819201</v>
      </c>
      <c r="E45" s="3">
        <v>0.57462090981643998</v>
      </c>
      <c r="F45" s="3">
        <v>0.56162246489859502</v>
      </c>
      <c r="H45" s="2"/>
      <c r="I45" s="2">
        <v>2</v>
      </c>
      <c r="J45" s="3">
        <v>0.94390726000320502</v>
      </c>
      <c r="K45" s="3">
        <v>0</v>
      </c>
      <c r="L45" s="3">
        <v>0</v>
      </c>
      <c r="M45" s="3">
        <v>0</v>
      </c>
    </row>
    <row r="46" spans="1:31">
      <c r="A46" s="2"/>
      <c r="B46" s="2">
        <v>3</v>
      </c>
      <c r="C46" s="3">
        <v>0.59119266055045805</v>
      </c>
      <c r="D46" s="3">
        <v>0.55627530364372402</v>
      </c>
      <c r="E46" s="3">
        <v>0.54828411811652</v>
      </c>
      <c r="F46" s="3">
        <v>0.55225080385851999</v>
      </c>
      <c r="H46" s="2"/>
      <c r="I46" s="2">
        <v>3</v>
      </c>
      <c r="J46" s="3">
        <v>0.94390726000320502</v>
      </c>
      <c r="K46" s="3">
        <v>0</v>
      </c>
      <c r="L46" s="3">
        <v>0</v>
      </c>
      <c r="M46" s="3">
        <v>0</v>
      </c>
    </row>
    <row r="48" spans="1:31">
      <c r="A48" s="1" t="s">
        <v>27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50" spans="1:31">
      <c r="A50" s="2" t="s">
        <v>2</v>
      </c>
      <c r="B50" s="2" t="s">
        <v>3</v>
      </c>
      <c r="C50" s="2" t="s">
        <v>4</v>
      </c>
      <c r="D50" s="2" t="s">
        <v>5</v>
      </c>
      <c r="E50" s="2" t="s">
        <v>6</v>
      </c>
      <c r="F50" s="2" t="s">
        <v>7</v>
      </c>
    </row>
    <row r="51" spans="1:31">
      <c r="A51" s="2" t="s">
        <v>28</v>
      </c>
      <c r="B51" s="2">
        <v>1</v>
      </c>
      <c r="C51" s="3">
        <v>0.9446</v>
      </c>
      <c r="D51" s="3">
        <v>0.85429999999999995</v>
      </c>
      <c r="E51" s="3">
        <v>0.87539999999999996</v>
      </c>
      <c r="F51" s="3">
        <v>0.86470000000000002</v>
      </c>
    </row>
    <row r="52" spans="1:31">
      <c r="A52" s="2" t="s">
        <v>29</v>
      </c>
      <c r="B52" s="2">
        <v>2</v>
      </c>
      <c r="C52" s="3">
        <v>0.94699999999999995</v>
      </c>
      <c r="D52" s="3">
        <v>0.90869999999999995</v>
      </c>
      <c r="E52" s="3">
        <v>0.82010000000000005</v>
      </c>
      <c r="F52" s="3">
        <v>0.86209999999999998</v>
      </c>
    </row>
    <row r="53" spans="1:31">
      <c r="A53" s="2"/>
      <c r="B53" s="2">
        <v>3</v>
      </c>
      <c r="C53" s="3">
        <v>0.94550000000000001</v>
      </c>
      <c r="D53" s="3">
        <v>0.8861</v>
      </c>
      <c r="E53" s="3">
        <v>0.83809999999999996</v>
      </c>
      <c r="F53" s="3">
        <v>0.86150000000000004</v>
      </c>
      <c r="H53" s="4"/>
    </row>
    <row r="54" spans="1:31">
      <c r="A54" s="2" t="s">
        <v>30</v>
      </c>
      <c r="B54" s="2"/>
      <c r="C54" s="3">
        <f t="shared" ref="C54:F54" si="0">AVERAGE(C51:C53)</f>
        <v>0.94569999999999999</v>
      </c>
      <c r="D54" s="3">
        <f t="shared" si="0"/>
        <v>0.88303333333333323</v>
      </c>
      <c r="E54" s="3">
        <f t="shared" si="0"/>
        <v>0.84453333333333325</v>
      </c>
      <c r="F54" s="3">
        <f t="shared" si="0"/>
        <v>0.86276666666666657</v>
      </c>
      <c r="H54" s="4"/>
    </row>
    <row r="55" spans="1:31">
      <c r="A55" s="2"/>
      <c r="B55" s="2"/>
      <c r="C55" s="2"/>
      <c r="D55" s="2"/>
      <c r="E55" s="2"/>
      <c r="F55" s="2"/>
      <c r="H55" s="2"/>
    </row>
    <row r="56" spans="1:31">
      <c r="A56" s="2" t="s">
        <v>2</v>
      </c>
      <c r="B56" s="2" t="s">
        <v>3</v>
      </c>
      <c r="C56" s="2" t="s">
        <v>4</v>
      </c>
      <c r="D56" s="2" t="s">
        <v>5</v>
      </c>
      <c r="E56" s="2" t="s">
        <v>6</v>
      </c>
      <c r="F56" s="2" t="s">
        <v>7</v>
      </c>
      <c r="H56" s="4"/>
    </row>
    <row r="57" spans="1:31">
      <c r="A57" s="2" t="s">
        <v>31</v>
      </c>
      <c r="B57" s="2">
        <v>1</v>
      </c>
      <c r="C57" s="3">
        <v>0.98960000000000004</v>
      </c>
      <c r="D57" s="3">
        <v>0.99719999999999998</v>
      </c>
      <c r="E57" s="3">
        <v>0.9657</v>
      </c>
      <c r="F57" s="3">
        <v>0.98119999999999996</v>
      </c>
      <c r="H57" s="4"/>
      <c r="I57" s="4"/>
    </row>
    <row r="58" spans="1:31">
      <c r="A58" s="2" t="s">
        <v>32</v>
      </c>
      <c r="B58" s="2">
        <v>2</v>
      </c>
      <c r="C58" s="3">
        <v>0.98950000000000005</v>
      </c>
      <c r="D58" s="3">
        <v>0.99629999999999996</v>
      </c>
      <c r="E58" s="3">
        <v>0.96609999999999996</v>
      </c>
      <c r="F58" s="3">
        <v>0.98099999999999998</v>
      </c>
    </row>
    <row r="59" spans="1:31">
      <c r="A59" s="2"/>
      <c r="B59" s="2">
        <v>3</v>
      </c>
      <c r="C59" s="3">
        <v>0.99</v>
      </c>
      <c r="D59" s="3">
        <v>0.99409999999999998</v>
      </c>
      <c r="E59" s="3">
        <v>0.97060000000000002</v>
      </c>
      <c r="F59" s="3">
        <v>0.98219999999999996</v>
      </c>
    </row>
    <row r="60" spans="1:31">
      <c r="A60" s="2" t="s">
        <v>30</v>
      </c>
      <c r="B60" s="2"/>
      <c r="C60" s="3">
        <f t="shared" ref="C60:F60" si="1">AVERAGE(C57:C59)</f>
        <v>0.98970000000000002</v>
      </c>
      <c r="D60" s="3">
        <f t="shared" si="1"/>
        <v>0.99586666666666668</v>
      </c>
      <c r="E60" s="3">
        <f t="shared" si="1"/>
        <v>0.9674666666666667</v>
      </c>
      <c r="F60" s="3">
        <f t="shared" si="1"/>
        <v>0.9814666666666666</v>
      </c>
    </row>
    <row r="62" spans="1:31">
      <c r="A62" s="1" t="s">
        <v>33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4" spans="1:31">
      <c r="A64" s="57" t="s">
        <v>2</v>
      </c>
      <c r="B64" s="58" t="s">
        <v>34</v>
      </c>
      <c r="C64" s="68" t="s">
        <v>35</v>
      </c>
      <c r="D64" s="69"/>
      <c r="E64" s="69"/>
      <c r="F64" s="70"/>
      <c r="G64" s="68" t="s">
        <v>36</v>
      </c>
      <c r="H64" s="69"/>
      <c r="I64" s="69"/>
      <c r="J64" s="70"/>
    </row>
    <row r="65" spans="1:31">
      <c r="A65" s="71"/>
      <c r="B65" s="71"/>
      <c r="C65" s="5" t="s">
        <v>37</v>
      </c>
      <c r="D65" s="5" t="s">
        <v>38</v>
      </c>
      <c r="E65" s="5" t="s">
        <v>39</v>
      </c>
      <c r="F65" s="5" t="s">
        <v>40</v>
      </c>
      <c r="G65" s="5" t="s">
        <v>41</v>
      </c>
      <c r="H65" s="5" t="s">
        <v>42</v>
      </c>
      <c r="I65" s="5" t="s">
        <v>43</v>
      </c>
      <c r="J65" s="5" t="s">
        <v>44</v>
      </c>
    </row>
    <row r="66" spans="1:31">
      <c r="A66" s="6" t="s">
        <v>8</v>
      </c>
      <c r="B66" s="5" t="s">
        <v>8</v>
      </c>
      <c r="C66" s="7">
        <v>0.5857</v>
      </c>
      <c r="D66" s="7">
        <v>0.53600000000000003</v>
      </c>
      <c r="E66" s="7">
        <v>0.62729999999999997</v>
      </c>
      <c r="F66" s="7">
        <v>0.57179999999999997</v>
      </c>
      <c r="G66" s="8">
        <v>0.56210000000000004</v>
      </c>
      <c r="H66" s="8">
        <v>0.49806666666666666</v>
      </c>
      <c r="I66" s="8">
        <v>0.71403333333333341</v>
      </c>
      <c r="J66" s="8">
        <v>0.58623333333333338</v>
      </c>
    </row>
    <row r="67" spans="1:31">
      <c r="A67" s="6" t="s">
        <v>10</v>
      </c>
      <c r="B67" s="5" t="s">
        <v>8</v>
      </c>
      <c r="C67" s="7">
        <v>0.62509999999999999</v>
      </c>
      <c r="D67" s="7">
        <v>0.56850000000000001</v>
      </c>
      <c r="E67" s="7">
        <v>0.74609999999999999</v>
      </c>
      <c r="F67" s="7">
        <v>0.64419999999999999</v>
      </c>
      <c r="G67" s="8">
        <v>0.52614254968983365</v>
      </c>
      <c r="H67" s="8">
        <v>0.47648131056711368</v>
      </c>
      <c r="I67" s="8">
        <v>0.7058994478349313</v>
      </c>
      <c r="J67" s="8">
        <v>0.56159009375160895</v>
      </c>
    </row>
    <row r="68" spans="1:31">
      <c r="A68" s="6" t="s">
        <v>15</v>
      </c>
      <c r="B68" s="5" t="s">
        <v>8</v>
      </c>
      <c r="C68" s="7">
        <v>0.63390000000000002</v>
      </c>
      <c r="D68" s="7" t="s">
        <v>45</v>
      </c>
      <c r="E68" s="7" t="s">
        <v>45</v>
      </c>
      <c r="F68" s="7" t="s">
        <v>45</v>
      </c>
      <c r="G68" s="8">
        <v>0.61713030746705666</v>
      </c>
      <c r="H68" s="8">
        <v>0.61914101161688373</v>
      </c>
      <c r="I68" s="8">
        <v>0.45524568393094239</v>
      </c>
      <c r="J68" s="8">
        <v>0.51547084897097728</v>
      </c>
    </row>
    <row r="69" spans="1:31">
      <c r="A69" s="6" t="s">
        <v>17</v>
      </c>
      <c r="B69" s="5" t="s">
        <v>8</v>
      </c>
      <c r="C69" s="7">
        <v>0.62080000000000002</v>
      </c>
      <c r="D69" s="7" t="s">
        <v>45</v>
      </c>
      <c r="E69" s="7" t="s">
        <v>45</v>
      </c>
      <c r="F69" s="7" t="s">
        <v>45</v>
      </c>
      <c r="G69" s="8">
        <v>0.63826666666666665</v>
      </c>
      <c r="H69" s="8">
        <v>0.59176666666666666</v>
      </c>
      <c r="I69" s="8">
        <v>0.53603333333333336</v>
      </c>
      <c r="J69" s="8">
        <v>0.54926666666666668</v>
      </c>
    </row>
    <row r="70" spans="1:31">
      <c r="A70" s="6" t="s">
        <v>21</v>
      </c>
      <c r="B70" s="5" t="s">
        <v>8</v>
      </c>
      <c r="C70" s="7">
        <v>0.64419999999999999</v>
      </c>
      <c r="D70" s="7" t="s">
        <v>45</v>
      </c>
      <c r="E70" s="7" t="s">
        <v>45</v>
      </c>
      <c r="F70" s="7" t="s">
        <v>45</v>
      </c>
      <c r="G70" s="8">
        <v>0.64092240117130272</v>
      </c>
      <c r="H70" s="8">
        <v>0.59738881935615229</v>
      </c>
      <c r="I70" s="8">
        <v>0.58642352801654896</v>
      </c>
      <c r="J70" s="8">
        <v>0.590009280628915</v>
      </c>
    </row>
    <row r="71" spans="1:31">
      <c r="A71" s="6" t="s">
        <v>19</v>
      </c>
      <c r="B71" s="5" t="s">
        <v>8</v>
      </c>
      <c r="C71" s="7">
        <v>0.64749999999999996</v>
      </c>
      <c r="D71" s="7" t="s">
        <v>45</v>
      </c>
      <c r="E71" s="7" t="s">
        <v>45</v>
      </c>
      <c r="F71" s="7" t="s">
        <v>45</v>
      </c>
      <c r="G71" s="8">
        <v>0.63017037579306967</v>
      </c>
      <c r="H71" s="8">
        <v>0.60080960536113159</v>
      </c>
      <c r="I71" s="8">
        <v>0.58457915006640093</v>
      </c>
      <c r="J71" s="8">
        <v>0.5909774962193477</v>
      </c>
    </row>
    <row r="72" spans="1:31">
      <c r="A72" s="6" t="s">
        <v>23</v>
      </c>
      <c r="B72" s="5" t="s">
        <v>8</v>
      </c>
      <c r="C72" s="7">
        <v>0.63180000000000003</v>
      </c>
      <c r="D72" s="7" t="s">
        <v>45</v>
      </c>
      <c r="E72" s="7" t="s">
        <v>45</v>
      </c>
      <c r="F72" s="7" t="s">
        <v>45</v>
      </c>
      <c r="G72" s="8">
        <v>0.61205173255246426</v>
      </c>
      <c r="H72" s="8">
        <v>0.57816210070062535</v>
      </c>
      <c r="I72" s="8">
        <v>0.57535590969455452</v>
      </c>
      <c r="J72" s="8">
        <v>0.57673026242643266</v>
      </c>
    </row>
    <row r="73" spans="1:31">
      <c r="A73" s="6" t="s">
        <v>12</v>
      </c>
      <c r="B73" s="5" t="s">
        <v>46</v>
      </c>
      <c r="C73" s="7" t="s">
        <v>45</v>
      </c>
      <c r="D73" s="7">
        <v>0.97</v>
      </c>
      <c r="E73" s="7">
        <v>0.86</v>
      </c>
      <c r="F73" s="7">
        <v>0.91</v>
      </c>
      <c r="G73" s="8">
        <v>0.99099999999999999</v>
      </c>
      <c r="H73" s="8">
        <v>0.95989999999999986</v>
      </c>
      <c r="I73" s="8">
        <v>0.87550000000000006</v>
      </c>
      <c r="J73" s="8">
        <v>0.91576666666666673</v>
      </c>
    </row>
    <row r="74" spans="1:31">
      <c r="A74" s="6" t="s">
        <v>25</v>
      </c>
      <c r="B74" s="5" t="s">
        <v>8</v>
      </c>
      <c r="C74" s="7">
        <v>0.62480000000000002</v>
      </c>
      <c r="D74" s="7" t="s">
        <v>45</v>
      </c>
      <c r="E74" s="7" t="s">
        <v>45</v>
      </c>
      <c r="F74" s="7" t="s">
        <v>45</v>
      </c>
      <c r="G74" s="8">
        <v>0.59009174311926527</v>
      </c>
      <c r="H74" s="8">
        <v>0.55280815465162703</v>
      </c>
      <c r="I74" s="8">
        <v>0.56876828943867996</v>
      </c>
      <c r="J74" s="8">
        <v>0.56054675301612578</v>
      </c>
    </row>
    <row r="76" spans="1:31">
      <c r="A76" s="1" t="s">
        <v>47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1:31">
      <c r="A77" s="2" t="s">
        <v>48</v>
      </c>
    </row>
    <row r="78" spans="1:31">
      <c r="A78" s="2" t="s">
        <v>0</v>
      </c>
      <c r="G78" s="2" t="s">
        <v>1</v>
      </c>
    </row>
    <row r="79" spans="1:31">
      <c r="A79" s="6" t="s">
        <v>2</v>
      </c>
      <c r="B79" s="6" t="s">
        <v>4</v>
      </c>
      <c r="C79" s="6" t="s">
        <v>5</v>
      </c>
      <c r="D79" s="6" t="s">
        <v>6</v>
      </c>
      <c r="E79" s="6" t="s">
        <v>7</v>
      </c>
      <c r="G79" s="6" t="s">
        <v>2</v>
      </c>
      <c r="H79" s="6" t="s">
        <v>4</v>
      </c>
      <c r="I79" s="6" t="s">
        <v>5</v>
      </c>
      <c r="J79" s="6" t="s">
        <v>6</v>
      </c>
      <c r="K79" s="6" t="s">
        <v>7</v>
      </c>
    </row>
    <row r="80" spans="1:31">
      <c r="A80" s="6" t="s">
        <v>8</v>
      </c>
      <c r="B80" s="9">
        <f t="shared" ref="B80:E80" si="2">AVERAGE(C4:C6)</f>
        <v>0.56210000000000004</v>
      </c>
      <c r="C80" s="9">
        <f t="shared" si="2"/>
        <v>0.49806666666666666</v>
      </c>
      <c r="D80" s="9">
        <f t="shared" si="2"/>
        <v>0.71403333333333341</v>
      </c>
      <c r="E80" s="9">
        <f t="shared" si="2"/>
        <v>0.58623333333333338</v>
      </c>
      <c r="G80" s="6" t="s">
        <v>8</v>
      </c>
      <c r="H80" s="9">
        <f t="shared" ref="H80:K80" si="3">AVERAGE(J4:J6)</f>
        <v>0.90803333333333336</v>
      </c>
      <c r="I80" s="9">
        <f t="shared" si="3"/>
        <v>0.32830000000000004</v>
      </c>
      <c r="J80" s="9">
        <f t="shared" si="3"/>
        <v>0.26593333333333335</v>
      </c>
      <c r="K80" s="9">
        <f t="shared" si="3"/>
        <v>0.29329999999999995</v>
      </c>
    </row>
    <row r="81" spans="1:19">
      <c r="A81" s="6" t="s">
        <v>10</v>
      </c>
      <c r="B81" s="9">
        <f t="shared" ref="B81:E81" si="4">AVERAGE(C9:C11)</f>
        <v>0.52614254968983365</v>
      </c>
      <c r="C81" s="9">
        <f t="shared" si="4"/>
        <v>0.47648131056711368</v>
      </c>
      <c r="D81" s="9">
        <f t="shared" si="4"/>
        <v>0.7058994478349313</v>
      </c>
      <c r="E81" s="9">
        <f t="shared" si="4"/>
        <v>0.56159009375160895</v>
      </c>
      <c r="G81" s="6" t="s">
        <v>10</v>
      </c>
      <c r="H81" s="9">
        <f t="shared" ref="H81:K81" si="5">AVERAGE(J9:J11)</f>
        <v>0.92093105899076022</v>
      </c>
      <c r="I81" s="9">
        <f t="shared" si="5"/>
        <v>0.3307580272609687</v>
      </c>
      <c r="J81" s="9">
        <f t="shared" si="5"/>
        <v>0.34668721109399031</v>
      </c>
      <c r="K81" s="9">
        <f t="shared" si="5"/>
        <v>0.33596462327505033</v>
      </c>
    </row>
    <row r="82" spans="1:19">
      <c r="A82" s="6" t="s">
        <v>12</v>
      </c>
      <c r="B82" s="9">
        <f t="shared" ref="B82:E82" si="6">AVERAGE(C14:C16)</f>
        <v>0.65483333333333327</v>
      </c>
      <c r="C82" s="9">
        <f t="shared" si="6"/>
        <v>0.63450000000000006</v>
      </c>
      <c r="D82" s="9">
        <f t="shared" si="6"/>
        <v>0.60106666666666664</v>
      </c>
      <c r="E82" s="9">
        <f t="shared" si="6"/>
        <v>0.61299999999999999</v>
      </c>
      <c r="G82" s="6" t="s">
        <v>12</v>
      </c>
      <c r="H82" s="9">
        <f t="shared" ref="H82:K82" si="7">AVERAGE(J14:J16)</f>
        <v>0.99099999999999999</v>
      </c>
      <c r="I82" s="9">
        <f t="shared" si="7"/>
        <v>0.95989999999999986</v>
      </c>
      <c r="J82" s="9">
        <f t="shared" si="7"/>
        <v>0.87550000000000006</v>
      </c>
      <c r="K82" s="9">
        <f t="shared" si="7"/>
        <v>0.91576666666666673</v>
      </c>
    </row>
    <row r="83" spans="1:19">
      <c r="A83" s="6" t="s">
        <v>15</v>
      </c>
      <c r="B83" s="9">
        <f t="shared" ref="B83:E83" si="8">AVERAGE(C19:C21)</f>
        <v>0.61713030746705666</v>
      </c>
      <c r="C83" s="9">
        <f t="shared" si="8"/>
        <v>0.61914101161688373</v>
      </c>
      <c r="D83" s="9">
        <f t="shared" si="8"/>
        <v>0.45524568393094239</v>
      </c>
      <c r="E83" s="9">
        <f t="shared" si="8"/>
        <v>0.51547084897097728</v>
      </c>
      <c r="G83" s="6" t="s">
        <v>15</v>
      </c>
      <c r="H83" s="9">
        <f t="shared" ref="H83:K83" si="9">AVERAGE(J19:J21)</f>
        <v>0.94764277636414995</v>
      </c>
      <c r="I83" s="9">
        <f t="shared" si="9"/>
        <v>0.63756936912987461</v>
      </c>
      <c r="J83" s="9">
        <f t="shared" si="9"/>
        <v>0.15260663507108932</v>
      </c>
      <c r="K83" s="9">
        <f t="shared" si="9"/>
        <v>0.24490094693457334</v>
      </c>
    </row>
    <row r="84" spans="1:19">
      <c r="A84" s="6" t="s">
        <v>17</v>
      </c>
      <c r="B84" s="9">
        <f t="shared" ref="B84:E84" si="10">AVERAGE(C24:C26)</f>
        <v>0.63826666666666665</v>
      </c>
      <c r="C84" s="9">
        <f t="shared" si="10"/>
        <v>0.59176666666666666</v>
      </c>
      <c r="D84" s="9">
        <f t="shared" si="10"/>
        <v>0.53603333333333336</v>
      </c>
      <c r="E84" s="9">
        <f t="shared" si="10"/>
        <v>0.54926666666666668</v>
      </c>
      <c r="G84" s="6" t="s">
        <v>17</v>
      </c>
      <c r="H84" s="9">
        <f t="shared" ref="H84:K84" si="11">AVERAGE(J24:J26)</f>
        <v>0.94863231552162797</v>
      </c>
      <c r="I84" s="9">
        <f t="shared" si="11"/>
        <v>0.67789224331963138</v>
      </c>
      <c r="J84" s="9">
        <f t="shared" si="11"/>
        <v>0.19111782316848699</v>
      </c>
      <c r="K84" s="9">
        <f t="shared" si="11"/>
        <v>0.22680347088946531</v>
      </c>
    </row>
    <row r="85" spans="1:19">
      <c r="A85" s="6" t="s">
        <v>19</v>
      </c>
      <c r="B85" s="9">
        <f t="shared" ref="B85:E85" si="12">AVERAGE(C29:C31)</f>
        <v>0.63017037579306967</v>
      </c>
      <c r="C85" s="9">
        <f t="shared" si="12"/>
        <v>0.60080960536113159</v>
      </c>
      <c r="D85" s="9">
        <f t="shared" si="12"/>
        <v>0.58457915006640093</v>
      </c>
      <c r="E85" s="9">
        <f t="shared" si="12"/>
        <v>0.5909774962193477</v>
      </c>
      <c r="G85" s="6" t="s">
        <v>19</v>
      </c>
      <c r="H85" s="9">
        <f t="shared" ref="H85:K85" si="13">AVERAGE(J29:J31)</f>
        <v>0.94421472999717226</v>
      </c>
      <c r="I85" s="9">
        <f t="shared" si="13"/>
        <v>0.19333333333333333</v>
      </c>
      <c r="J85" s="9">
        <f t="shared" si="13"/>
        <v>9.162717219589233E-3</v>
      </c>
      <c r="K85" s="9">
        <f t="shared" si="13"/>
        <v>1.7496229260935133E-2</v>
      </c>
    </row>
    <row r="86" spans="1:19">
      <c r="A86" s="6" t="s">
        <v>21</v>
      </c>
      <c r="B86" s="9">
        <f t="shared" ref="B86:E86" si="14">AVERAGE(C34:C36)</f>
        <v>0.64092240117130272</v>
      </c>
      <c r="C86" s="9">
        <f t="shared" si="14"/>
        <v>0.59738881935615229</v>
      </c>
      <c r="D86" s="9">
        <f t="shared" si="14"/>
        <v>0.58642352801654896</v>
      </c>
      <c r="E86" s="9">
        <f t="shared" si="14"/>
        <v>0.590009280628915</v>
      </c>
      <c r="G86" s="6" t="s">
        <v>21</v>
      </c>
      <c r="H86" s="9">
        <f t="shared" ref="H86:K86" si="15">AVERAGE(J34:J36)</f>
        <v>5.5926632739609801E-2</v>
      </c>
      <c r="I86" s="9">
        <f t="shared" si="15"/>
        <v>5.5926632739609801E-2</v>
      </c>
      <c r="J86" s="9">
        <f t="shared" si="15"/>
        <v>1</v>
      </c>
      <c r="K86" s="9">
        <f t="shared" si="15"/>
        <v>0.10592901250062699</v>
      </c>
    </row>
    <row r="87" spans="1:19">
      <c r="A87" s="6" t="s">
        <v>23</v>
      </c>
      <c r="B87" s="9">
        <f t="shared" ref="B87:E87" si="16">AVERAGE(C39:C41)</f>
        <v>0.61205173255246426</v>
      </c>
      <c r="C87" s="9">
        <f t="shared" si="16"/>
        <v>0.57816210070062535</v>
      </c>
      <c r="D87" s="9">
        <f t="shared" si="16"/>
        <v>0.57535590969455452</v>
      </c>
      <c r="E87" s="9">
        <f t="shared" si="16"/>
        <v>0.57673026242643266</v>
      </c>
      <c r="G87" s="6" t="s">
        <v>23</v>
      </c>
      <c r="H87" s="9">
        <f t="shared" ref="H87:K87" si="17">AVERAGE(J39:J41)</f>
        <v>0.94720101781170429</v>
      </c>
      <c r="I87" s="9">
        <f t="shared" si="17"/>
        <v>0.618432066963987</v>
      </c>
      <c r="J87" s="9">
        <f t="shared" si="17"/>
        <v>0.16176935229067899</v>
      </c>
      <c r="K87" s="9">
        <f t="shared" si="17"/>
        <v>0.2535274098646067</v>
      </c>
    </row>
    <row r="88" spans="1:19">
      <c r="A88" s="6" t="s">
        <v>25</v>
      </c>
      <c r="B88" s="9">
        <f t="shared" ref="B88:E88" si="18">AVERAGE(C44:C46)</f>
        <v>0.59009174311926527</v>
      </c>
      <c r="C88" s="9">
        <f t="shared" si="18"/>
        <v>0.55280815465162703</v>
      </c>
      <c r="D88" s="9">
        <f t="shared" si="18"/>
        <v>0.56876828943867996</v>
      </c>
      <c r="E88" s="9">
        <f t="shared" si="18"/>
        <v>0.56054675301612578</v>
      </c>
      <c r="G88" s="6" t="s">
        <v>25</v>
      </c>
      <c r="H88" s="9">
        <f t="shared" ref="H88:K88" si="19">AVERAGE(J44:J46)</f>
        <v>0.94390726000320502</v>
      </c>
      <c r="I88" s="9">
        <f t="shared" si="19"/>
        <v>0</v>
      </c>
      <c r="J88" s="9">
        <f t="shared" si="19"/>
        <v>0</v>
      </c>
      <c r="K88" s="9">
        <f t="shared" si="19"/>
        <v>0</v>
      </c>
      <c r="P88" s="3"/>
      <c r="Q88" s="3"/>
      <c r="R88" s="3"/>
      <c r="S88" s="3"/>
    </row>
    <row r="89" spans="1:19">
      <c r="P89" s="3"/>
      <c r="Q89" s="3"/>
      <c r="R89" s="3"/>
      <c r="S89" s="3"/>
    </row>
    <row r="90" spans="1:19">
      <c r="A90" s="2" t="s">
        <v>49</v>
      </c>
      <c r="P90" s="3"/>
      <c r="Q90" s="3"/>
      <c r="R90" s="3"/>
      <c r="S90" s="3"/>
    </row>
    <row r="91" spans="1:19">
      <c r="A91" s="6" t="s">
        <v>2</v>
      </c>
      <c r="B91" s="6" t="s">
        <v>4</v>
      </c>
      <c r="C91" s="6" t="s">
        <v>5</v>
      </c>
      <c r="D91" s="6" t="s">
        <v>6</v>
      </c>
      <c r="E91" s="6" t="s">
        <v>7</v>
      </c>
      <c r="P91" s="3"/>
      <c r="Q91" s="3"/>
      <c r="R91" s="3"/>
      <c r="S91" s="3"/>
    </row>
    <row r="92" spans="1:19">
      <c r="A92" s="6" t="s">
        <v>8</v>
      </c>
      <c r="B92" s="9">
        <f t="shared" ref="B92:E92" si="20">STDEV(C4:C6)</f>
        <v>7.2394751190953564E-3</v>
      </c>
      <c r="C92" s="9">
        <f t="shared" si="20"/>
        <v>6.1158264636378542E-3</v>
      </c>
      <c r="D92" s="9">
        <f t="shared" si="20"/>
        <v>6.0705216689616842E-2</v>
      </c>
      <c r="E92" s="9">
        <f t="shared" si="20"/>
        <v>2.2407662379938985E-2</v>
      </c>
      <c r="P92" s="3"/>
      <c r="Q92" s="3"/>
      <c r="R92" s="3"/>
      <c r="S92" s="3"/>
    </row>
    <row r="93" spans="1:19">
      <c r="A93" s="6" t="s">
        <v>10</v>
      </c>
      <c r="B93" s="9">
        <f t="shared" ref="B93:E93" si="21">STDEV(C9:C11)</f>
        <v>5.2395641091041036E-2</v>
      </c>
      <c r="C93" s="9">
        <f t="shared" si="21"/>
        <v>2.9392044909285223E-2</v>
      </c>
      <c r="D93" s="9">
        <f t="shared" si="21"/>
        <v>0.16169353528825117</v>
      </c>
      <c r="E93" s="9">
        <f t="shared" si="21"/>
        <v>2.7283399041731268E-2</v>
      </c>
      <c r="P93" s="3"/>
      <c r="Q93" s="3"/>
      <c r="R93" s="3"/>
      <c r="S93" s="3"/>
    </row>
    <row r="94" spans="1:19">
      <c r="A94" s="6" t="s">
        <v>12</v>
      </c>
      <c r="B94" s="9">
        <f t="shared" ref="B94:E94" si="22">STDEV(C14:C16)</f>
        <v>4.2359571921034914E-3</v>
      </c>
      <c r="C94" s="9">
        <f t="shared" si="22"/>
        <v>2.9632245949303301E-2</v>
      </c>
      <c r="D94" s="9">
        <f t="shared" si="22"/>
        <v>9.7574193992742336E-2</v>
      </c>
      <c r="E94" s="9">
        <f t="shared" si="22"/>
        <v>3.4551266257548383E-2</v>
      </c>
      <c r="P94" s="3"/>
      <c r="Q94" s="3"/>
      <c r="R94" s="3"/>
      <c r="S94" s="3"/>
    </row>
    <row r="95" spans="1:19">
      <c r="A95" s="6" t="s">
        <v>15</v>
      </c>
      <c r="B95" s="9">
        <f t="shared" ref="B95:E95" si="23">STDEV(C19:C21)</f>
        <v>4.5863704561280704E-3</v>
      </c>
      <c r="C95" s="9">
        <f t="shared" si="23"/>
        <v>3.4732610514920832E-2</v>
      </c>
      <c r="D95" s="9">
        <f t="shared" si="23"/>
        <v>0.1231258340306825</v>
      </c>
      <c r="E95" s="9">
        <f t="shared" si="23"/>
        <v>7.3317626628250199E-2</v>
      </c>
      <c r="P95" s="3"/>
      <c r="Q95" s="3"/>
      <c r="R95" s="3"/>
      <c r="S95" s="3"/>
    </row>
    <row r="96" spans="1:19">
      <c r="A96" s="6" t="s">
        <v>17</v>
      </c>
      <c r="B96" s="9">
        <f t="shared" ref="B96:E96" si="24">STDEV(C24:C26)</f>
        <v>6.0475890512942136E-3</v>
      </c>
      <c r="C96" s="9">
        <f t="shared" si="24"/>
        <v>9.895662349399989E-2</v>
      </c>
      <c r="D96" s="9">
        <f t="shared" si="24"/>
        <v>0.11219422147924235</v>
      </c>
      <c r="E96" s="9">
        <f t="shared" si="24"/>
        <v>2.7809410877135298E-2</v>
      </c>
      <c r="P96" s="3"/>
      <c r="Q96" s="3"/>
      <c r="R96" s="3"/>
      <c r="S96" s="3"/>
    </row>
    <row r="97" spans="1:5">
      <c r="A97" s="6" t="s">
        <v>19</v>
      </c>
      <c r="B97" s="9">
        <f t="shared" ref="B97:E97" si="25">STDEV(C29:C31)</f>
        <v>8.6863263181355867E-3</v>
      </c>
      <c r="C97" s="9">
        <f t="shared" si="25"/>
        <v>1.2532563653922245E-2</v>
      </c>
      <c r="D97" s="9">
        <f t="shared" si="25"/>
        <v>6.5936771004989889E-2</v>
      </c>
      <c r="E97" s="9">
        <f t="shared" si="25"/>
        <v>3.126724305281281E-2</v>
      </c>
    </row>
    <row r="98" spans="1:5">
      <c r="A98" s="6" t="s">
        <v>21</v>
      </c>
      <c r="B98" s="9">
        <f t="shared" ref="B98:E98" si="26">STDEV(C34:C36)</f>
        <v>5.7526477472552868E-3</v>
      </c>
      <c r="C98" s="9">
        <f t="shared" si="26"/>
        <v>1.8187726657904097E-2</v>
      </c>
      <c r="D98" s="9">
        <f t="shared" si="26"/>
        <v>6.3731606531886545E-2</v>
      </c>
      <c r="E98" s="9">
        <f t="shared" si="26"/>
        <v>2.5980431562834611E-2</v>
      </c>
    </row>
    <row r="99" spans="1:5">
      <c r="A99" s="6" t="s">
        <v>23</v>
      </c>
      <c r="B99" s="9">
        <f t="shared" ref="B99:E99" si="27">STDEV(C39:C41)</f>
        <v>6.7697469413274362E-3</v>
      </c>
      <c r="C99" s="9">
        <f t="shared" si="27"/>
        <v>6.7944939964125128E-3</v>
      </c>
      <c r="D99" s="9">
        <f t="shared" si="27"/>
        <v>1.536310789709992E-2</v>
      </c>
      <c r="E99" s="9">
        <f t="shared" si="27"/>
        <v>1.0348796079386654E-2</v>
      </c>
    </row>
    <row r="100" spans="1:5">
      <c r="A100" s="6" t="s">
        <v>25</v>
      </c>
      <c r="B100" s="9">
        <f t="shared" ref="B100:E100" si="28">STDEV(C44:C46)</f>
        <v>2.2322064331368138E-3</v>
      </c>
      <c r="C100" s="9">
        <f t="shared" si="28"/>
        <v>3.5402436248451329E-3</v>
      </c>
      <c r="D100" s="9">
        <f t="shared" si="28"/>
        <v>1.8274801272248443E-2</v>
      </c>
      <c r="E100" s="9">
        <f t="shared" si="28"/>
        <v>7.8138260407092514E-3</v>
      </c>
    </row>
  </sheetData>
  <mergeCells count="4">
    <mergeCell ref="A64:A65"/>
    <mergeCell ref="B64:B65"/>
    <mergeCell ref="C64:F64"/>
    <mergeCell ref="G64:J64"/>
  </mergeCells>
  <pageMargins left="0" right="0" top="0" bottom="0" header="0" footer="0"/>
  <tableParts count="2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68"/>
  <sheetViews>
    <sheetView workbookViewId="0">
      <pane xSplit="3" ySplit="3" topLeftCell="D4" activePane="bottomRight" state="frozen"/>
      <selection pane="bottomRight" activeCell="D4" sqref="D4"/>
      <selection pane="bottomLeft" activeCell="A4" sqref="A4"/>
      <selection pane="topRight" activeCell="D1" sqref="D1"/>
    </sheetView>
  </sheetViews>
  <sheetFormatPr defaultColWidth="12.5703125" defaultRowHeight="15.75" customHeight="1"/>
  <cols>
    <col min="2" max="2" width="16.5703125" customWidth="1"/>
    <col min="4" max="49" width="6.42578125" customWidth="1"/>
  </cols>
  <sheetData>
    <row r="1" spans="1:27">
      <c r="A1" s="2" t="s">
        <v>50</v>
      </c>
      <c r="C1" s="10" t="s">
        <v>2</v>
      </c>
      <c r="D1" s="11" t="s">
        <v>51</v>
      </c>
      <c r="E1" s="11" t="s">
        <v>52</v>
      </c>
      <c r="F1" s="11" t="s">
        <v>6</v>
      </c>
      <c r="G1" s="11" t="s">
        <v>7</v>
      </c>
      <c r="H1" s="11" t="s">
        <v>51</v>
      </c>
      <c r="I1" s="11" t="s">
        <v>52</v>
      </c>
      <c r="J1" s="11" t="s">
        <v>6</v>
      </c>
      <c r="K1" s="11" t="s">
        <v>7</v>
      </c>
      <c r="L1" s="11" t="s">
        <v>51</v>
      </c>
      <c r="M1" s="11" t="s">
        <v>52</v>
      </c>
      <c r="N1" s="11" t="s">
        <v>6</v>
      </c>
      <c r="O1" s="11" t="s">
        <v>7</v>
      </c>
      <c r="P1" s="11" t="s">
        <v>51</v>
      </c>
      <c r="Q1" s="11" t="s">
        <v>52</v>
      </c>
      <c r="R1" s="11" t="s">
        <v>6</v>
      </c>
      <c r="S1" s="11" t="s">
        <v>7</v>
      </c>
      <c r="T1" s="11" t="s">
        <v>51</v>
      </c>
      <c r="U1" s="11" t="s">
        <v>52</v>
      </c>
      <c r="V1" s="11" t="s">
        <v>6</v>
      </c>
      <c r="W1" s="11" t="s">
        <v>7</v>
      </c>
      <c r="X1" s="11" t="s">
        <v>51</v>
      </c>
      <c r="Y1" s="11" t="s">
        <v>52</v>
      </c>
      <c r="Z1" s="11" t="s">
        <v>6</v>
      </c>
      <c r="AA1" s="11" t="s">
        <v>7</v>
      </c>
    </row>
    <row r="2" spans="1:27">
      <c r="B2" s="10"/>
      <c r="D2" s="72" t="s">
        <v>53</v>
      </c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</row>
    <row r="3" spans="1:27">
      <c r="B3" s="10"/>
      <c r="D3" s="12" t="s">
        <v>54</v>
      </c>
      <c r="E3" s="12"/>
      <c r="F3" s="12"/>
      <c r="G3" s="12"/>
      <c r="H3" s="12" t="s">
        <v>55</v>
      </c>
      <c r="I3" s="12"/>
      <c r="J3" s="12"/>
      <c r="K3" s="12"/>
      <c r="L3" s="12" t="s">
        <v>56</v>
      </c>
      <c r="M3" s="12"/>
      <c r="N3" s="12"/>
      <c r="O3" s="12"/>
      <c r="P3" s="12" t="s">
        <v>57</v>
      </c>
      <c r="Q3" s="12"/>
      <c r="R3" s="12"/>
      <c r="S3" s="12"/>
      <c r="T3" s="12" t="s">
        <v>58</v>
      </c>
      <c r="U3" s="12"/>
      <c r="V3" s="12"/>
      <c r="W3" s="12"/>
      <c r="X3" s="12" t="s">
        <v>59</v>
      </c>
      <c r="Y3" s="12"/>
      <c r="Z3" s="12"/>
      <c r="AA3" s="12"/>
    </row>
    <row r="4" spans="1:27">
      <c r="A4" s="59" t="s">
        <v>60</v>
      </c>
      <c r="B4" s="12" t="s">
        <v>54</v>
      </c>
      <c r="C4" s="2" t="s">
        <v>8</v>
      </c>
      <c r="D4" s="13">
        <v>0.90900000000000003</v>
      </c>
      <c r="E4" s="14">
        <v>0.35799999999999998</v>
      </c>
      <c r="F4" s="14">
        <v>0.3135</v>
      </c>
      <c r="G4" s="15">
        <v>0.33429999999999999</v>
      </c>
      <c r="H4" s="16">
        <v>0.90629999999999999</v>
      </c>
      <c r="I4" s="17">
        <v>0.19539999999999999</v>
      </c>
      <c r="J4" s="17">
        <v>9.1899999999999996E-2</v>
      </c>
      <c r="K4" s="18">
        <v>0.125</v>
      </c>
      <c r="L4" s="16">
        <v>0.90510000000000002</v>
      </c>
      <c r="M4" s="17">
        <v>0.2407</v>
      </c>
      <c r="N4" s="17">
        <v>0.14050000000000001</v>
      </c>
      <c r="O4" s="18">
        <v>0.17749999999999999</v>
      </c>
      <c r="P4" s="16">
        <v>0.89170000000000005</v>
      </c>
      <c r="Q4" s="17">
        <v>0.21149999999999999</v>
      </c>
      <c r="R4" s="17">
        <v>0.1784</v>
      </c>
      <c r="S4" s="18">
        <v>0.19350000000000001</v>
      </c>
      <c r="T4" s="16">
        <v>0.90670000000000006</v>
      </c>
      <c r="U4" s="17">
        <v>0.1389</v>
      </c>
      <c r="V4" s="17">
        <v>5.4100000000000002E-2</v>
      </c>
      <c r="W4" s="18">
        <v>7.7800000000000008E-2</v>
      </c>
      <c r="X4" s="16">
        <v>0.91370000000000007</v>
      </c>
      <c r="Y4" s="17">
        <v>0.36509999999999998</v>
      </c>
      <c r="Z4" s="17">
        <v>0.24859999999999999</v>
      </c>
      <c r="AA4" s="18">
        <v>0.29580000000000001</v>
      </c>
    </row>
    <row r="5" spans="1:27">
      <c r="A5" s="73"/>
      <c r="B5" s="19"/>
      <c r="C5" s="2" t="s">
        <v>15</v>
      </c>
      <c r="D5" s="20">
        <v>0.9348350764279959</v>
      </c>
      <c r="E5" s="3">
        <v>0.69892473118279497</v>
      </c>
      <c r="F5" s="3">
        <v>0.23214285714285701</v>
      </c>
      <c r="G5" s="21">
        <v>0.34852546916889998</v>
      </c>
      <c r="H5" s="20">
        <v>0.93022344178753402</v>
      </c>
      <c r="I5" s="3">
        <v>0.19402985074626802</v>
      </c>
      <c r="J5" s="3">
        <v>9.4890510948905091E-2</v>
      </c>
      <c r="K5" s="21">
        <v>0.12745098039215599</v>
      </c>
      <c r="L5" s="20">
        <v>0.94899205864386005</v>
      </c>
      <c r="M5" s="3">
        <v>0.266666666666666</v>
      </c>
      <c r="N5" s="3">
        <v>2.5000000000000001E-2</v>
      </c>
      <c r="O5" s="21">
        <v>4.57142857142857E-2</v>
      </c>
      <c r="P5" s="20">
        <v>0.94665085951389993</v>
      </c>
      <c r="Q5" s="3">
        <v>0.33333333333333298</v>
      </c>
      <c r="R5" s="3">
        <v>2.2727272727272697E-2</v>
      </c>
      <c r="S5" s="21">
        <v>4.2553191489361701E-2</v>
      </c>
      <c r="T5" s="20">
        <v>0.91759999999999997</v>
      </c>
      <c r="U5" s="3">
        <v>0.32</v>
      </c>
      <c r="V5" s="3">
        <v>8.5699999999999998E-2</v>
      </c>
      <c r="W5" s="21">
        <v>0.13519999999999999</v>
      </c>
      <c r="X5" s="20">
        <v>0.93979999999999997</v>
      </c>
      <c r="Y5" s="3">
        <v>0.44009999999999999</v>
      </c>
      <c r="Z5" s="3">
        <v>0.1089</v>
      </c>
      <c r="AA5" s="21">
        <v>0.17460000000000001</v>
      </c>
    </row>
    <row r="6" spans="1:27">
      <c r="A6" s="73"/>
      <c r="B6" s="19"/>
      <c r="C6" s="2" t="s">
        <v>10</v>
      </c>
      <c r="D6" s="22">
        <v>0.91571484836549799</v>
      </c>
      <c r="E6" s="23">
        <v>0.40268456375838901</v>
      </c>
      <c r="F6" s="23">
        <v>0.32432432432432401</v>
      </c>
      <c r="G6" s="24">
        <v>0.359281437125748</v>
      </c>
      <c r="H6" s="22">
        <v>0.91295785742418201</v>
      </c>
      <c r="I6" s="23">
        <v>0.25675675675675597</v>
      </c>
      <c r="J6" s="23">
        <v>0.10270270270270199</v>
      </c>
      <c r="K6" s="24">
        <v>0.14671814671814601</v>
      </c>
      <c r="L6" s="22">
        <v>0.897203623473808</v>
      </c>
      <c r="M6" s="23">
        <v>0.19841269841269799</v>
      </c>
      <c r="N6" s="23">
        <v>0.135135135135135</v>
      </c>
      <c r="O6" s="24">
        <v>0.16077170418006401</v>
      </c>
      <c r="P6" s="22">
        <v>0.89799133517132701</v>
      </c>
      <c r="Q6" s="23">
        <v>0.157407407407407</v>
      </c>
      <c r="R6" s="23">
        <v>9.1891891891891897E-2</v>
      </c>
      <c r="S6" s="24">
        <v>0.116040955631399</v>
      </c>
      <c r="T6" s="22">
        <v>0.86884600236313503</v>
      </c>
      <c r="U6" s="23">
        <v>0.144230769230769</v>
      </c>
      <c r="V6" s="23">
        <v>0.162162162162162</v>
      </c>
      <c r="W6" s="24">
        <v>0.15267175572518998</v>
      </c>
      <c r="X6" s="22">
        <v>0.90035447026388293</v>
      </c>
      <c r="Y6" s="23">
        <v>0.33495145631067902</v>
      </c>
      <c r="Z6" s="23">
        <v>0.37297297297297299</v>
      </c>
      <c r="AA6" s="24">
        <v>0.35294117647058798</v>
      </c>
    </row>
    <row r="7" spans="1:27">
      <c r="A7" s="73"/>
      <c r="B7" s="19"/>
      <c r="C7" s="2" t="s">
        <v>61</v>
      </c>
      <c r="D7" s="22">
        <v>0.93376240278895095</v>
      </c>
      <c r="E7" s="23">
        <v>0.62406015037593898</v>
      </c>
      <c r="F7" s="23">
        <v>0.40193704600484198</v>
      </c>
      <c r="G7" s="24">
        <v>0.29642857142857099</v>
      </c>
      <c r="H7" s="22">
        <v>0.92813086618396301</v>
      </c>
      <c r="I7" s="23">
        <v>0.65789473684210498</v>
      </c>
      <c r="J7" s="23">
        <v>0.15723270440251499</v>
      </c>
      <c r="K7" s="24">
        <v>8.9285714285714204E-2</v>
      </c>
      <c r="L7" s="22">
        <v>0.922231161169214</v>
      </c>
      <c r="M7" s="23">
        <v>0.39130434782608697</v>
      </c>
      <c r="N7" s="23">
        <v>0.11042944785276</v>
      </c>
      <c r="O7" s="24">
        <v>6.4285714285714196E-2</v>
      </c>
      <c r="P7" s="22">
        <v>0.92249932957897496</v>
      </c>
      <c r="Q7" s="23">
        <v>0.36363636363636298</v>
      </c>
      <c r="R7" s="23">
        <v>7.6677316293929695E-2</v>
      </c>
      <c r="S7" s="24">
        <v>4.2857142857142802E-2</v>
      </c>
      <c r="T7" s="22">
        <v>0.92330383480825895</v>
      </c>
      <c r="U7" s="23">
        <v>0.3125</v>
      </c>
      <c r="V7" s="23">
        <v>3.3783783783783702E-2</v>
      </c>
      <c r="W7" s="24">
        <v>1.7857142857142801E-2</v>
      </c>
      <c r="X7" s="22">
        <v>0.93456690801823505</v>
      </c>
      <c r="Y7" s="23">
        <v>0.65789473684210498</v>
      </c>
      <c r="Z7" s="23">
        <v>0.26785714285714202</v>
      </c>
      <c r="AA7" s="24">
        <v>0.38071065989847702</v>
      </c>
    </row>
    <row r="8" spans="1:27">
      <c r="A8" s="73"/>
      <c r="B8" s="19"/>
      <c r="C8" s="2" t="s">
        <v>62</v>
      </c>
      <c r="D8" s="20">
        <v>7.5087154733172401E-2</v>
      </c>
      <c r="E8" s="3">
        <v>7.5087154733172401E-2</v>
      </c>
      <c r="F8" s="3">
        <v>1</v>
      </c>
      <c r="G8" s="21">
        <v>0.139685707158892</v>
      </c>
      <c r="H8" s="20">
        <v>7.5087154733172401E-2</v>
      </c>
      <c r="I8" s="3">
        <v>7.5087154733172401E-2</v>
      </c>
      <c r="J8" s="3">
        <v>1</v>
      </c>
      <c r="K8" s="21">
        <v>0.139685707158892</v>
      </c>
      <c r="L8" s="20">
        <v>7.5087154733172401E-2</v>
      </c>
      <c r="M8" s="3">
        <v>7.5087154733172401E-2</v>
      </c>
      <c r="N8" s="3">
        <v>1</v>
      </c>
      <c r="O8" s="21">
        <v>0.139685707158892</v>
      </c>
      <c r="P8" s="20">
        <v>7.5087154733172401E-2</v>
      </c>
      <c r="Q8" s="3">
        <v>7.5087154733172401E-2</v>
      </c>
      <c r="R8" s="3">
        <v>1</v>
      </c>
      <c r="S8" s="21">
        <v>0.139685707158892</v>
      </c>
      <c r="T8" s="20">
        <v>7.5087154733172401E-2</v>
      </c>
      <c r="U8" s="3">
        <v>7.5087154733172401E-2</v>
      </c>
      <c r="V8" s="3">
        <v>1</v>
      </c>
      <c r="W8" s="21">
        <v>0.139685707158892</v>
      </c>
      <c r="X8" s="25"/>
      <c r="Y8" s="26"/>
      <c r="Z8" s="26"/>
      <c r="AA8" s="27"/>
    </row>
    <row r="9" spans="1:27">
      <c r="A9" s="73"/>
      <c r="B9" s="19"/>
      <c r="C9" s="2" t="s">
        <v>63</v>
      </c>
      <c r="D9" s="25"/>
      <c r="E9" s="26"/>
      <c r="F9" s="26"/>
      <c r="G9" s="27"/>
      <c r="H9" s="25"/>
      <c r="I9" s="26"/>
      <c r="J9" s="26"/>
      <c r="K9" s="27"/>
      <c r="L9" s="25"/>
      <c r="M9" s="26"/>
      <c r="N9" s="26"/>
      <c r="O9" s="27"/>
      <c r="P9" s="25"/>
      <c r="Q9" s="26"/>
      <c r="R9" s="26"/>
      <c r="S9" s="27"/>
      <c r="T9" s="25"/>
      <c r="U9" s="26"/>
      <c r="V9" s="26"/>
      <c r="W9" s="27"/>
      <c r="X9" s="25"/>
      <c r="Y9" s="26"/>
      <c r="Z9" s="26"/>
      <c r="AA9" s="27"/>
    </row>
    <row r="10" spans="1:27">
      <c r="A10" s="73"/>
      <c r="B10" s="19"/>
      <c r="C10" s="2" t="s">
        <v>64</v>
      </c>
      <c r="D10" s="20">
        <v>0.92463533225283601</v>
      </c>
      <c r="E10" s="3">
        <v>0</v>
      </c>
      <c r="F10" s="3">
        <v>0</v>
      </c>
      <c r="G10" s="21">
        <v>0</v>
      </c>
      <c r="H10" s="20">
        <v>0.91491085899513702</v>
      </c>
      <c r="I10" s="3">
        <v>0.26315789473684198</v>
      </c>
      <c r="J10" s="3">
        <v>7.1684587813619999E-2</v>
      </c>
      <c r="K10" s="21">
        <v>0.11267605633802801</v>
      </c>
      <c r="L10" s="20">
        <v>0.91707185305240402</v>
      </c>
      <c r="M10" s="3">
        <v>0.28787878787878701</v>
      </c>
      <c r="N10" s="3">
        <v>6.8100358422939003E-2</v>
      </c>
      <c r="O10" s="21">
        <v>0.11014492753623099</v>
      </c>
      <c r="P10" s="20">
        <v>0.91599135602377002</v>
      </c>
      <c r="Q10" s="3">
        <v>0.16666666666666599</v>
      </c>
      <c r="R10" s="3">
        <v>2.8673835125448001E-2</v>
      </c>
      <c r="S10" s="21">
        <v>4.8929663608562601E-2</v>
      </c>
      <c r="T10" s="20">
        <v>0.91437061048082102</v>
      </c>
      <c r="U10" s="3">
        <v>0.134615384615384</v>
      </c>
      <c r="V10" s="3">
        <v>2.5089605734767002E-2</v>
      </c>
      <c r="W10" s="21">
        <v>4.2296072507552802E-2</v>
      </c>
      <c r="X10" s="20">
        <v>0.92463533225283601</v>
      </c>
      <c r="Y10" s="3">
        <v>0</v>
      </c>
      <c r="Z10" s="3">
        <v>0</v>
      </c>
      <c r="AA10" s="21">
        <v>0</v>
      </c>
    </row>
    <row r="11" spans="1:27">
      <c r="A11" s="73"/>
      <c r="B11" s="19"/>
      <c r="C11" s="2" t="s">
        <v>23</v>
      </c>
      <c r="D11" s="28">
        <v>0.93590775006704197</v>
      </c>
      <c r="E11" s="29">
        <v>0.600985221674876</v>
      </c>
      <c r="F11" s="29">
        <v>0.435714285714285</v>
      </c>
      <c r="G11" s="30">
        <v>0.50517598343685299</v>
      </c>
      <c r="H11" s="20">
        <v>0.92464467685706597</v>
      </c>
      <c r="I11" s="3">
        <v>0.45454545454545398</v>
      </c>
      <c r="J11" s="3">
        <v>1.7857142857142801E-2</v>
      </c>
      <c r="K11" s="21">
        <v>3.4364261168384799E-2</v>
      </c>
      <c r="L11" s="20">
        <v>0.918476803432555</v>
      </c>
      <c r="M11" s="3">
        <v>0.25</v>
      </c>
      <c r="N11" s="3">
        <v>4.2857142857142802E-2</v>
      </c>
      <c r="O11" s="21">
        <v>7.3170731707316999E-2</v>
      </c>
      <c r="P11" s="20">
        <v>0.92008581389112298</v>
      </c>
      <c r="Q11" s="3">
        <v>0.2</v>
      </c>
      <c r="R11" s="3">
        <v>2.1428571428571401E-2</v>
      </c>
      <c r="S11" s="21">
        <v>3.8709677419354799E-2</v>
      </c>
      <c r="T11" s="20">
        <v>0.918476803432555</v>
      </c>
      <c r="U11" s="3">
        <v>0.14705882352941099</v>
      </c>
      <c r="V11" s="3">
        <v>1.7857142857142801E-2</v>
      </c>
      <c r="W11" s="21">
        <v>3.18471337579617E-2</v>
      </c>
      <c r="X11" s="20">
        <v>0.93456690801823505</v>
      </c>
      <c r="Y11" s="3">
        <v>0.74324324324324298</v>
      </c>
      <c r="Z11" s="3">
        <v>0.19642857142857101</v>
      </c>
      <c r="AA11" s="21">
        <v>0.31073446327683601</v>
      </c>
    </row>
    <row r="12" spans="1:27">
      <c r="A12" s="73"/>
      <c r="B12" s="19"/>
      <c r="C12" s="2" t="s">
        <v>12</v>
      </c>
      <c r="D12" s="31">
        <v>0.97350000000000003</v>
      </c>
      <c r="E12" s="32">
        <v>0.83389999999999997</v>
      </c>
      <c r="F12" s="32">
        <v>0.80710000000000004</v>
      </c>
      <c r="G12" s="33">
        <v>0.82030000000000003</v>
      </c>
      <c r="H12" s="31">
        <v>0.96589999999999998</v>
      </c>
      <c r="I12" s="32">
        <v>0.85250000000000004</v>
      </c>
      <c r="J12" s="32">
        <v>0.66069999999999995</v>
      </c>
      <c r="K12" s="33">
        <v>0.74450000000000005</v>
      </c>
      <c r="L12" s="31">
        <v>0.96220000000000006</v>
      </c>
      <c r="M12" s="32">
        <v>0.83899999999999997</v>
      </c>
      <c r="N12" s="32">
        <v>0.61429999999999996</v>
      </c>
      <c r="O12" s="33">
        <v>0.70930000000000004</v>
      </c>
      <c r="P12" s="31">
        <v>0.96299999999999997</v>
      </c>
      <c r="Q12" s="32">
        <v>0.83809999999999996</v>
      </c>
      <c r="R12" s="32">
        <v>0.62860000000000005</v>
      </c>
      <c r="S12" s="33">
        <v>0.71840000000000004</v>
      </c>
      <c r="T12" s="31">
        <v>0.96330000000000005</v>
      </c>
      <c r="U12" s="32">
        <v>0.88239999999999996</v>
      </c>
      <c r="V12" s="32">
        <v>0.58930000000000005</v>
      </c>
      <c r="W12" s="33">
        <v>0.70660000000000001</v>
      </c>
      <c r="X12" s="31">
        <v>0.97719999999999996</v>
      </c>
      <c r="Y12" s="32">
        <v>0.88839999999999997</v>
      </c>
      <c r="Z12" s="32">
        <v>0.7964</v>
      </c>
      <c r="AA12" s="33">
        <v>0.83989999999999998</v>
      </c>
    </row>
    <row r="13" spans="1:27">
      <c r="A13" s="73"/>
      <c r="B13" s="12" t="s">
        <v>55</v>
      </c>
      <c r="C13" s="2" t="s">
        <v>8</v>
      </c>
      <c r="D13" s="16">
        <v>0.92540000000000011</v>
      </c>
      <c r="E13" s="17">
        <v>0.17859999999999998</v>
      </c>
      <c r="F13" s="17">
        <v>0.15380000000000002</v>
      </c>
      <c r="G13" s="18">
        <v>0.1653</v>
      </c>
      <c r="H13" s="13">
        <v>0.94310000000000005</v>
      </c>
      <c r="I13" s="14">
        <v>0.33329999999999999</v>
      </c>
      <c r="J13" s="14">
        <v>0.18459999999999999</v>
      </c>
      <c r="K13" s="15">
        <v>0.23760000000000001</v>
      </c>
      <c r="L13" s="16">
        <v>0.9335</v>
      </c>
      <c r="M13" s="17">
        <v>0.17949999999999999</v>
      </c>
      <c r="N13" s="17">
        <v>0.10769999999999999</v>
      </c>
      <c r="O13" s="18">
        <v>0.1346</v>
      </c>
      <c r="P13" s="16">
        <v>0.90620000000000001</v>
      </c>
      <c r="Q13" s="17">
        <v>8.1099999999999992E-2</v>
      </c>
      <c r="R13" s="17">
        <v>9.2300000000000007E-2</v>
      </c>
      <c r="S13" s="18">
        <v>8.6300000000000002E-2</v>
      </c>
      <c r="T13" s="16">
        <v>0.94680000000000009</v>
      </c>
      <c r="U13" s="17">
        <v>0.33329999999999999</v>
      </c>
      <c r="V13" s="17">
        <v>0.10769999999999999</v>
      </c>
      <c r="W13" s="18">
        <v>0.1628</v>
      </c>
      <c r="X13" s="22">
        <v>0.93129999999999991</v>
      </c>
      <c r="Y13" s="23">
        <v>0.22</v>
      </c>
      <c r="Z13" s="23">
        <v>0.16920000000000002</v>
      </c>
      <c r="AA13" s="24">
        <v>0.1913</v>
      </c>
    </row>
    <row r="14" spans="1:27">
      <c r="A14" s="73"/>
      <c r="B14" s="19"/>
      <c r="C14" s="2" t="s">
        <v>15</v>
      </c>
      <c r="D14" s="20">
        <v>0.92357200321802102</v>
      </c>
      <c r="E14" s="3">
        <v>0.43589743589743501</v>
      </c>
      <c r="F14" s="3">
        <v>6.07142857142857E-2</v>
      </c>
      <c r="G14" s="21">
        <v>0.10658307210031299</v>
      </c>
      <c r="H14" s="20">
        <v>0.952567620540964</v>
      </c>
      <c r="I14" s="3">
        <v>0.76666666666666605</v>
      </c>
      <c r="J14" s="3">
        <v>0.167883211678832</v>
      </c>
      <c r="K14" s="21">
        <v>0.27544910179640697</v>
      </c>
      <c r="L14" s="20">
        <v>0.95021380574221093</v>
      </c>
      <c r="M14" s="3">
        <v>0.38461538461538403</v>
      </c>
      <c r="N14" s="3">
        <v>3.125E-2</v>
      </c>
      <c r="O14" s="21">
        <v>5.7803468208092401E-2</v>
      </c>
      <c r="P14" s="20">
        <v>0.94279786603437998</v>
      </c>
      <c r="Q14" s="3">
        <v>0.13043478260869501</v>
      </c>
      <c r="R14" s="3">
        <v>1.7045454545454499E-2</v>
      </c>
      <c r="S14" s="21">
        <v>3.0150753768844199E-2</v>
      </c>
      <c r="T14" s="20">
        <v>0.93840000000000001</v>
      </c>
      <c r="U14" s="3">
        <v>0.2727</v>
      </c>
      <c r="V14" s="3">
        <v>8.7499999999999994E-2</v>
      </c>
      <c r="W14" s="21">
        <v>0.13250000000000001</v>
      </c>
      <c r="X14" s="20">
        <v>0.94040000000000001</v>
      </c>
      <c r="Y14" s="3">
        <v>0.42980000000000002</v>
      </c>
      <c r="Z14" s="3">
        <v>5.8000000000000003E-2</v>
      </c>
      <c r="AA14" s="21">
        <v>0.1022</v>
      </c>
    </row>
    <row r="15" spans="1:27">
      <c r="A15" s="73"/>
      <c r="B15" s="19"/>
      <c r="C15" s="2" t="s">
        <v>10</v>
      </c>
      <c r="D15" s="22">
        <v>0.92909896602658704</v>
      </c>
      <c r="E15" s="23">
        <v>0.155555555555555</v>
      </c>
      <c r="F15" s="23">
        <v>0.107692307692307</v>
      </c>
      <c r="G15" s="24">
        <v>0.12727272727272701</v>
      </c>
      <c r="H15" s="22">
        <v>0.94387001477104804</v>
      </c>
      <c r="I15" s="23">
        <v>0.32258064516128998</v>
      </c>
      <c r="J15" s="23">
        <v>0.15384615384615299</v>
      </c>
      <c r="K15" s="24">
        <v>0.20833333333333301</v>
      </c>
      <c r="L15" s="22">
        <v>0.935745937961595</v>
      </c>
      <c r="M15" s="23">
        <v>0.26086956521739102</v>
      </c>
      <c r="N15" s="23">
        <v>0.18461538461538399</v>
      </c>
      <c r="O15" s="24">
        <v>0.21621621621621601</v>
      </c>
      <c r="P15" s="22">
        <v>0.92245199409158007</v>
      </c>
      <c r="Q15" s="23">
        <v>0.14285714285714199</v>
      </c>
      <c r="R15" s="23">
        <v>0.123076923076923</v>
      </c>
      <c r="S15" s="24">
        <v>0.132231404958677</v>
      </c>
      <c r="T15" s="22">
        <v>0.91211225997045697</v>
      </c>
      <c r="U15" s="23">
        <v>0.18604651162790697</v>
      </c>
      <c r="V15" s="23">
        <v>0.246153846153846</v>
      </c>
      <c r="W15" s="24">
        <v>0.21192052980132398</v>
      </c>
      <c r="X15" s="22">
        <v>0.93205317577547997</v>
      </c>
      <c r="Y15" s="23">
        <v>0.25454545454545402</v>
      </c>
      <c r="Z15" s="23">
        <v>0.21538461538461501</v>
      </c>
      <c r="AA15" s="24">
        <v>0.233333333333333</v>
      </c>
    </row>
    <row r="16" spans="1:27">
      <c r="A16" s="73"/>
      <c r="B16" s="19"/>
      <c r="C16" s="2" t="s">
        <v>61</v>
      </c>
      <c r="D16" s="22">
        <v>0.92669541356330798</v>
      </c>
      <c r="E16" s="23">
        <v>0.1875</v>
      </c>
      <c r="F16" s="23">
        <v>0.13824884792626699</v>
      </c>
      <c r="G16" s="24">
        <v>0.10948905109489</v>
      </c>
      <c r="H16" s="22">
        <v>0.95687965503724004</v>
      </c>
      <c r="I16" s="23">
        <v>0.86486486486486402</v>
      </c>
      <c r="J16" s="23">
        <v>0.36781609195402298</v>
      </c>
      <c r="K16" s="24">
        <v>0.233576642335766</v>
      </c>
      <c r="L16" s="22">
        <v>0.94511956095648697</v>
      </c>
      <c r="M16" s="23">
        <v>0.45161290322580599</v>
      </c>
      <c r="N16" s="23">
        <v>0.16666666666666599</v>
      </c>
      <c r="O16" s="24">
        <v>0.10218978102189701</v>
      </c>
      <c r="P16" s="22">
        <v>0.94315954527636203</v>
      </c>
      <c r="Q16" s="23">
        <v>0.25</v>
      </c>
      <c r="R16" s="23">
        <v>5.22875816993464E-2</v>
      </c>
      <c r="S16" s="24">
        <v>2.9197080291970798E-2</v>
      </c>
      <c r="T16" s="22">
        <v>0.94551156409251202</v>
      </c>
      <c r="U16" s="23">
        <v>0.25</v>
      </c>
      <c r="V16" s="23">
        <v>1.4184397163120499E-2</v>
      </c>
      <c r="W16" s="24">
        <v>7.2992700729926996E-3</v>
      </c>
      <c r="X16" s="22">
        <v>0.94943159545276301</v>
      </c>
      <c r="Y16" s="23">
        <v>0.55882352941176405</v>
      </c>
      <c r="Z16" s="23">
        <v>0.27737226277372201</v>
      </c>
      <c r="AA16" s="24">
        <v>0.370731707317073</v>
      </c>
    </row>
    <row r="17" spans="1:30">
      <c r="A17" s="73"/>
      <c r="B17" s="19"/>
      <c r="C17" s="2" t="s">
        <v>62</v>
      </c>
      <c r="D17" s="20">
        <v>5.3704429635437E-2</v>
      </c>
      <c r="E17" s="3">
        <v>5.3704429635437E-2</v>
      </c>
      <c r="F17" s="3">
        <v>1</v>
      </c>
      <c r="G17" s="21">
        <v>0.101934523809523</v>
      </c>
      <c r="H17" s="20">
        <v>5.3704429635437E-2</v>
      </c>
      <c r="I17" s="3">
        <v>5.3704429635437E-2</v>
      </c>
      <c r="J17" s="3">
        <v>1</v>
      </c>
      <c r="K17" s="21">
        <v>0.101934523809523</v>
      </c>
      <c r="L17" s="20">
        <v>5.3704429635437E-2</v>
      </c>
      <c r="M17" s="3">
        <v>5.3704429635437E-2</v>
      </c>
      <c r="N17" s="3">
        <v>1</v>
      </c>
      <c r="O17" s="21">
        <v>0.101934523809523</v>
      </c>
      <c r="P17" s="20">
        <v>5.3704429635437E-2</v>
      </c>
      <c r="Q17" s="3">
        <v>5.3704429635437E-2</v>
      </c>
      <c r="R17" s="3">
        <v>1</v>
      </c>
      <c r="S17" s="21">
        <v>0.101934523809523</v>
      </c>
      <c r="T17" s="20">
        <v>5.3704429635437E-2</v>
      </c>
      <c r="U17" s="3">
        <v>5.3704429635437E-2</v>
      </c>
      <c r="V17" s="3">
        <v>1</v>
      </c>
      <c r="W17" s="21">
        <v>0.101934523809523</v>
      </c>
      <c r="X17" s="25"/>
      <c r="Y17" s="26"/>
      <c r="Z17" s="26"/>
      <c r="AA17" s="27"/>
    </row>
    <row r="18" spans="1:30">
      <c r="A18" s="73"/>
      <c r="B18" s="19"/>
      <c r="C18" s="2" t="s">
        <v>63</v>
      </c>
      <c r="D18" s="25"/>
      <c r="E18" s="26"/>
      <c r="F18" s="26"/>
      <c r="G18" s="27"/>
      <c r="H18" s="25"/>
      <c r="I18" s="26"/>
      <c r="J18" s="26"/>
      <c r="K18" s="27"/>
      <c r="L18" s="25"/>
      <c r="M18" s="26"/>
      <c r="N18" s="26"/>
      <c r="O18" s="27"/>
      <c r="P18" s="25"/>
      <c r="Q18" s="26"/>
      <c r="R18" s="26"/>
      <c r="S18" s="27"/>
      <c r="T18" s="25"/>
      <c r="U18" s="26"/>
      <c r="V18" s="26"/>
      <c r="W18" s="27"/>
      <c r="X18" s="25"/>
      <c r="Y18" s="26"/>
      <c r="Z18" s="26"/>
      <c r="AA18" s="27"/>
    </row>
    <row r="19" spans="1:30">
      <c r="A19" s="73"/>
      <c r="B19" s="19"/>
      <c r="C19" s="2" t="s">
        <v>64</v>
      </c>
      <c r="D19" s="20">
        <v>0.94630872483221395</v>
      </c>
      <c r="E19" s="3">
        <v>0</v>
      </c>
      <c r="F19" s="3">
        <v>0</v>
      </c>
      <c r="G19" s="21">
        <v>0</v>
      </c>
      <c r="H19" s="20">
        <v>0.94709830240821102</v>
      </c>
      <c r="I19" s="3">
        <v>0.51470588235294101</v>
      </c>
      <c r="J19" s="3">
        <v>0.25735294117647001</v>
      </c>
      <c r="K19" s="21">
        <v>0.34313725490196001</v>
      </c>
      <c r="L19" s="20">
        <v>0.93762337149624897</v>
      </c>
      <c r="M19" s="3">
        <v>0.25</v>
      </c>
      <c r="N19" s="3">
        <v>8.0882352941176405E-2</v>
      </c>
      <c r="O19" s="21">
        <v>0.122222222222222</v>
      </c>
      <c r="P19" s="20">
        <v>0.93643900513225398</v>
      </c>
      <c r="Q19" s="3">
        <v>0.12121212121212099</v>
      </c>
      <c r="R19" s="3">
        <v>2.94117647058823E-2</v>
      </c>
      <c r="S19" s="21">
        <v>4.7337278106508798E-2</v>
      </c>
      <c r="T19" s="20">
        <v>0.94038689301223799</v>
      </c>
      <c r="U19" s="3">
        <v>0.24137931034482701</v>
      </c>
      <c r="V19" s="3">
        <v>5.1470588235294101E-2</v>
      </c>
      <c r="W19" s="21">
        <v>8.4848484848484798E-2</v>
      </c>
      <c r="X19" s="20">
        <v>0.94630872483221395</v>
      </c>
      <c r="Y19" s="3">
        <v>0</v>
      </c>
      <c r="Z19" s="3">
        <v>0</v>
      </c>
      <c r="AA19" s="21">
        <v>0</v>
      </c>
    </row>
    <row r="20" spans="1:30">
      <c r="A20" s="73"/>
      <c r="B20" s="19"/>
      <c r="C20" s="2" t="s">
        <v>23</v>
      </c>
      <c r="D20" s="20">
        <v>0.921991375931007</v>
      </c>
      <c r="E20" s="3">
        <v>0.20192307692307601</v>
      </c>
      <c r="F20" s="3">
        <v>0.153284671532846</v>
      </c>
      <c r="G20" s="21">
        <v>0.17427385892116101</v>
      </c>
      <c r="H20" s="28">
        <v>0.94747157977263796</v>
      </c>
      <c r="I20" s="29">
        <v>0.58823529411764697</v>
      </c>
      <c r="J20" s="29">
        <v>7.2992700729927001E-2</v>
      </c>
      <c r="K20" s="30">
        <v>0.129870129870129</v>
      </c>
      <c r="L20" s="20">
        <v>0.93923951391611105</v>
      </c>
      <c r="M20" s="3">
        <v>0.32</v>
      </c>
      <c r="N20" s="3">
        <v>0.116788321167883</v>
      </c>
      <c r="O20" s="21">
        <v>0.17112299465240599</v>
      </c>
      <c r="P20" s="20">
        <v>0.94080752646021104</v>
      </c>
      <c r="Q20" s="3">
        <v>0.18181818181818099</v>
      </c>
      <c r="R20" s="3">
        <v>2.9197080291970798E-2</v>
      </c>
      <c r="S20" s="21">
        <v>5.0314465408804999E-2</v>
      </c>
      <c r="T20" s="20">
        <v>0.94159153273226104</v>
      </c>
      <c r="U20" s="3">
        <v>0.125</v>
      </c>
      <c r="V20" s="3">
        <v>1.4598540145985399E-2</v>
      </c>
      <c r="W20" s="21">
        <v>2.61437908496732E-2</v>
      </c>
      <c r="X20" s="20">
        <v>0.94982359858878795</v>
      </c>
      <c r="Y20" s="3">
        <v>0.60975609756097504</v>
      </c>
      <c r="Z20" s="3">
        <v>0.18248175182481699</v>
      </c>
      <c r="AA20" s="21">
        <v>0.28089887640449401</v>
      </c>
    </row>
    <row r="21" spans="1:30">
      <c r="A21" s="73"/>
      <c r="B21" s="19"/>
      <c r="C21" s="2" t="s">
        <v>12</v>
      </c>
      <c r="D21" s="31">
        <v>0.96350000000000002</v>
      </c>
      <c r="E21" s="32">
        <v>0.66180000000000005</v>
      </c>
      <c r="F21" s="32">
        <v>0.65690000000000004</v>
      </c>
      <c r="G21" s="33">
        <v>0.6593</v>
      </c>
      <c r="H21" s="31">
        <v>0.97960000000000003</v>
      </c>
      <c r="I21" s="32">
        <v>0.86319999999999997</v>
      </c>
      <c r="J21" s="32">
        <v>0.73719999999999997</v>
      </c>
      <c r="K21" s="33">
        <v>0.79530000000000001</v>
      </c>
      <c r="L21" s="31">
        <v>0.97609999999999997</v>
      </c>
      <c r="M21" s="32">
        <v>0.89580000000000004</v>
      </c>
      <c r="N21" s="32">
        <v>0.62770000000000004</v>
      </c>
      <c r="O21" s="33">
        <v>0.73819999999999997</v>
      </c>
      <c r="P21" s="31">
        <v>0.97450000000000003</v>
      </c>
      <c r="Q21" s="32">
        <v>0.875</v>
      </c>
      <c r="R21" s="32">
        <v>0.61309999999999998</v>
      </c>
      <c r="S21" s="33">
        <v>0.72099999999999997</v>
      </c>
      <c r="T21" s="31">
        <v>0.97450000000000003</v>
      </c>
      <c r="U21" s="32">
        <v>0.90910000000000002</v>
      </c>
      <c r="V21" s="32">
        <v>0.58389999999999997</v>
      </c>
      <c r="W21" s="33">
        <v>0.71109999999999995</v>
      </c>
      <c r="X21" s="31">
        <v>0.98309999999999997</v>
      </c>
      <c r="Y21" s="32">
        <v>0.879</v>
      </c>
      <c r="Z21" s="32">
        <v>0.79559999999999997</v>
      </c>
      <c r="AA21" s="33">
        <v>0.83520000000000005</v>
      </c>
    </row>
    <row r="22" spans="1:30">
      <c r="A22" s="73"/>
      <c r="B22" s="12" t="s">
        <v>56</v>
      </c>
      <c r="C22" s="2" t="s">
        <v>8</v>
      </c>
      <c r="D22" s="16">
        <v>0.92249999999999999</v>
      </c>
      <c r="E22" s="17">
        <v>9.5199999999999993E-2</v>
      </c>
      <c r="F22" s="17">
        <v>5.6100000000000004E-2</v>
      </c>
      <c r="G22" s="18">
        <v>7.0599999999999996E-2</v>
      </c>
      <c r="H22" s="16">
        <v>0.92590000000000006</v>
      </c>
      <c r="I22" s="17">
        <v>9.2600000000000002E-2</v>
      </c>
      <c r="J22" s="17">
        <v>4.6699999999999998E-2</v>
      </c>
      <c r="K22" s="18">
        <v>6.2100000000000002E-2</v>
      </c>
      <c r="L22" s="16">
        <v>0.94359999999999999</v>
      </c>
      <c r="M22" s="17">
        <v>0.44119999999999998</v>
      </c>
      <c r="N22" s="17">
        <v>0.28039999999999998</v>
      </c>
      <c r="O22" s="18">
        <v>0.34289999999999998</v>
      </c>
      <c r="P22" s="16">
        <v>0.90290000000000004</v>
      </c>
      <c r="Q22" s="17">
        <v>5.8299999999999998E-2</v>
      </c>
      <c r="R22" s="17">
        <v>5.6100000000000004E-2</v>
      </c>
      <c r="S22" s="18">
        <v>5.7099999999999998E-2</v>
      </c>
      <c r="T22" s="16">
        <v>0.92989999999999995</v>
      </c>
      <c r="U22" s="17">
        <v>0.05</v>
      </c>
      <c r="V22" s="17">
        <v>1.8700000000000001E-2</v>
      </c>
      <c r="W22" s="18">
        <v>2.7200000000000002E-2</v>
      </c>
      <c r="X22" s="22">
        <v>0.93870000000000009</v>
      </c>
      <c r="Y22" s="23">
        <v>0.3594</v>
      </c>
      <c r="Z22" s="23">
        <v>0.215</v>
      </c>
      <c r="AA22" s="24">
        <v>0.26899999999999996</v>
      </c>
      <c r="AD22" s="34"/>
    </row>
    <row r="23" spans="1:30">
      <c r="A23" s="73"/>
      <c r="B23" s="19"/>
      <c r="C23" s="2" t="s">
        <v>15</v>
      </c>
      <c r="D23" s="20">
        <v>0.92196299275945293</v>
      </c>
      <c r="E23" s="3">
        <v>0.26086956521739102</v>
      </c>
      <c r="F23" s="3">
        <v>2.1428571428571401E-2</v>
      </c>
      <c r="G23" s="21">
        <v>3.9603960396039598E-2</v>
      </c>
      <c r="H23" s="20">
        <v>0.94668757350058796</v>
      </c>
      <c r="I23" s="3">
        <v>0.54545454545454497</v>
      </c>
      <c r="J23" s="3">
        <v>4.3795620437956206E-2</v>
      </c>
      <c r="K23" s="21">
        <v>8.1081081081081099E-2</v>
      </c>
      <c r="L23" s="20">
        <v>0.94807574832009711</v>
      </c>
      <c r="M23" s="3">
        <v>0.32142857142857101</v>
      </c>
      <c r="N23" s="3">
        <v>5.6250000000000001E-2</v>
      </c>
      <c r="O23" s="21">
        <v>9.5744680851063801E-2</v>
      </c>
      <c r="P23" s="20">
        <v>0.94427978660343792</v>
      </c>
      <c r="Q23" s="3">
        <v>7.1428571428571397E-2</v>
      </c>
      <c r="R23" s="3">
        <v>5.6818181818181802E-3</v>
      </c>
      <c r="S23" s="21">
        <v>1.0526315789473599E-2</v>
      </c>
      <c r="T23" s="20">
        <v>0.93920000000000003</v>
      </c>
      <c r="U23" s="3">
        <v>8.5099999999999995E-2</v>
      </c>
      <c r="V23" s="3">
        <v>2.5000000000000001E-2</v>
      </c>
      <c r="W23" s="21">
        <v>3.8600000000000002E-2</v>
      </c>
      <c r="X23" s="20">
        <v>0.93910000000000005</v>
      </c>
      <c r="Y23" s="3">
        <v>0.28199999999999997</v>
      </c>
      <c r="Z23" s="3">
        <v>2.5999999999999999E-2</v>
      </c>
      <c r="AA23" s="21">
        <v>4.7600000000000003E-2</v>
      </c>
      <c r="AD23" s="34"/>
    </row>
    <row r="24" spans="1:30">
      <c r="A24" s="73"/>
      <c r="B24" s="19"/>
      <c r="C24" s="2" t="s">
        <v>10</v>
      </c>
      <c r="D24" s="22">
        <v>0.93330063756743498</v>
      </c>
      <c r="E24" s="23">
        <v>0.19148936170212699</v>
      </c>
      <c r="F24" s="23">
        <v>8.4112149532710206E-2</v>
      </c>
      <c r="G24" s="24">
        <v>0.11688311688311601</v>
      </c>
      <c r="H24" s="22">
        <v>0.93477194703285904</v>
      </c>
      <c r="I24" s="23">
        <v>0.17499999999999999</v>
      </c>
      <c r="J24" s="23">
        <v>6.5420560747663503E-2</v>
      </c>
      <c r="K24" s="24">
        <v>9.5238095238095205E-2</v>
      </c>
      <c r="L24" s="22">
        <v>0.93624325649828288</v>
      </c>
      <c r="M24" s="23">
        <v>0.34246575342465696</v>
      </c>
      <c r="N24" s="23">
        <v>0.23364485981308397</v>
      </c>
      <c r="O24" s="24">
        <v>0.27777777777777701</v>
      </c>
      <c r="P24" s="22">
        <v>0.91564492398234409</v>
      </c>
      <c r="Q24" s="23">
        <v>6.6666666666666596E-2</v>
      </c>
      <c r="R24" s="23">
        <v>4.67289719626168E-2</v>
      </c>
      <c r="S24" s="24">
        <v>5.4945054945054903E-2</v>
      </c>
      <c r="T24" s="22">
        <v>0.90779794016674797</v>
      </c>
      <c r="U24" s="23">
        <v>0.12844036697247702</v>
      </c>
      <c r="V24" s="23">
        <v>0.13084112149532701</v>
      </c>
      <c r="W24" s="24">
        <v>0.12962962962962898</v>
      </c>
      <c r="X24" s="22">
        <v>0.92888670917116201</v>
      </c>
      <c r="Y24" s="23">
        <v>0.33333333333333298</v>
      </c>
      <c r="Z24" s="23">
        <v>0.355140186915887</v>
      </c>
      <c r="AA24" s="24">
        <v>0.34389140271493196</v>
      </c>
      <c r="AD24" s="34"/>
    </row>
    <row r="25" spans="1:30">
      <c r="A25" s="73"/>
      <c r="B25" s="19"/>
      <c r="C25" s="2" t="s">
        <v>61</v>
      </c>
      <c r="D25" s="22">
        <v>0.94685400122174701</v>
      </c>
      <c r="E25" s="23">
        <v>0.15</v>
      </c>
      <c r="F25" s="23">
        <v>3.3333333333333298E-2</v>
      </c>
      <c r="G25" s="24">
        <v>1.8749999999999999E-2</v>
      </c>
      <c r="H25" s="22">
        <v>0.95051924251679898</v>
      </c>
      <c r="I25" s="23">
        <v>0.4375</v>
      </c>
      <c r="J25" s="23">
        <v>7.9545454545454503E-2</v>
      </c>
      <c r="K25" s="24">
        <v>4.3749999999999997E-2</v>
      </c>
      <c r="L25" s="22">
        <v>0.95876603543066496</v>
      </c>
      <c r="M25" s="23">
        <v>0.68115942028985499</v>
      </c>
      <c r="N25" s="23">
        <v>0.41048034934497801</v>
      </c>
      <c r="O25" s="24">
        <v>0.29375000000000001</v>
      </c>
      <c r="P25" s="22">
        <v>0.94685400122174701</v>
      </c>
      <c r="Q25" s="23">
        <v>6.25E-2</v>
      </c>
      <c r="R25" s="23">
        <v>1.13636363636363E-2</v>
      </c>
      <c r="S25" s="24">
        <v>6.2500000000000003E-3</v>
      </c>
      <c r="T25" s="22">
        <v>0.95113011606597397</v>
      </c>
      <c r="U25" s="23">
        <v>0.5</v>
      </c>
      <c r="V25" s="23">
        <v>1.23456790123456E-2</v>
      </c>
      <c r="W25" s="24">
        <v>6.2500000000000003E-3</v>
      </c>
      <c r="X25" s="22">
        <v>0.95540623091020105</v>
      </c>
      <c r="Y25" s="23">
        <v>0.64583333333333304</v>
      </c>
      <c r="Z25" s="23">
        <v>0.19375000000000001</v>
      </c>
      <c r="AA25" s="24">
        <v>0.29807692307692302</v>
      </c>
    </row>
    <row r="26" spans="1:30">
      <c r="A26" s="73"/>
      <c r="B26" s="19"/>
      <c r="C26" s="2" t="s">
        <v>62</v>
      </c>
      <c r="D26" s="20">
        <v>4.8869883934025603E-2</v>
      </c>
      <c r="E26" s="3">
        <v>4.8869883934025603E-2</v>
      </c>
      <c r="F26" s="3">
        <v>1</v>
      </c>
      <c r="G26" s="21">
        <v>9.3185789167152006E-2</v>
      </c>
      <c r="H26" s="20">
        <v>4.8869883934025603E-2</v>
      </c>
      <c r="I26" s="3">
        <v>4.8869883934025603E-2</v>
      </c>
      <c r="J26" s="3">
        <v>1</v>
      </c>
      <c r="K26" s="21">
        <v>9.3185789167152006E-2</v>
      </c>
      <c r="L26" s="20">
        <v>4.8869883934025603E-2</v>
      </c>
      <c r="M26" s="3">
        <v>4.8869883934025603E-2</v>
      </c>
      <c r="N26" s="3">
        <v>1</v>
      </c>
      <c r="O26" s="21">
        <v>9.3185789167152006E-2</v>
      </c>
      <c r="P26" s="20">
        <v>4.8869883934025603E-2</v>
      </c>
      <c r="Q26" s="3">
        <v>4.8869883934025603E-2</v>
      </c>
      <c r="R26" s="3">
        <v>1</v>
      </c>
      <c r="S26" s="21">
        <v>9.3185789167152006E-2</v>
      </c>
      <c r="T26" s="20">
        <v>4.8869883934025603E-2</v>
      </c>
      <c r="U26" s="3">
        <v>4.8869883934025603E-2</v>
      </c>
      <c r="V26" s="3">
        <v>1</v>
      </c>
      <c r="W26" s="21">
        <v>9.3185789167152006E-2</v>
      </c>
      <c r="X26" s="25"/>
      <c r="Y26" s="26"/>
      <c r="Z26" s="26"/>
      <c r="AA26" s="27"/>
    </row>
    <row r="27" spans="1:30">
      <c r="A27" s="73"/>
      <c r="B27" s="19"/>
      <c r="C27" s="2" t="s">
        <v>63</v>
      </c>
      <c r="D27" s="25"/>
      <c r="E27" s="26"/>
      <c r="F27" s="26"/>
      <c r="G27" s="27"/>
      <c r="H27" s="25"/>
      <c r="I27" s="26"/>
      <c r="J27" s="26"/>
      <c r="K27" s="27"/>
      <c r="L27" s="25"/>
      <c r="M27" s="26"/>
      <c r="N27" s="26"/>
      <c r="O27" s="27"/>
      <c r="P27" s="25"/>
      <c r="Q27" s="26"/>
      <c r="R27" s="26"/>
      <c r="S27" s="27"/>
      <c r="T27" s="25"/>
      <c r="U27" s="26"/>
      <c r="V27" s="26"/>
      <c r="W27" s="27"/>
      <c r="X27" s="25"/>
      <c r="Y27" s="26"/>
      <c r="Z27" s="26"/>
      <c r="AA27" s="27"/>
    </row>
    <row r="28" spans="1:30">
      <c r="A28" s="73"/>
      <c r="B28" s="19"/>
      <c r="C28" s="2" t="s">
        <v>64</v>
      </c>
      <c r="D28" s="20">
        <v>0.95092024539877296</v>
      </c>
      <c r="E28" s="3">
        <v>0</v>
      </c>
      <c r="F28" s="3">
        <v>0</v>
      </c>
      <c r="G28" s="21">
        <v>0</v>
      </c>
      <c r="H28" s="20">
        <v>0.94355828220858895</v>
      </c>
      <c r="I28" s="3">
        <v>0.16666666666666599</v>
      </c>
      <c r="J28" s="3">
        <v>3.7499999999999999E-2</v>
      </c>
      <c r="K28" s="21">
        <v>6.1224489795918297E-2</v>
      </c>
      <c r="L28" s="20">
        <v>0.95460122699386496</v>
      </c>
      <c r="M28" s="3">
        <v>0.56818181818181801</v>
      </c>
      <c r="N28" s="3">
        <v>0.3125</v>
      </c>
      <c r="O28" s="21">
        <v>0.40322580645161199</v>
      </c>
      <c r="P28" s="20">
        <v>0.94601226993864995</v>
      </c>
      <c r="Q28" s="3">
        <v>5.5555555555555497E-2</v>
      </c>
      <c r="R28" s="3">
        <v>6.2500000000000003E-3</v>
      </c>
      <c r="S28" s="21">
        <v>1.12359550561797E-2</v>
      </c>
      <c r="T28" s="20">
        <v>0.94631901840490795</v>
      </c>
      <c r="U28" s="3">
        <v>0.2</v>
      </c>
      <c r="V28" s="3">
        <v>3.125E-2</v>
      </c>
      <c r="W28" s="21">
        <v>5.4054054054054002E-2</v>
      </c>
      <c r="X28" s="20">
        <v>0.95092024539877296</v>
      </c>
      <c r="Y28" s="3">
        <v>0</v>
      </c>
      <c r="Z28" s="3">
        <v>0</v>
      </c>
      <c r="AA28" s="21">
        <v>0</v>
      </c>
    </row>
    <row r="29" spans="1:30">
      <c r="A29" s="73"/>
      <c r="B29" s="19"/>
      <c r="C29" s="2" t="s">
        <v>23</v>
      </c>
      <c r="D29" s="20">
        <v>0.93952351863164296</v>
      </c>
      <c r="E29" s="3">
        <v>0.148148148148148</v>
      </c>
      <c r="F29" s="3">
        <v>0.05</v>
      </c>
      <c r="G29" s="21">
        <v>7.4766355140186896E-2</v>
      </c>
      <c r="H29" s="20">
        <v>0.94960293219303604</v>
      </c>
      <c r="I29" s="3">
        <v>0.27272727272727199</v>
      </c>
      <c r="J29" s="3">
        <v>1.8749999999999999E-2</v>
      </c>
      <c r="K29" s="21">
        <v>3.5087719298245598E-2</v>
      </c>
      <c r="L29" s="20">
        <v>0.95418448381185095</v>
      </c>
      <c r="M29" s="3">
        <v>0.55319148936170204</v>
      </c>
      <c r="N29" s="3">
        <v>0.32500000000000001</v>
      </c>
      <c r="O29" s="21">
        <v>0.40944881889763701</v>
      </c>
      <c r="P29" s="20">
        <v>0.94654856444715896</v>
      </c>
      <c r="Q29" s="3">
        <v>5.8823529411764698E-2</v>
      </c>
      <c r="R29" s="3">
        <v>6.2500000000000003E-3</v>
      </c>
      <c r="S29" s="21">
        <v>1.1299435028248501E-2</v>
      </c>
      <c r="T29" s="20">
        <v>0.94960293219303604</v>
      </c>
      <c r="U29" s="3">
        <v>0.27272727272727199</v>
      </c>
      <c r="V29" s="3">
        <v>1.8749999999999999E-2</v>
      </c>
      <c r="W29" s="21">
        <v>3.5087719298245598E-2</v>
      </c>
      <c r="X29" s="20">
        <v>0.95632254123396399</v>
      </c>
      <c r="Y29" s="3">
        <v>0.77419354838709598</v>
      </c>
      <c r="Z29" s="3">
        <v>0.15</v>
      </c>
      <c r="AA29" s="21">
        <v>0.25130890052355997</v>
      </c>
    </row>
    <row r="30" spans="1:30">
      <c r="A30" s="73"/>
      <c r="B30" s="19"/>
      <c r="C30" s="2" t="s">
        <v>12</v>
      </c>
      <c r="D30" s="31">
        <v>0.97919999999999996</v>
      </c>
      <c r="E30" s="32">
        <v>0.84330000000000005</v>
      </c>
      <c r="F30" s="32">
        <v>0.70630000000000004</v>
      </c>
      <c r="G30" s="33">
        <v>0.76870000000000005</v>
      </c>
      <c r="H30" s="31">
        <v>0.97770000000000001</v>
      </c>
      <c r="I30" s="32">
        <v>0.84250000000000003</v>
      </c>
      <c r="J30" s="32">
        <v>0.66869999999999996</v>
      </c>
      <c r="K30" s="33">
        <v>0.74560000000000004</v>
      </c>
      <c r="L30" s="31">
        <v>0.98229999999999995</v>
      </c>
      <c r="M30" s="32">
        <v>0.85419999999999996</v>
      </c>
      <c r="N30" s="32">
        <v>0.76880000000000004</v>
      </c>
      <c r="O30" s="33">
        <v>0.80920000000000003</v>
      </c>
      <c r="P30" s="31">
        <v>0.97770000000000001</v>
      </c>
      <c r="Q30" s="32">
        <v>0.85370000000000001</v>
      </c>
      <c r="R30" s="32">
        <v>0.65620000000000001</v>
      </c>
      <c r="S30" s="33">
        <v>0.74199999999999999</v>
      </c>
      <c r="T30" s="31">
        <v>0.97829999999999995</v>
      </c>
      <c r="U30" s="32">
        <v>0.87390000000000001</v>
      </c>
      <c r="V30" s="32">
        <v>0.65</v>
      </c>
      <c r="W30" s="33">
        <v>0.74550000000000005</v>
      </c>
      <c r="X30" s="31">
        <v>0.98660000000000003</v>
      </c>
      <c r="Y30" s="32">
        <v>0.92030000000000001</v>
      </c>
      <c r="Z30" s="32">
        <v>0.79369999999999996</v>
      </c>
      <c r="AA30" s="33">
        <v>0.85229999999999995</v>
      </c>
    </row>
    <row r="31" spans="1:30">
      <c r="A31" s="73"/>
      <c r="B31" s="12" t="s">
        <v>57</v>
      </c>
      <c r="C31" s="2" t="s">
        <v>8</v>
      </c>
      <c r="D31" s="16">
        <v>0.93010000000000004</v>
      </c>
      <c r="E31" s="17">
        <v>0.2</v>
      </c>
      <c r="F31" s="17">
        <v>9.1700000000000004E-2</v>
      </c>
      <c r="G31" s="18">
        <v>0.12570000000000001</v>
      </c>
      <c r="H31" s="16">
        <v>0.93510000000000004</v>
      </c>
      <c r="I31" s="17">
        <v>0.25</v>
      </c>
      <c r="J31" s="17">
        <v>9.1700000000000004E-2</v>
      </c>
      <c r="K31" s="18">
        <v>0.1341</v>
      </c>
      <c r="L31" s="16">
        <v>0.92959999999999998</v>
      </c>
      <c r="M31" s="17">
        <v>0.17309999999999998</v>
      </c>
      <c r="N31" s="17">
        <v>7.4999999999999997E-2</v>
      </c>
      <c r="O31" s="18">
        <v>0.1047</v>
      </c>
      <c r="P31" s="16">
        <v>0.92959999999999998</v>
      </c>
      <c r="Q31" s="17">
        <v>0.32289999999999996</v>
      </c>
      <c r="R31" s="17">
        <v>0.25829999999999997</v>
      </c>
      <c r="S31" s="18">
        <v>0.28699999999999998</v>
      </c>
      <c r="T31" s="16">
        <v>0.93459999999999999</v>
      </c>
      <c r="U31" s="17">
        <v>0.2051</v>
      </c>
      <c r="V31" s="17">
        <v>6.6699999999999995E-2</v>
      </c>
      <c r="W31" s="18">
        <v>0.10060000000000001</v>
      </c>
      <c r="X31" s="22">
        <v>0.93330000000000002</v>
      </c>
      <c r="Y31" s="23">
        <v>0.2833</v>
      </c>
      <c r="Z31" s="23">
        <v>0.14169999999999999</v>
      </c>
      <c r="AA31" s="24">
        <v>0.18890000000000001</v>
      </c>
    </row>
    <row r="32" spans="1:30">
      <c r="A32" s="73"/>
      <c r="B32" s="19"/>
      <c r="C32" s="2" t="s">
        <v>15</v>
      </c>
      <c r="D32" s="20">
        <v>0.92410834003754305</v>
      </c>
      <c r="E32" s="3">
        <v>0.28571428571428498</v>
      </c>
      <c r="F32" s="3">
        <v>7.14285714285714E-3</v>
      </c>
      <c r="G32" s="21">
        <v>1.39372822299651E-2</v>
      </c>
      <c r="H32" s="20">
        <v>0.94629557036456202</v>
      </c>
      <c r="I32" s="3">
        <v>0</v>
      </c>
      <c r="J32" s="3">
        <v>0</v>
      </c>
      <c r="K32" s="21">
        <v>0</v>
      </c>
      <c r="L32" s="20">
        <v>0.95113011606597397</v>
      </c>
      <c r="M32" s="3">
        <v>0</v>
      </c>
      <c r="N32" s="3">
        <v>0</v>
      </c>
      <c r="O32" s="21">
        <v>0</v>
      </c>
      <c r="P32" s="20">
        <v>0.9490219324244219</v>
      </c>
      <c r="Q32" s="3">
        <v>1</v>
      </c>
      <c r="R32" s="3">
        <v>2.2727272727272697E-2</v>
      </c>
      <c r="S32" s="21">
        <v>4.4444444444444405E-2</v>
      </c>
      <c r="T32" s="20">
        <v>0.93981481481481399</v>
      </c>
      <c r="U32" s="3">
        <v>1</v>
      </c>
      <c r="V32" s="3">
        <v>1.0869565217391299E-2</v>
      </c>
      <c r="W32" s="21">
        <v>2.1505376344085999E-2</v>
      </c>
      <c r="X32" s="20">
        <v>0.94159999999999999</v>
      </c>
      <c r="Y32" s="3">
        <v>0.58330000000000004</v>
      </c>
      <c r="Z32" s="3">
        <v>8.2000000000000007E-3</v>
      </c>
      <c r="AA32" s="21">
        <v>1.6299999999999999E-2</v>
      </c>
    </row>
    <row r="33" spans="1:27">
      <c r="A33" s="73"/>
      <c r="B33" s="19"/>
      <c r="C33" s="2" t="s">
        <v>10</v>
      </c>
      <c r="D33" s="22">
        <v>0.93327239488116998</v>
      </c>
      <c r="E33" s="23">
        <v>0.19047619047619002</v>
      </c>
      <c r="F33" s="23">
        <v>6.6666666666666596E-2</v>
      </c>
      <c r="G33" s="24">
        <v>9.8765432098765413E-2</v>
      </c>
      <c r="H33" s="22">
        <v>0.93647166361974399</v>
      </c>
      <c r="I33" s="23">
        <v>0.26829268292682901</v>
      </c>
      <c r="J33" s="23">
        <v>9.1666666666666605E-2</v>
      </c>
      <c r="K33" s="24">
        <v>0.13664596273291901</v>
      </c>
      <c r="L33" s="22">
        <v>0.92641681901279693</v>
      </c>
      <c r="M33" s="23">
        <v>0.16393442622950802</v>
      </c>
      <c r="N33" s="23">
        <v>8.3333333333333301E-2</v>
      </c>
      <c r="O33" s="24">
        <v>0.11049723756905999</v>
      </c>
      <c r="P33" s="22">
        <v>0.939670932358318</v>
      </c>
      <c r="Q33" s="23">
        <v>0.4</v>
      </c>
      <c r="R33" s="23">
        <v>0.2</v>
      </c>
      <c r="S33" s="24">
        <v>0.266666666666666</v>
      </c>
      <c r="T33" s="22">
        <v>0.93479500000000004</v>
      </c>
      <c r="U33" s="23">
        <v>9.2590000000000006E-2</v>
      </c>
      <c r="V33" s="23">
        <v>2.8400000000000002E-2</v>
      </c>
      <c r="W33" s="24">
        <v>4.3400000000000001E-2</v>
      </c>
      <c r="X33" s="22">
        <v>0.942413162705667</v>
      </c>
      <c r="Y33" s="23">
        <v>0.44230769230769196</v>
      </c>
      <c r="Z33" s="23">
        <v>0.19166666666666601</v>
      </c>
      <c r="AA33" s="24">
        <v>0.26744186046511603</v>
      </c>
    </row>
    <row r="34" spans="1:27">
      <c r="A34" s="73"/>
      <c r="B34" s="19"/>
      <c r="C34" s="2" t="s">
        <v>61</v>
      </c>
      <c r="D34" s="22">
        <v>0.94398340248962598</v>
      </c>
      <c r="E34" s="23">
        <v>0.217391304347826</v>
      </c>
      <c r="F34" s="23">
        <v>5.0251256281407003E-2</v>
      </c>
      <c r="G34" s="24">
        <v>2.8409090909090901E-2</v>
      </c>
      <c r="H34" s="22">
        <v>0.94694724362774096</v>
      </c>
      <c r="I34" s="23">
        <v>0.4</v>
      </c>
      <c r="J34" s="23">
        <v>6.2827225130889994E-2</v>
      </c>
      <c r="K34" s="24">
        <v>3.4090909090908998E-2</v>
      </c>
      <c r="L34" s="22">
        <v>0.94309425014819204</v>
      </c>
      <c r="M34" s="23">
        <v>0.1</v>
      </c>
      <c r="N34" s="23">
        <v>2.04081632653061E-2</v>
      </c>
      <c r="O34" s="24">
        <v>1.13636363636363E-2</v>
      </c>
      <c r="P34" s="22">
        <v>0.951393005334914</v>
      </c>
      <c r="Q34" s="23">
        <v>0.65789473684210498</v>
      </c>
      <c r="R34" s="23">
        <v>0.233644859813084</v>
      </c>
      <c r="S34" s="24">
        <v>0.142045454545454</v>
      </c>
      <c r="T34" s="22">
        <v>0.94754001185536396</v>
      </c>
      <c r="U34" s="23">
        <v>0</v>
      </c>
      <c r="V34" s="23">
        <v>0</v>
      </c>
      <c r="W34" s="24">
        <v>0</v>
      </c>
      <c r="X34" s="22">
        <v>0.94902193242442201</v>
      </c>
      <c r="Y34" s="23">
        <v>0.5625</v>
      </c>
      <c r="Z34" s="23">
        <v>0.102272727272727</v>
      </c>
      <c r="AA34" s="24">
        <v>0.17307692307692299</v>
      </c>
    </row>
    <row r="35" spans="1:27">
      <c r="A35" s="73"/>
      <c r="B35" s="19"/>
      <c r="C35" s="2" t="s">
        <v>62</v>
      </c>
      <c r="D35" s="20">
        <v>5.2163604030823901E-2</v>
      </c>
      <c r="E35" s="3">
        <v>5.2163604030823901E-2</v>
      </c>
      <c r="F35" s="3">
        <v>1</v>
      </c>
      <c r="G35" s="21">
        <v>9.9154929577464704E-2</v>
      </c>
      <c r="H35" s="20">
        <v>5.2163604030823901E-2</v>
      </c>
      <c r="I35" s="3">
        <v>5.2163604030823901E-2</v>
      </c>
      <c r="J35" s="3">
        <v>1</v>
      </c>
      <c r="K35" s="21">
        <v>9.9154929577464704E-2</v>
      </c>
      <c r="L35" s="20">
        <v>5.2163604030823901E-2</v>
      </c>
      <c r="M35" s="3">
        <v>5.2163604030823901E-2</v>
      </c>
      <c r="N35" s="3">
        <v>1</v>
      </c>
      <c r="O35" s="21">
        <v>9.9154929577464704E-2</v>
      </c>
      <c r="P35" s="20">
        <v>5.2163604030823901E-2</v>
      </c>
      <c r="Q35" s="3">
        <v>5.2163604030823901E-2</v>
      </c>
      <c r="R35" s="3">
        <v>1</v>
      </c>
      <c r="S35" s="21">
        <v>9.9154929577464704E-2</v>
      </c>
      <c r="T35" s="20">
        <v>5.2163604030823901E-2</v>
      </c>
      <c r="U35" s="3">
        <v>5.2163604030823901E-2</v>
      </c>
      <c r="V35" s="3">
        <v>1</v>
      </c>
      <c r="W35" s="21">
        <v>9.9154929577464704E-2</v>
      </c>
      <c r="X35" s="25"/>
      <c r="Y35" s="26"/>
      <c r="Z35" s="26"/>
      <c r="AA35" s="27"/>
    </row>
    <row r="36" spans="1:27">
      <c r="A36" s="73"/>
      <c r="B36" s="19"/>
      <c r="C36" s="2" t="s">
        <v>63</v>
      </c>
      <c r="D36" s="25"/>
      <c r="E36" s="26"/>
      <c r="F36" s="26"/>
      <c r="G36" s="27"/>
      <c r="H36" s="25"/>
      <c r="I36" s="26"/>
      <c r="J36" s="26"/>
      <c r="K36" s="27"/>
      <c r="L36" s="25"/>
      <c r="M36" s="26"/>
      <c r="N36" s="26"/>
      <c r="O36" s="27"/>
      <c r="P36" s="25"/>
      <c r="Q36" s="26"/>
      <c r="R36" s="26"/>
      <c r="S36" s="27"/>
      <c r="T36" s="25"/>
      <c r="U36" s="26"/>
      <c r="V36" s="26"/>
      <c r="W36" s="27"/>
      <c r="X36" s="25"/>
      <c r="Y36" s="26"/>
      <c r="Z36" s="26"/>
      <c r="AA36" s="27"/>
    </row>
    <row r="37" spans="1:27">
      <c r="A37" s="73"/>
      <c r="B37" s="19"/>
      <c r="C37" s="2" t="s">
        <v>64</v>
      </c>
      <c r="D37" s="20">
        <v>0.94743166115950705</v>
      </c>
      <c r="E37" s="3">
        <v>0</v>
      </c>
      <c r="F37" s="3">
        <v>0</v>
      </c>
      <c r="G37" s="21">
        <v>0</v>
      </c>
      <c r="H37" s="20">
        <v>0.93962150796034805</v>
      </c>
      <c r="I37" s="3">
        <v>0.17499999999999999</v>
      </c>
      <c r="J37" s="3">
        <v>0.04</v>
      </c>
      <c r="K37" s="21">
        <v>6.5116279069767399E-2</v>
      </c>
      <c r="L37" s="20">
        <v>0.93962150796034805</v>
      </c>
      <c r="M37" s="3">
        <v>0.157894736842105</v>
      </c>
      <c r="N37" s="3">
        <v>3.4285714285714197E-2</v>
      </c>
      <c r="O37" s="21">
        <v>5.6338028169014003E-2</v>
      </c>
      <c r="P37" s="20">
        <v>0.945629318113547</v>
      </c>
      <c r="Q37" s="3">
        <v>0.45945945945945899</v>
      </c>
      <c r="R37" s="3">
        <v>0.19428571428571401</v>
      </c>
      <c r="S37" s="21">
        <v>0.27309236947791099</v>
      </c>
      <c r="T37" s="20">
        <v>0.94082306999098797</v>
      </c>
      <c r="U37" s="3">
        <v>0.15625</v>
      </c>
      <c r="V37" s="3">
        <v>2.8571428571428501E-2</v>
      </c>
      <c r="W37" s="21">
        <v>4.8309178743961297E-2</v>
      </c>
      <c r="X37" s="20">
        <v>0.94743166115950705</v>
      </c>
      <c r="Y37" s="3">
        <v>0</v>
      </c>
      <c r="Z37" s="3">
        <v>0</v>
      </c>
      <c r="AA37" s="21">
        <v>0</v>
      </c>
    </row>
    <row r="38" spans="1:27">
      <c r="A38" s="73"/>
      <c r="B38" s="19"/>
      <c r="C38" s="2" t="s">
        <v>23</v>
      </c>
      <c r="D38" s="20">
        <v>0.93568464730290402</v>
      </c>
      <c r="E38" s="3">
        <v>0.16393442622950799</v>
      </c>
      <c r="F38" s="3">
        <v>5.6818181818181802E-2</v>
      </c>
      <c r="G38" s="21">
        <v>8.4388185654008394E-2</v>
      </c>
      <c r="H38" s="20">
        <v>0.94783639596917602</v>
      </c>
      <c r="I38" s="3">
        <v>0</v>
      </c>
      <c r="J38" s="3">
        <v>0</v>
      </c>
      <c r="K38" s="21">
        <v>0</v>
      </c>
      <c r="L38" s="20">
        <v>0.93360995850622397</v>
      </c>
      <c r="M38" s="3">
        <v>0.02</v>
      </c>
      <c r="N38" s="3">
        <v>5.6818181818181802E-3</v>
      </c>
      <c r="O38" s="21">
        <v>8.8495575221238902E-3</v>
      </c>
      <c r="P38" s="20">
        <v>0.94872554831060996</v>
      </c>
      <c r="Q38" s="3">
        <v>0.53191489361702105</v>
      </c>
      <c r="R38" s="3">
        <v>0.142045454545454</v>
      </c>
      <c r="S38" s="21">
        <v>0.224215246636771</v>
      </c>
      <c r="T38" s="20">
        <v>0.94487255483106103</v>
      </c>
      <c r="U38" s="3">
        <v>0.22222222222222199</v>
      </c>
      <c r="V38" s="3">
        <v>2.27272727272727E-2</v>
      </c>
      <c r="W38" s="21">
        <v>4.1237113402061799E-2</v>
      </c>
      <c r="X38" s="20">
        <v>0.94872554831060996</v>
      </c>
      <c r="Y38" s="3">
        <v>0.61538461538461497</v>
      </c>
      <c r="Z38" s="3">
        <v>4.54545454545454E-2</v>
      </c>
      <c r="AA38" s="21">
        <v>8.4656084656084596E-2</v>
      </c>
    </row>
    <row r="39" spans="1:27">
      <c r="A39" s="73"/>
      <c r="B39" s="19"/>
      <c r="C39" s="2" t="s">
        <v>12</v>
      </c>
      <c r="D39" s="31">
        <v>0.97840000000000005</v>
      </c>
      <c r="E39" s="32">
        <v>0.87050000000000005</v>
      </c>
      <c r="F39" s="32">
        <v>0.6875</v>
      </c>
      <c r="G39" s="33">
        <v>0.76829999999999998</v>
      </c>
      <c r="H39" s="31">
        <v>0.97629999999999995</v>
      </c>
      <c r="I39" s="32">
        <v>0.85819999999999996</v>
      </c>
      <c r="J39" s="32">
        <v>0.65339999999999998</v>
      </c>
      <c r="K39" s="33">
        <v>0.7419</v>
      </c>
      <c r="L39" s="31">
        <v>0.97599999999999998</v>
      </c>
      <c r="M39" s="32">
        <v>0.85709999999999997</v>
      </c>
      <c r="N39" s="32">
        <v>0.64770000000000005</v>
      </c>
      <c r="O39" s="33">
        <v>0.7379</v>
      </c>
      <c r="P39" s="31">
        <v>0.97950000000000004</v>
      </c>
      <c r="Q39" s="32">
        <v>0.89049999999999996</v>
      </c>
      <c r="R39" s="32">
        <v>0.69320000000000004</v>
      </c>
      <c r="S39" s="33">
        <v>0.77959999999999996</v>
      </c>
      <c r="T39" s="31">
        <v>0.97870000000000001</v>
      </c>
      <c r="U39" s="32">
        <v>0.91269999999999996</v>
      </c>
      <c r="V39" s="32">
        <v>0.65339999999999998</v>
      </c>
      <c r="W39" s="33">
        <v>0.76160000000000005</v>
      </c>
      <c r="X39" s="20">
        <v>0.98250000000000004</v>
      </c>
      <c r="Y39" s="3">
        <v>0.95350000000000001</v>
      </c>
      <c r="Z39" s="3">
        <v>0.69889999999999997</v>
      </c>
      <c r="AA39" s="21">
        <v>0.80659999999999998</v>
      </c>
    </row>
    <row r="40" spans="1:27">
      <c r="A40" s="73"/>
      <c r="B40" s="12" t="s">
        <v>58</v>
      </c>
      <c r="C40" s="2" t="s">
        <v>8</v>
      </c>
      <c r="D40" s="16">
        <v>0.92230000000000001</v>
      </c>
      <c r="E40" s="17">
        <v>0.21429999999999999</v>
      </c>
      <c r="F40" s="17">
        <v>0.22640000000000002</v>
      </c>
      <c r="G40" s="18">
        <v>0.22020000000000001</v>
      </c>
      <c r="H40" s="16">
        <v>0.92319999999999991</v>
      </c>
      <c r="I40" s="17">
        <v>0.1026</v>
      </c>
      <c r="J40" s="17">
        <v>7.5499999999999998E-2</v>
      </c>
      <c r="K40" s="18">
        <v>8.6999999999999994E-2</v>
      </c>
      <c r="L40" s="16">
        <v>0.92959999999999998</v>
      </c>
      <c r="M40" s="17">
        <v>0.14710000000000001</v>
      </c>
      <c r="N40" s="17">
        <v>9.4299999999999995E-2</v>
      </c>
      <c r="O40" s="18">
        <v>0.1149</v>
      </c>
      <c r="P40" s="16">
        <v>0.90859999999999996</v>
      </c>
      <c r="Q40" s="17">
        <v>8.77E-2</v>
      </c>
      <c r="R40" s="17">
        <v>9.4299999999999995E-2</v>
      </c>
      <c r="S40" s="18">
        <v>9.0899999999999995E-2</v>
      </c>
      <c r="T40" s="16">
        <v>0.94519999999999993</v>
      </c>
      <c r="U40" s="17">
        <v>0.37040000000000001</v>
      </c>
      <c r="V40" s="17">
        <v>0.18870000000000001</v>
      </c>
      <c r="W40" s="18">
        <v>0.25</v>
      </c>
      <c r="X40" s="16">
        <v>0.93689999999999996</v>
      </c>
      <c r="Y40" s="17">
        <v>0.3095</v>
      </c>
      <c r="Z40" s="17">
        <v>0.24530000000000002</v>
      </c>
      <c r="AA40" s="18">
        <v>0.2737</v>
      </c>
    </row>
    <row r="41" spans="1:27">
      <c r="A41" s="73"/>
      <c r="B41" s="19"/>
      <c r="C41" s="2" t="s">
        <v>15</v>
      </c>
      <c r="D41" s="20">
        <v>0.92491284526682704</v>
      </c>
      <c r="E41" s="3">
        <v>0</v>
      </c>
      <c r="F41" s="3">
        <v>0</v>
      </c>
      <c r="G41" s="21">
        <v>0</v>
      </c>
      <c r="H41" s="20">
        <v>0.94629557036456202</v>
      </c>
      <c r="I41" s="3">
        <v>0</v>
      </c>
      <c r="J41" s="3">
        <v>0</v>
      </c>
      <c r="K41" s="21">
        <v>0</v>
      </c>
      <c r="L41" s="20">
        <v>0.95113011606597397</v>
      </c>
      <c r="M41" s="3">
        <v>0</v>
      </c>
      <c r="N41" s="3">
        <v>0</v>
      </c>
      <c r="O41" s="21">
        <v>0</v>
      </c>
      <c r="P41" s="20">
        <v>0.9478363959691759</v>
      </c>
      <c r="Q41" s="3">
        <v>0</v>
      </c>
      <c r="R41" s="3">
        <v>0</v>
      </c>
      <c r="S41" s="21">
        <v>0</v>
      </c>
      <c r="T41" s="20">
        <v>0.94510000000000005</v>
      </c>
      <c r="U41" s="3">
        <v>0.60970000000000002</v>
      </c>
      <c r="V41" s="3">
        <v>0.2717</v>
      </c>
      <c r="W41" s="21">
        <v>0.37590000000000001</v>
      </c>
      <c r="X41" s="20">
        <v>0.9415</v>
      </c>
      <c r="Y41" s="3">
        <v>0</v>
      </c>
      <c r="Z41" s="3">
        <v>0</v>
      </c>
      <c r="AA41" s="21">
        <v>0</v>
      </c>
    </row>
    <row r="42" spans="1:27">
      <c r="A42" s="73"/>
      <c r="B42" s="19"/>
      <c r="C42" s="2" t="s">
        <v>10</v>
      </c>
      <c r="D42" s="22">
        <v>0.92138939670932307</v>
      </c>
      <c r="E42" s="23">
        <v>0.16326530612244899</v>
      </c>
      <c r="F42" s="23">
        <v>0.15094339622641501</v>
      </c>
      <c r="G42" s="24">
        <v>0.15686274509803899</v>
      </c>
      <c r="H42" s="22">
        <v>0.92961608775137095</v>
      </c>
      <c r="I42" s="23">
        <v>7.1428571428571397E-2</v>
      </c>
      <c r="J42" s="23">
        <v>3.7735849056603696E-2</v>
      </c>
      <c r="K42" s="24">
        <v>4.9382716049382706E-2</v>
      </c>
      <c r="L42" s="22">
        <v>0.93510054844606894</v>
      </c>
      <c r="M42" s="23">
        <v>0.2</v>
      </c>
      <c r="N42" s="23">
        <v>0.11320754716981099</v>
      </c>
      <c r="O42" s="24">
        <v>0.14457831325301199</v>
      </c>
      <c r="P42" s="22">
        <v>0.92413162705667207</v>
      </c>
      <c r="Q42" s="23">
        <v>0.15909090909090901</v>
      </c>
      <c r="R42" s="23">
        <v>0.13207547169811298</v>
      </c>
      <c r="S42" s="24">
        <v>0.14432989690721601</v>
      </c>
      <c r="T42" s="22">
        <v>0.91316270566727598</v>
      </c>
      <c r="U42" s="23">
        <v>0.24390243902438999</v>
      </c>
      <c r="V42" s="23">
        <v>0.37735849056603699</v>
      </c>
      <c r="W42" s="24">
        <v>0.296296296296296</v>
      </c>
      <c r="X42" s="22">
        <v>0.92230347349177288</v>
      </c>
      <c r="Y42" s="23">
        <v>0.25757575757575701</v>
      </c>
      <c r="Z42" s="23">
        <v>0.320754716981132</v>
      </c>
      <c r="AA42" s="24">
        <v>0.28571428571428498</v>
      </c>
    </row>
    <row r="43" spans="1:27">
      <c r="A43" s="73"/>
      <c r="B43" s="19"/>
      <c r="C43" s="2" t="s">
        <v>61</v>
      </c>
      <c r="D43" s="22">
        <v>0.92526455026455001</v>
      </c>
      <c r="E43" s="23">
        <v>0.16129032258064499</v>
      </c>
      <c r="F43" s="23">
        <v>8.1300813008129996E-2</v>
      </c>
      <c r="G43" s="24">
        <v>5.4347826086956499E-2</v>
      </c>
      <c r="H43" s="22">
        <v>0.93386243386243295</v>
      </c>
      <c r="I43" s="23">
        <v>0</v>
      </c>
      <c r="J43" s="23">
        <v>0</v>
      </c>
      <c r="K43" s="24">
        <v>0</v>
      </c>
      <c r="L43" s="22">
        <v>0.93518518518518501</v>
      </c>
      <c r="M43" s="23">
        <v>0.3125</v>
      </c>
      <c r="N43" s="23">
        <v>9.2592592592592504E-2</v>
      </c>
      <c r="O43" s="24">
        <v>5.4347826086956499E-2</v>
      </c>
      <c r="P43" s="22">
        <v>0.93452380952380898</v>
      </c>
      <c r="Q43" s="23">
        <v>0.23076923076923</v>
      </c>
      <c r="R43" s="23">
        <v>5.7142857142857099E-2</v>
      </c>
      <c r="S43" s="24">
        <v>3.2608695652173898E-2</v>
      </c>
      <c r="T43" s="22">
        <v>0.94841269841269804</v>
      </c>
      <c r="U43" s="23">
        <v>0.75</v>
      </c>
      <c r="V43" s="23">
        <v>0.35</v>
      </c>
      <c r="W43" s="24">
        <v>0.22826086956521699</v>
      </c>
      <c r="X43" s="22">
        <v>0.94907407407407396</v>
      </c>
      <c r="Y43" s="23">
        <v>0.71428571428571397</v>
      </c>
      <c r="Z43" s="23">
        <v>0.27173913043478198</v>
      </c>
      <c r="AA43" s="24">
        <v>0.39370078740157399</v>
      </c>
    </row>
    <row r="44" spans="1:27">
      <c r="A44" s="73"/>
      <c r="B44" s="19"/>
      <c r="C44" s="2" t="s">
        <v>62</v>
      </c>
      <c r="D44" s="20">
        <v>6.0846560846560802E-2</v>
      </c>
      <c r="E44" s="3">
        <v>6.0846560846560802E-2</v>
      </c>
      <c r="F44" s="3">
        <v>1</v>
      </c>
      <c r="G44" s="21">
        <v>0.114713216957605</v>
      </c>
      <c r="H44" s="20">
        <v>6.0846560846560802E-2</v>
      </c>
      <c r="I44" s="3">
        <v>6.0846560846560802E-2</v>
      </c>
      <c r="J44" s="3">
        <v>1</v>
      </c>
      <c r="K44" s="21">
        <v>0.114713216957605</v>
      </c>
      <c r="L44" s="20">
        <v>6.0846560846560802E-2</v>
      </c>
      <c r="M44" s="3">
        <v>6.0846560846560802E-2</v>
      </c>
      <c r="N44" s="3">
        <v>1</v>
      </c>
      <c r="O44" s="21">
        <v>0.114713216957605</v>
      </c>
      <c r="P44" s="20">
        <v>6.0846560846560802E-2</v>
      </c>
      <c r="Q44" s="3">
        <v>6.0846560846560802E-2</v>
      </c>
      <c r="R44" s="3">
        <v>1</v>
      </c>
      <c r="S44" s="21">
        <v>0.114713216957605</v>
      </c>
      <c r="T44" s="20">
        <v>6.0846560846560802E-2</v>
      </c>
      <c r="U44" s="3">
        <v>6.0846560846560802E-2</v>
      </c>
      <c r="V44" s="3">
        <v>1</v>
      </c>
      <c r="W44" s="21">
        <v>0.114713216957605</v>
      </c>
      <c r="X44" s="25"/>
      <c r="Y44" s="26"/>
      <c r="Z44" s="26"/>
      <c r="AA44" s="27"/>
    </row>
    <row r="45" spans="1:27">
      <c r="A45" s="73"/>
      <c r="B45" s="19"/>
      <c r="C45" s="2" t="s">
        <v>63</v>
      </c>
      <c r="D45" s="25"/>
      <c r="E45" s="26"/>
      <c r="F45" s="26"/>
      <c r="G45" s="27"/>
      <c r="H45" s="25"/>
      <c r="I45" s="26"/>
      <c r="J45" s="26"/>
      <c r="K45" s="27"/>
      <c r="L45" s="25"/>
      <c r="M45" s="26"/>
      <c r="N45" s="26"/>
      <c r="O45" s="27"/>
      <c r="P45" s="25"/>
      <c r="Q45" s="26"/>
      <c r="R45" s="26"/>
      <c r="S45" s="27"/>
      <c r="T45" s="25"/>
      <c r="U45" s="26"/>
      <c r="V45" s="26"/>
      <c r="W45" s="27"/>
      <c r="X45" s="25"/>
      <c r="Y45" s="26"/>
      <c r="Z45" s="26"/>
      <c r="AA45" s="27"/>
    </row>
    <row r="46" spans="1:27">
      <c r="A46" s="73"/>
      <c r="B46" s="19"/>
      <c r="C46" s="2" t="s">
        <v>64</v>
      </c>
      <c r="D46" s="20">
        <v>0.93887043189368702</v>
      </c>
      <c r="E46" s="3">
        <v>0</v>
      </c>
      <c r="F46" s="3">
        <v>0</v>
      </c>
      <c r="G46" s="21">
        <v>0</v>
      </c>
      <c r="H46" s="20">
        <v>0.92757475083056395</v>
      </c>
      <c r="I46" s="3">
        <v>9.5238095238095205E-2</v>
      </c>
      <c r="J46" s="3">
        <v>2.1739130434782601E-2</v>
      </c>
      <c r="K46" s="21">
        <v>3.5398230088495498E-2</v>
      </c>
      <c r="L46" s="20">
        <v>0.93355481727574696</v>
      </c>
      <c r="M46" s="3">
        <v>0.214285714285714</v>
      </c>
      <c r="N46" s="3">
        <v>3.2608695652173898E-2</v>
      </c>
      <c r="O46" s="21">
        <v>5.6603773584905599E-2</v>
      </c>
      <c r="P46" s="20">
        <v>0.93089700996677704</v>
      </c>
      <c r="Q46" s="3">
        <v>0.16666666666666599</v>
      </c>
      <c r="R46" s="3">
        <v>3.2608695652173898E-2</v>
      </c>
      <c r="S46" s="21">
        <v>5.4545454545454501E-2</v>
      </c>
      <c r="T46" s="20">
        <v>0.94285714285714195</v>
      </c>
      <c r="U46" s="3">
        <v>0.55357142857142805</v>
      </c>
      <c r="V46" s="3">
        <v>0.33695652173912999</v>
      </c>
      <c r="W46" s="21">
        <v>0.41891891891891803</v>
      </c>
      <c r="X46" s="20">
        <v>0.93887043189368702</v>
      </c>
      <c r="Y46" s="3">
        <v>0</v>
      </c>
      <c r="Z46" s="3">
        <v>0</v>
      </c>
      <c r="AA46" s="21">
        <v>0</v>
      </c>
    </row>
    <row r="47" spans="1:27">
      <c r="A47" s="73"/>
      <c r="B47" s="19"/>
      <c r="C47" s="2" t="s">
        <v>23</v>
      </c>
      <c r="D47" s="28">
        <v>0.91798941798941802</v>
      </c>
      <c r="E47" s="29">
        <v>0.203703703703703</v>
      </c>
      <c r="F47" s="29">
        <v>0.119565217391304</v>
      </c>
      <c r="G47" s="30">
        <v>0.150684931506849</v>
      </c>
      <c r="H47" s="20">
        <v>0.93915343915343896</v>
      </c>
      <c r="I47" s="3">
        <v>0</v>
      </c>
      <c r="J47" s="3">
        <v>0</v>
      </c>
      <c r="K47" s="21">
        <v>0</v>
      </c>
      <c r="L47" s="20">
        <v>0.93055555555555503</v>
      </c>
      <c r="M47" s="3">
        <v>0.217391304347826</v>
      </c>
      <c r="N47" s="3">
        <v>5.4347826086956499E-2</v>
      </c>
      <c r="O47" s="21">
        <v>8.6956521739130405E-2</v>
      </c>
      <c r="P47" s="20">
        <v>0.93320105820105803</v>
      </c>
      <c r="Q47" s="3">
        <v>0.15384615384615299</v>
      </c>
      <c r="R47" s="3">
        <v>2.1739130434782601E-2</v>
      </c>
      <c r="S47" s="21">
        <v>3.8095238095238099E-2</v>
      </c>
      <c r="T47" s="20">
        <v>0.94841269841269804</v>
      </c>
      <c r="U47" s="3">
        <v>0.68421052631578905</v>
      </c>
      <c r="V47" s="3">
        <v>0.282608695652173</v>
      </c>
      <c r="W47" s="21">
        <v>0.39999999999999902</v>
      </c>
      <c r="X47" s="20">
        <v>0.94113756613756605</v>
      </c>
      <c r="Y47" s="3">
        <v>0.58823529411764697</v>
      </c>
      <c r="Z47" s="3">
        <v>0.108695652173913</v>
      </c>
      <c r="AA47" s="21">
        <v>0.18348623853210999</v>
      </c>
    </row>
    <row r="48" spans="1:27">
      <c r="A48" s="73"/>
      <c r="B48" s="19"/>
      <c r="C48" s="2" t="s">
        <v>12</v>
      </c>
      <c r="D48" s="31">
        <v>0.97950000000000004</v>
      </c>
      <c r="E48" s="32">
        <v>0.80810000000000004</v>
      </c>
      <c r="F48" s="32">
        <v>0.86960000000000004</v>
      </c>
      <c r="G48" s="33">
        <v>0.8377</v>
      </c>
      <c r="H48" s="31">
        <v>0.97750000000000004</v>
      </c>
      <c r="I48" s="32">
        <v>0.80210000000000004</v>
      </c>
      <c r="J48" s="32">
        <v>0.83699999999999997</v>
      </c>
      <c r="K48" s="33">
        <v>0.81910000000000005</v>
      </c>
      <c r="L48" s="31">
        <v>0.97750000000000004</v>
      </c>
      <c r="M48" s="32">
        <v>0.84519999999999995</v>
      </c>
      <c r="N48" s="32">
        <v>0.77170000000000005</v>
      </c>
      <c r="O48" s="33">
        <v>0.80679999999999996</v>
      </c>
      <c r="P48" s="31">
        <v>0.98080000000000001</v>
      </c>
      <c r="Q48" s="32">
        <v>0.87060000000000004</v>
      </c>
      <c r="R48" s="32">
        <v>0.80430000000000001</v>
      </c>
      <c r="S48" s="33">
        <v>0.83620000000000005</v>
      </c>
      <c r="T48" s="31">
        <v>0.98740000000000006</v>
      </c>
      <c r="U48" s="32">
        <v>0.93979999999999997</v>
      </c>
      <c r="V48" s="32">
        <v>0.8478</v>
      </c>
      <c r="W48" s="33">
        <v>0.89139999999999997</v>
      </c>
      <c r="X48" s="31">
        <v>0.98609999999999998</v>
      </c>
      <c r="Y48" s="32">
        <v>0.85860000000000003</v>
      </c>
      <c r="Z48" s="32">
        <v>0.92390000000000005</v>
      </c>
      <c r="AA48" s="33">
        <v>0.8901</v>
      </c>
    </row>
    <row r="49" spans="1:27">
      <c r="A49" s="73"/>
      <c r="B49" s="12" t="s">
        <v>59</v>
      </c>
      <c r="C49" s="2" t="s">
        <v>8</v>
      </c>
      <c r="D49" s="13">
        <v>0.92099999999999993</v>
      </c>
      <c r="E49" s="14">
        <v>0.24739999999999998</v>
      </c>
      <c r="F49" s="14">
        <v>0.183</v>
      </c>
      <c r="G49" s="15">
        <v>0.2104</v>
      </c>
      <c r="H49" s="16">
        <v>0.92480000000000007</v>
      </c>
      <c r="I49" s="17">
        <v>0.18770000000000001</v>
      </c>
      <c r="J49" s="17">
        <v>9.2499999999999999E-2</v>
      </c>
      <c r="K49" s="18">
        <v>0.12390000000000001</v>
      </c>
      <c r="L49" s="16">
        <v>0.9264</v>
      </c>
      <c r="M49" s="17">
        <v>0.25329999999999997</v>
      </c>
      <c r="N49" s="17">
        <v>0.1434</v>
      </c>
      <c r="O49" s="18">
        <v>0.18309999999999998</v>
      </c>
      <c r="P49" s="16">
        <v>0.9073</v>
      </c>
      <c r="Q49" s="17">
        <v>0.16670000000000001</v>
      </c>
      <c r="R49" s="17">
        <v>0.15279999999999999</v>
      </c>
      <c r="S49" s="18">
        <v>0.15939999999999999</v>
      </c>
      <c r="T49" s="16">
        <v>0.92890000000000006</v>
      </c>
      <c r="U49" s="17">
        <v>0.18590000000000001</v>
      </c>
      <c r="V49" s="17">
        <v>6.9800000000000001E-2</v>
      </c>
      <c r="W49" s="18">
        <v>0.10150000000000001</v>
      </c>
      <c r="X49" s="16">
        <v>0.92790000000000006</v>
      </c>
      <c r="Y49" s="17">
        <v>0.30640000000000001</v>
      </c>
      <c r="Z49" s="17">
        <v>0.2</v>
      </c>
      <c r="AA49" s="18">
        <v>0.24199999999999999</v>
      </c>
    </row>
    <row r="50" spans="1:27">
      <c r="A50" s="73"/>
      <c r="B50" s="19"/>
      <c r="C50" s="2" t="s">
        <v>15</v>
      </c>
      <c r="D50" s="20">
        <v>0.93300000000000005</v>
      </c>
      <c r="E50" s="3">
        <v>0.68289999999999995</v>
      </c>
      <c r="F50" s="3">
        <v>0.2</v>
      </c>
      <c r="G50" s="21">
        <v>0.30930000000000002</v>
      </c>
      <c r="H50" s="20">
        <v>0.94979999999999998</v>
      </c>
      <c r="I50" s="3">
        <v>0.62160000000000004</v>
      </c>
      <c r="J50" s="3">
        <v>0.1678</v>
      </c>
      <c r="K50" s="21">
        <v>0.26429999999999998</v>
      </c>
      <c r="L50" s="20">
        <v>0.95230000000000004</v>
      </c>
      <c r="M50" s="3">
        <v>0.56659999999999999</v>
      </c>
      <c r="N50" s="3">
        <v>0.10625</v>
      </c>
      <c r="O50" s="21">
        <v>0.1789</v>
      </c>
      <c r="P50" s="20">
        <v>0.94779999999999998</v>
      </c>
      <c r="Q50" s="3">
        <v>0.5</v>
      </c>
      <c r="R50" s="3">
        <v>5.11E-2</v>
      </c>
      <c r="S50" s="21">
        <v>9.2780000000000001E-2</v>
      </c>
      <c r="T50" s="20">
        <v>0.93310000000000004</v>
      </c>
      <c r="U50" s="3">
        <v>0.2681</v>
      </c>
      <c r="V50" s="3">
        <v>8.2799999999999999E-2</v>
      </c>
      <c r="W50" s="21">
        <v>0.1265</v>
      </c>
      <c r="X50" s="20">
        <v>0.94499999999999995</v>
      </c>
      <c r="Y50" s="3">
        <v>0.63070000000000004</v>
      </c>
      <c r="Z50" s="3">
        <v>0.14549999999999999</v>
      </c>
      <c r="AA50" s="21">
        <v>0.23649999999999999</v>
      </c>
    </row>
    <row r="51" spans="1:27">
      <c r="A51" s="73"/>
      <c r="B51" s="19"/>
      <c r="C51" s="2" t="s">
        <v>10</v>
      </c>
      <c r="D51" s="22">
        <v>0.90894291295854102</v>
      </c>
      <c r="E51" s="23">
        <v>0.29482071713147401</v>
      </c>
      <c r="F51" s="23">
        <v>0.41886792452830102</v>
      </c>
      <c r="G51" s="24">
        <v>0.34606391270459802</v>
      </c>
      <c r="H51" s="22">
        <v>0.92858693292815209</v>
      </c>
      <c r="I51" s="23">
        <v>0.34761904761904705</v>
      </c>
      <c r="J51" s="23">
        <v>0.27547169811320699</v>
      </c>
      <c r="K51" s="24">
        <v>0.30736842105263101</v>
      </c>
      <c r="L51" s="22">
        <v>0.91426090731495502</v>
      </c>
      <c r="M51" s="23">
        <v>0.30182926829268203</v>
      </c>
      <c r="N51" s="23">
        <v>0.373584905660377</v>
      </c>
      <c r="O51" s="24">
        <v>0.33389544688026901</v>
      </c>
      <c r="P51" s="22">
        <v>0.88441502062079391</v>
      </c>
      <c r="Q51" s="23">
        <v>0.24548049476688799</v>
      </c>
      <c r="R51" s="23">
        <v>0.48679245283018802</v>
      </c>
      <c r="S51" s="24">
        <v>0.32637571157495204</v>
      </c>
      <c r="T51" s="22">
        <v>0.90253961363143009</v>
      </c>
      <c r="U51" s="23">
        <v>0.265306122448979</v>
      </c>
      <c r="V51" s="23">
        <v>0.39245283018867899</v>
      </c>
      <c r="W51" s="24">
        <v>0.316590563165905</v>
      </c>
      <c r="X51" s="22">
        <v>0.92272628608638996</v>
      </c>
      <c r="Y51" s="23">
        <v>0.33691756272401396</v>
      </c>
      <c r="Z51" s="23">
        <v>0.354716981132075</v>
      </c>
      <c r="AA51" s="24">
        <v>0.34558823529411697</v>
      </c>
    </row>
    <row r="52" spans="1:27">
      <c r="A52" s="73"/>
      <c r="B52" s="19"/>
      <c r="C52" s="2" t="s">
        <v>61</v>
      </c>
      <c r="D52" s="22">
        <v>0.93698060941828198</v>
      </c>
      <c r="E52" s="23">
        <v>0.38675958188153298</v>
      </c>
      <c r="F52" s="23">
        <v>0.13136094674556201</v>
      </c>
      <c r="G52" s="24">
        <v>0.196113074204946</v>
      </c>
      <c r="H52" s="22">
        <v>0.94328254847645399</v>
      </c>
      <c r="I52" s="23">
        <v>0.61403508771929804</v>
      </c>
      <c r="J52" s="23">
        <v>8.2840236686390498E-2</v>
      </c>
      <c r="K52" s="24">
        <v>0.145985401459854</v>
      </c>
      <c r="L52" s="22">
        <v>0.94078947368420995</v>
      </c>
      <c r="M52" s="23">
        <v>0.47252747252747201</v>
      </c>
      <c r="N52" s="23">
        <v>0.101775147928994</v>
      </c>
      <c r="O52" s="24">
        <v>0.167478091528724</v>
      </c>
      <c r="P52" s="22">
        <v>0.939681440443213</v>
      </c>
      <c r="Q52" s="23">
        <v>0.38793103448275801</v>
      </c>
      <c r="R52" s="23">
        <v>5.3254437869822403E-2</v>
      </c>
      <c r="S52" s="24">
        <v>9.3652445369406798E-2</v>
      </c>
      <c r="T52" s="22">
        <v>0.94182825484764499</v>
      </c>
      <c r="U52" s="23">
        <v>0.54901960784313697</v>
      </c>
      <c r="V52" s="23">
        <v>3.31360946745562E-2</v>
      </c>
      <c r="W52" s="24">
        <v>6.25E-2</v>
      </c>
      <c r="X52" s="22">
        <v>0.94681440443213205</v>
      </c>
      <c r="Y52" s="23">
        <v>0.62962962962962898</v>
      </c>
      <c r="Z52" s="23">
        <v>0.22130177514792801</v>
      </c>
      <c r="AA52" s="24">
        <v>0.32749562171628699</v>
      </c>
    </row>
    <row r="53" spans="1:27">
      <c r="A53" s="73"/>
      <c r="B53" s="19"/>
      <c r="C53" s="2" t="s">
        <v>62</v>
      </c>
      <c r="D53" s="25"/>
      <c r="E53" s="26"/>
      <c r="F53" s="26"/>
      <c r="G53" s="27"/>
      <c r="H53" s="25"/>
      <c r="I53" s="26"/>
      <c r="J53" s="26"/>
      <c r="K53" s="27"/>
      <c r="L53" s="25"/>
      <c r="M53" s="26"/>
      <c r="N53" s="26"/>
      <c r="O53" s="27"/>
      <c r="P53" s="25"/>
      <c r="Q53" s="26"/>
      <c r="R53" s="26"/>
      <c r="S53" s="27"/>
      <c r="T53" s="25"/>
      <c r="U53" s="26"/>
      <c r="V53" s="26"/>
      <c r="W53" s="27"/>
      <c r="X53" s="25"/>
      <c r="Y53" s="26"/>
      <c r="Z53" s="26"/>
      <c r="AA53" s="27"/>
    </row>
    <row r="54" spans="1:27">
      <c r="A54" s="73"/>
      <c r="B54" s="19"/>
      <c r="C54" s="2" t="s">
        <v>63</v>
      </c>
      <c r="D54" s="25"/>
      <c r="E54" s="26"/>
      <c r="F54" s="26"/>
      <c r="G54" s="27"/>
      <c r="H54" s="25"/>
      <c r="I54" s="26"/>
      <c r="J54" s="26"/>
      <c r="K54" s="27"/>
      <c r="L54" s="25"/>
      <c r="M54" s="26"/>
      <c r="N54" s="26"/>
      <c r="O54" s="27"/>
      <c r="P54" s="25"/>
      <c r="Q54" s="26"/>
      <c r="R54" s="26"/>
      <c r="S54" s="27"/>
      <c r="T54" s="25"/>
      <c r="U54" s="26"/>
      <c r="V54" s="26"/>
      <c r="W54" s="27"/>
      <c r="X54" s="25"/>
      <c r="Y54" s="26"/>
      <c r="Z54" s="26"/>
      <c r="AA54" s="27"/>
    </row>
    <row r="55" spans="1:27">
      <c r="A55" s="73"/>
      <c r="B55" s="19"/>
      <c r="C55" s="2" t="s">
        <v>64</v>
      </c>
      <c r="D55" s="20">
        <v>0.94123804871240102</v>
      </c>
      <c r="E55" s="3">
        <v>0</v>
      </c>
      <c r="F55" s="3">
        <v>0</v>
      </c>
      <c r="G55" s="21">
        <v>0</v>
      </c>
      <c r="H55" s="20">
        <v>0.93418940609951795</v>
      </c>
      <c r="I55" s="3">
        <v>0.28870292887029197</v>
      </c>
      <c r="J55" s="3">
        <v>8.1947743467933404E-2</v>
      </c>
      <c r="K55" s="21">
        <v>0.12765957446808501</v>
      </c>
      <c r="L55" s="20">
        <v>0.93670179356549599</v>
      </c>
      <c r="M55" s="3">
        <v>0.36625514403292098</v>
      </c>
      <c r="N55" s="3">
        <v>0.105700712589073</v>
      </c>
      <c r="O55" s="21">
        <v>0.16405529953917</v>
      </c>
      <c r="P55" s="20">
        <v>0.93495708004745604</v>
      </c>
      <c r="Q55" s="3">
        <v>0.26315789473684198</v>
      </c>
      <c r="R55" s="3">
        <v>5.9382422802850297E-2</v>
      </c>
      <c r="S55" s="21">
        <v>9.68992248062015E-2</v>
      </c>
      <c r="T55" s="20">
        <v>0.93544559983250697</v>
      </c>
      <c r="U55" s="3">
        <v>0.28717948717948699</v>
      </c>
      <c r="V55" s="3">
        <v>6.6508313539192399E-2</v>
      </c>
      <c r="W55" s="21">
        <v>0.108003857280617</v>
      </c>
      <c r="X55" s="20">
        <v>0.94123804871240102</v>
      </c>
      <c r="Y55" s="3">
        <v>0</v>
      </c>
      <c r="Z55" s="3">
        <v>0</v>
      </c>
      <c r="AA55" s="21">
        <v>0</v>
      </c>
    </row>
    <row r="56" spans="1:27">
      <c r="A56" s="73"/>
      <c r="B56" s="19"/>
      <c r="C56" s="2" t="s">
        <v>23</v>
      </c>
      <c r="D56" s="28">
        <v>0.93234072022160597</v>
      </c>
      <c r="E56" s="29">
        <v>0.36134453781512599</v>
      </c>
      <c r="F56" s="29">
        <v>0.26040878122634298</v>
      </c>
      <c r="G56" s="30">
        <v>0.20355029585798801</v>
      </c>
      <c r="H56" s="20">
        <v>0.94127423822714595</v>
      </c>
      <c r="I56" s="3">
        <v>0.46153846153846101</v>
      </c>
      <c r="J56" s="3">
        <v>2.13017751479289E-2</v>
      </c>
      <c r="K56" s="21">
        <v>4.07239819004524E-2</v>
      </c>
      <c r="L56" s="20">
        <v>0.93504155124653698</v>
      </c>
      <c r="M56" s="3">
        <v>0.32452830188679199</v>
      </c>
      <c r="N56" s="3">
        <v>0.101775147928994</v>
      </c>
      <c r="O56" s="21">
        <v>0.15495495495495401</v>
      </c>
      <c r="P56" s="20">
        <v>0.93781163434903003</v>
      </c>
      <c r="Q56" s="3">
        <v>0.29457364341085202</v>
      </c>
      <c r="R56" s="3">
        <v>4.4970414201183397E-2</v>
      </c>
      <c r="S56" s="21">
        <v>7.8028747433264795E-2</v>
      </c>
      <c r="T56" s="35">
        <v>0.93891966759002699</v>
      </c>
      <c r="U56" s="2">
        <v>0.341880341880341</v>
      </c>
      <c r="V56" s="2">
        <v>4.7337278106508798E-2</v>
      </c>
      <c r="W56" s="36">
        <v>8.3160083160083095E-2</v>
      </c>
      <c r="X56" s="20">
        <v>0.94619113573407199</v>
      </c>
      <c r="Y56" s="3">
        <v>0.69318181818181801</v>
      </c>
      <c r="Z56" s="3">
        <v>0.144378698224852</v>
      </c>
      <c r="AA56" s="21">
        <v>0.23898139079333899</v>
      </c>
    </row>
    <row r="57" spans="1:27">
      <c r="A57" s="73"/>
      <c r="B57" s="19"/>
      <c r="C57" s="2" t="s">
        <v>12</v>
      </c>
      <c r="D57" s="31">
        <v>0.9748</v>
      </c>
      <c r="E57" s="32">
        <v>0.80869999999999997</v>
      </c>
      <c r="F57" s="32">
        <v>0.74560000000000004</v>
      </c>
      <c r="G57" s="33">
        <v>0.77590000000000003</v>
      </c>
      <c r="H57" s="31">
        <v>0.97470000000000001</v>
      </c>
      <c r="I57" s="32">
        <v>0.84660000000000002</v>
      </c>
      <c r="J57" s="32">
        <v>0.69230000000000003</v>
      </c>
      <c r="K57" s="33">
        <v>0.76170000000000004</v>
      </c>
      <c r="L57" s="31">
        <v>0.97399999999999998</v>
      </c>
      <c r="M57" s="32">
        <v>0.85499999999999998</v>
      </c>
      <c r="N57" s="32">
        <v>0.66979999999999995</v>
      </c>
      <c r="O57" s="33">
        <v>0.75119999999999998</v>
      </c>
      <c r="P57" s="31">
        <v>0.97409999999999997</v>
      </c>
      <c r="Q57" s="32">
        <v>0.86180000000000001</v>
      </c>
      <c r="R57" s="32">
        <v>0.66390000000000005</v>
      </c>
      <c r="S57" s="33">
        <v>0.75</v>
      </c>
      <c r="T57" s="31">
        <v>0.9748</v>
      </c>
      <c r="U57" s="32">
        <v>0.89880000000000004</v>
      </c>
      <c r="V57" s="32">
        <v>0.64139999999999997</v>
      </c>
      <c r="W57" s="33">
        <v>0.74860000000000004</v>
      </c>
      <c r="X57" s="31">
        <v>0.98250000000000004</v>
      </c>
      <c r="Y57" s="32">
        <v>0.90010000000000001</v>
      </c>
      <c r="Z57" s="32">
        <v>0.7893</v>
      </c>
      <c r="AA57" s="33">
        <v>0.84109999999999996</v>
      </c>
    </row>
    <row r="64" spans="1:27">
      <c r="B64" s="37"/>
    </row>
    <row r="65" spans="2:2">
      <c r="B65" s="37"/>
    </row>
    <row r="67" spans="2:2">
      <c r="B67" s="37"/>
    </row>
    <row r="68" spans="2:2">
      <c r="B68" s="37"/>
    </row>
  </sheetData>
  <mergeCells count="2">
    <mergeCell ref="D2:AA2"/>
    <mergeCell ref="A4:A57"/>
  </mergeCells>
  <pageMargins left="0" right="0" top="0" bottom="0" header="0" footer="0"/>
  <tableParts count="6">
    <tablePart r:id="rId1"/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75"/>
  <sheetViews>
    <sheetView workbookViewId="0"/>
  </sheetViews>
  <sheetFormatPr defaultColWidth="12.5703125" defaultRowHeight="15.75" customHeight="1"/>
  <sheetData>
    <row r="1" spans="1:18">
      <c r="A1" s="3" t="s">
        <v>8</v>
      </c>
      <c r="B1" s="3" t="s">
        <v>8</v>
      </c>
      <c r="C1" s="3" t="s">
        <v>10</v>
      </c>
      <c r="D1" s="3" t="s">
        <v>10</v>
      </c>
      <c r="E1" s="3" t="s">
        <v>15</v>
      </c>
      <c r="F1" s="3" t="s">
        <v>15</v>
      </c>
      <c r="G1" s="3" t="s">
        <v>61</v>
      </c>
      <c r="H1" s="3" t="s">
        <v>61</v>
      </c>
      <c r="I1" s="3" t="s">
        <v>65</v>
      </c>
      <c r="J1" s="3" t="s">
        <v>65</v>
      </c>
      <c r="K1" s="3" t="s">
        <v>66</v>
      </c>
      <c r="L1" s="3" t="s">
        <v>66</v>
      </c>
      <c r="M1" s="3" t="s">
        <v>23</v>
      </c>
      <c r="N1" s="3" t="s">
        <v>23</v>
      </c>
      <c r="O1" s="3" t="s">
        <v>12</v>
      </c>
      <c r="P1" s="3" t="s">
        <v>12</v>
      </c>
      <c r="Q1" s="3" t="s">
        <v>64</v>
      </c>
      <c r="R1" s="3" t="s">
        <v>64</v>
      </c>
    </row>
    <row r="2" spans="1:18">
      <c r="A2" s="3" t="s">
        <v>67</v>
      </c>
      <c r="B2" s="3" t="s">
        <v>68</v>
      </c>
      <c r="C2" s="3" t="s">
        <v>67</v>
      </c>
      <c r="D2" s="3" t="s">
        <v>68</v>
      </c>
      <c r="E2" s="3" t="s">
        <v>67</v>
      </c>
      <c r="F2" s="3" t="s">
        <v>68</v>
      </c>
      <c r="G2" s="3" t="s">
        <v>67</v>
      </c>
      <c r="H2" s="3" t="s">
        <v>68</v>
      </c>
      <c r="I2" s="3" t="s">
        <v>67</v>
      </c>
      <c r="J2" s="3" t="s">
        <v>68</v>
      </c>
      <c r="K2" s="3" t="s">
        <v>67</v>
      </c>
      <c r="L2" s="3" t="s">
        <v>68</v>
      </c>
      <c r="M2" s="3" t="s">
        <v>67</v>
      </c>
      <c r="N2" s="3" t="s">
        <v>68</v>
      </c>
      <c r="O2" s="3" t="s">
        <v>67</v>
      </c>
      <c r="P2" s="3" t="s">
        <v>68</v>
      </c>
      <c r="Q2" s="3" t="s">
        <v>67</v>
      </c>
      <c r="R2" s="3" t="s">
        <v>68</v>
      </c>
    </row>
    <row r="3" spans="1:18">
      <c r="A3" s="3" t="s">
        <v>69</v>
      </c>
      <c r="B3" s="3">
        <v>2.0846887494200401E-2</v>
      </c>
      <c r="C3" s="3" t="s">
        <v>70</v>
      </c>
      <c r="D3" s="3">
        <v>2.33138265201683E-2</v>
      </c>
      <c r="E3" s="3" t="s">
        <v>70</v>
      </c>
      <c r="F3" s="3">
        <v>1.19764644407927E-2</v>
      </c>
      <c r="G3" s="3" t="s">
        <v>69</v>
      </c>
      <c r="H3" s="3">
        <v>6.1857391939978898E-3</v>
      </c>
      <c r="I3" s="3" t="s">
        <v>71</v>
      </c>
      <c r="J3" s="3">
        <v>2.9600370849517998E-2</v>
      </c>
      <c r="K3" s="3" t="s">
        <v>70</v>
      </c>
      <c r="L3" s="3">
        <v>1.8395753238395599E-2</v>
      </c>
      <c r="M3" s="3" t="s">
        <v>72</v>
      </c>
      <c r="N3" s="3">
        <v>3.6029729726661998E-2</v>
      </c>
      <c r="O3" s="3" t="s">
        <v>73</v>
      </c>
      <c r="P3" s="3">
        <v>1.55385505936801E-2</v>
      </c>
      <c r="Q3" s="3" t="s">
        <v>69</v>
      </c>
      <c r="R3" s="3">
        <v>1.1374807774655901E-2</v>
      </c>
    </row>
    <row r="4" spans="1:18">
      <c r="A4" s="3" t="s">
        <v>74</v>
      </c>
      <c r="B4" s="3">
        <v>-5.1092672965204304E-3</v>
      </c>
      <c r="C4" s="3" t="s">
        <v>75</v>
      </c>
      <c r="D4" s="3">
        <v>9.7876916780494506E-5</v>
      </c>
      <c r="E4" s="3" t="s">
        <v>75</v>
      </c>
      <c r="F4" s="3">
        <v>-2.24362322493955E-5</v>
      </c>
      <c r="G4" s="3" t="s">
        <v>76</v>
      </c>
      <c r="H4" s="3">
        <v>-5.4933355202490498E-3</v>
      </c>
      <c r="I4" s="3" t="s">
        <v>77</v>
      </c>
      <c r="J4" s="3">
        <v>-4.6946306292397801E-3</v>
      </c>
      <c r="K4" s="3" t="s">
        <v>76</v>
      </c>
      <c r="L4" s="3">
        <v>-5.6452515412710501E-3</v>
      </c>
      <c r="M4" s="3" t="s">
        <v>78</v>
      </c>
      <c r="N4" s="3">
        <v>-4.2635902663245E-3</v>
      </c>
      <c r="O4" s="3" t="s">
        <v>79</v>
      </c>
      <c r="P4" s="3">
        <v>1.6611359441957899E-3</v>
      </c>
      <c r="Q4" s="3" t="s">
        <v>76</v>
      </c>
      <c r="R4" s="3">
        <v>-4.7816283203082803E-3</v>
      </c>
    </row>
    <row r="5" spans="1:18">
      <c r="A5" s="3" t="s">
        <v>75</v>
      </c>
      <c r="B5" s="3">
        <v>5.8508991848578302E-5</v>
      </c>
      <c r="C5" s="3" t="s">
        <v>74</v>
      </c>
      <c r="D5" s="3">
        <v>6.2871281372599795E-4</v>
      </c>
      <c r="E5" s="3" t="s">
        <v>77</v>
      </c>
      <c r="F5" s="3">
        <v>6.4194072834978502E-4</v>
      </c>
      <c r="G5" s="3" t="s">
        <v>80</v>
      </c>
      <c r="H5" s="3">
        <v>-2.70572197537324E-3</v>
      </c>
      <c r="I5" s="3" t="s">
        <v>76</v>
      </c>
      <c r="J5" s="3">
        <v>-1.5404889145415701E-3</v>
      </c>
      <c r="K5" s="3" t="s">
        <v>77</v>
      </c>
      <c r="L5" s="3">
        <v>-2.4617500045172299E-3</v>
      </c>
      <c r="M5" s="3" t="s">
        <v>75</v>
      </c>
      <c r="N5" s="3">
        <v>1.0286922449612E-4</v>
      </c>
      <c r="O5" s="3" t="s">
        <v>74</v>
      </c>
      <c r="P5" s="3">
        <v>2.4281518538521699E-3</v>
      </c>
      <c r="Q5" s="3" t="s">
        <v>75</v>
      </c>
      <c r="R5" s="3">
        <v>3.2202111147950403E-5</v>
      </c>
    </row>
    <row r="6" spans="1:18">
      <c r="A6" s="3" t="s">
        <v>80</v>
      </c>
      <c r="B6" s="3">
        <v>7.6703535786867899E-3</v>
      </c>
      <c r="C6" s="3" t="s">
        <v>79</v>
      </c>
      <c r="D6" s="3">
        <v>8.7598661298175003E-3</v>
      </c>
      <c r="E6" s="3" t="s">
        <v>69</v>
      </c>
      <c r="F6" s="3">
        <v>9.6167737888971892E-3</v>
      </c>
      <c r="G6" s="3" t="s">
        <v>75</v>
      </c>
      <c r="H6" s="3">
        <v>1.1368144976804101E-4</v>
      </c>
      <c r="I6" s="3" t="s">
        <v>69</v>
      </c>
      <c r="J6" s="3">
        <v>6.9919423044126003E-3</v>
      </c>
      <c r="K6" s="3" t="s">
        <v>69</v>
      </c>
      <c r="L6" s="3">
        <v>6.05126173309111E-3</v>
      </c>
      <c r="M6" s="3" t="s">
        <v>69</v>
      </c>
      <c r="N6" s="3">
        <v>6.88902850617724E-3</v>
      </c>
      <c r="O6" s="3" t="s">
        <v>72</v>
      </c>
      <c r="P6" s="3">
        <v>1.12903455155055E-2</v>
      </c>
      <c r="Q6" s="3" t="s">
        <v>70</v>
      </c>
      <c r="R6" s="3">
        <v>4.2708495577780999E-3</v>
      </c>
    </row>
    <row r="7" spans="1:18">
      <c r="A7" s="3" t="s">
        <v>76</v>
      </c>
      <c r="B7" s="3">
        <v>2.7479011544176603E-4</v>
      </c>
      <c r="C7" s="3" t="s">
        <v>72</v>
      </c>
      <c r="D7" s="3">
        <v>2.4641731397252501E-3</v>
      </c>
      <c r="E7" s="3" t="s">
        <v>79</v>
      </c>
      <c r="F7" s="3">
        <v>5.9256023865044798E-3</v>
      </c>
      <c r="G7" s="3" t="s">
        <v>79</v>
      </c>
      <c r="H7" s="3">
        <v>-1.71064224082524E-3</v>
      </c>
      <c r="I7" s="3" t="s">
        <v>75</v>
      </c>
      <c r="J7" s="3">
        <v>9.590899204961069E-7</v>
      </c>
      <c r="K7" s="3" t="s">
        <v>79</v>
      </c>
      <c r="L7" s="3">
        <v>-1.47809570180166E-3</v>
      </c>
      <c r="M7" s="3" t="s">
        <v>71</v>
      </c>
      <c r="N7" s="3">
        <v>1.83055296789871E-3</v>
      </c>
      <c r="O7" s="3" t="s">
        <v>70</v>
      </c>
      <c r="P7" s="3">
        <v>6.0648487424520402E-3</v>
      </c>
      <c r="Q7" s="3" t="s">
        <v>79</v>
      </c>
      <c r="R7" s="3">
        <v>4.0812934965440902E-4</v>
      </c>
    </row>
    <row r="8" spans="1:18">
      <c r="A8" s="3" t="s">
        <v>77</v>
      </c>
      <c r="B8" s="3">
        <v>-1.0483174699136E-2</v>
      </c>
      <c r="C8" s="3" t="s">
        <v>76</v>
      </c>
      <c r="D8" s="3">
        <v>-8.9062446813144497E-4</v>
      </c>
      <c r="E8" s="3" t="s">
        <v>72</v>
      </c>
      <c r="F8" s="3">
        <v>-4.1211140013693104E-3</v>
      </c>
      <c r="G8" s="3" t="s">
        <v>78</v>
      </c>
      <c r="H8" s="3">
        <v>-2.2639628462359E-2</v>
      </c>
      <c r="I8" s="3" t="s">
        <v>79</v>
      </c>
      <c r="J8" s="3">
        <v>-1.72239645874032E-2</v>
      </c>
      <c r="K8" s="3" t="s">
        <v>78</v>
      </c>
      <c r="L8" s="3">
        <v>-1.2870198827414E-2</v>
      </c>
      <c r="M8" s="3" t="s">
        <v>79</v>
      </c>
      <c r="N8" s="3">
        <v>-8.1128192169344603E-3</v>
      </c>
      <c r="O8" s="3" t="s">
        <v>75</v>
      </c>
      <c r="P8" s="3">
        <v>-6.7307883773214597E-6</v>
      </c>
      <c r="Q8" s="3" t="s">
        <v>77</v>
      </c>
      <c r="R8" s="3">
        <v>-5.3935598782975103E-3</v>
      </c>
    </row>
    <row r="9" spans="1:18">
      <c r="A9" s="3" t="s">
        <v>79</v>
      </c>
      <c r="B9" s="3">
        <v>3.7007192916219101E-3</v>
      </c>
      <c r="C9" s="3" t="s">
        <v>69</v>
      </c>
      <c r="D9" s="3">
        <v>5.8282734787380996E-3</v>
      </c>
      <c r="E9" s="3" t="s">
        <v>80</v>
      </c>
      <c r="F9" s="3">
        <v>8.7688984982299892E-3</v>
      </c>
      <c r="G9" s="3" t="s">
        <v>77</v>
      </c>
      <c r="H9" s="3">
        <v>-9.9360265767741004E-4</v>
      </c>
      <c r="I9" s="3" t="s">
        <v>80</v>
      </c>
      <c r="J9" s="3">
        <v>1.6591606155326899E-3</v>
      </c>
      <c r="K9" s="3" t="s">
        <v>75</v>
      </c>
      <c r="L9" s="3">
        <v>4.62691591110888E-5</v>
      </c>
      <c r="M9" s="3" t="s">
        <v>80</v>
      </c>
      <c r="N9" s="3">
        <v>2.37326830551636E-3</v>
      </c>
      <c r="O9" s="3" t="s">
        <v>69</v>
      </c>
      <c r="P9" s="3">
        <v>6.1266251246716499E-3</v>
      </c>
      <c r="Q9" s="3" t="s">
        <v>73</v>
      </c>
      <c r="R9" s="3">
        <v>4.2238815593717404E-3</v>
      </c>
    </row>
    <row r="10" spans="1:18">
      <c r="A10" s="3" t="s">
        <v>71</v>
      </c>
      <c r="B10" s="3">
        <v>-6.0152010204450303E-2</v>
      </c>
      <c r="C10" s="3" t="s">
        <v>78</v>
      </c>
      <c r="D10" s="3">
        <v>-8.1085977222103797E-2</v>
      </c>
      <c r="E10" s="3" t="s">
        <v>78</v>
      </c>
      <c r="F10" s="3">
        <v>-3.1560019687670901E-2</v>
      </c>
      <c r="G10" s="3" t="s">
        <v>72</v>
      </c>
      <c r="H10" s="3">
        <v>-0.32922914696717898</v>
      </c>
      <c r="I10" s="3" t="s">
        <v>72</v>
      </c>
      <c r="J10" s="3">
        <v>-3.4227694870335203E-2</v>
      </c>
      <c r="K10" s="3" t="s">
        <v>72</v>
      </c>
      <c r="L10" s="3">
        <v>-0.13629457680496501</v>
      </c>
      <c r="M10" s="3" t="s">
        <v>73</v>
      </c>
      <c r="N10" s="3">
        <v>-4.9853324096195403E-2</v>
      </c>
      <c r="O10" s="3" t="s">
        <v>78</v>
      </c>
      <c r="P10" s="3">
        <v>-6.0487250331636398E-2</v>
      </c>
      <c r="Q10" s="3" t="s">
        <v>78</v>
      </c>
      <c r="R10" s="3">
        <v>-4.5301415725956903E-2</v>
      </c>
    </row>
    <row r="11" spans="1:18">
      <c r="A11" s="3" t="s">
        <v>78</v>
      </c>
      <c r="B11" s="3">
        <v>-5.47009382004729E-2</v>
      </c>
      <c r="C11" s="3" t="s">
        <v>73</v>
      </c>
      <c r="D11" s="3">
        <v>-3.1331300823331701E-2</v>
      </c>
      <c r="E11" s="3" t="s">
        <v>74</v>
      </c>
      <c r="F11" s="3">
        <v>-1.6714834512791901E-2</v>
      </c>
      <c r="G11" s="3" t="s">
        <v>73</v>
      </c>
      <c r="H11" s="3">
        <v>-4.7144549004566098E-2</v>
      </c>
      <c r="I11" s="3" t="s">
        <v>78</v>
      </c>
      <c r="J11" s="3">
        <v>-2.75006237383007E-2</v>
      </c>
      <c r="K11" s="3" t="s">
        <v>80</v>
      </c>
      <c r="L11" s="3">
        <v>-5.6066455056047501E-2</v>
      </c>
      <c r="M11" s="3" t="s">
        <v>74</v>
      </c>
      <c r="N11" s="3">
        <v>-4.31666861489374E-2</v>
      </c>
      <c r="O11" s="3" t="s">
        <v>80</v>
      </c>
      <c r="P11" s="3">
        <v>-5.0040079059920101E-3</v>
      </c>
      <c r="Q11" s="3" t="s">
        <v>71</v>
      </c>
      <c r="R11" s="3">
        <v>-1.9201644086082801E-2</v>
      </c>
    </row>
    <row r="12" spans="1:18">
      <c r="A12" s="3" t="s">
        <v>70</v>
      </c>
      <c r="B12" s="3">
        <v>3.05114900736187E-2</v>
      </c>
      <c r="C12" s="3" t="s">
        <v>71</v>
      </c>
      <c r="D12" s="3">
        <v>3.6020217422397097E-2</v>
      </c>
      <c r="E12" s="3" t="s">
        <v>71</v>
      </c>
      <c r="F12" s="3">
        <v>3.6872620761005302E-2</v>
      </c>
      <c r="G12" s="3" t="s">
        <v>70</v>
      </c>
      <c r="H12" s="3">
        <v>1.9641021327650301E-2</v>
      </c>
      <c r="I12" s="3" t="s">
        <v>70</v>
      </c>
      <c r="J12" s="3">
        <v>3.01544713412789E-2</v>
      </c>
      <c r="K12" s="3" t="s">
        <v>71</v>
      </c>
      <c r="L12" s="3">
        <v>2.2747770748924302E-2</v>
      </c>
      <c r="M12" s="3" t="s">
        <v>70</v>
      </c>
      <c r="N12" s="3">
        <v>4.4306996657317098E-2</v>
      </c>
      <c r="O12" s="3" t="s">
        <v>71</v>
      </c>
      <c r="P12" s="3">
        <v>5.8005725576785801E-2</v>
      </c>
      <c r="Q12" s="3" t="s">
        <v>74</v>
      </c>
      <c r="R12" s="3">
        <v>1.3092217814867701E-2</v>
      </c>
    </row>
    <row r="13" spans="1:18">
      <c r="A13" s="3" t="s">
        <v>73</v>
      </c>
      <c r="B13" s="3">
        <v>-1.28250359762927E-2</v>
      </c>
      <c r="C13" s="3" t="s">
        <v>80</v>
      </c>
      <c r="D13" s="3">
        <v>-7.1414785366539302E-3</v>
      </c>
      <c r="E13" s="3" t="s">
        <v>73</v>
      </c>
      <c r="F13" s="3">
        <v>-4.8002412503341902E-3</v>
      </c>
      <c r="G13" s="3" t="s">
        <v>74</v>
      </c>
      <c r="H13" s="3">
        <v>-2.4051112081517102E-2</v>
      </c>
      <c r="I13" s="3" t="s">
        <v>74</v>
      </c>
      <c r="J13" s="3">
        <v>-2.1348879189085498E-2</v>
      </c>
      <c r="K13" s="3" t="s">
        <v>74</v>
      </c>
      <c r="L13" s="3">
        <v>-1.9663132361585199E-2</v>
      </c>
      <c r="M13" s="3" t="s">
        <v>76</v>
      </c>
      <c r="N13" s="3">
        <v>-9.7585426737023199E-3</v>
      </c>
      <c r="O13" s="3" t="s">
        <v>77</v>
      </c>
      <c r="P13" s="3">
        <v>-7.6315322260153205E-5</v>
      </c>
      <c r="Q13" s="3" t="s">
        <v>72</v>
      </c>
      <c r="R13" s="3">
        <v>-1.2336421943636501E-2</v>
      </c>
    </row>
    <row r="14" spans="1:18">
      <c r="A14" s="3" t="s">
        <v>72</v>
      </c>
      <c r="B14" s="3">
        <v>-3.0126828389359699E-2</v>
      </c>
      <c r="C14" s="3" t="s">
        <v>77</v>
      </c>
      <c r="D14" s="3">
        <v>-9.0515400413195297E-3</v>
      </c>
      <c r="E14" s="3" t="s">
        <v>76</v>
      </c>
      <c r="F14" s="3">
        <v>-7.0195718901272398E-3</v>
      </c>
      <c r="G14" s="3" t="s">
        <v>71</v>
      </c>
      <c r="H14" s="3">
        <v>-2.9140491325616202E-2</v>
      </c>
      <c r="I14" s="3" t="s">
        <v>73</v>
      </c>
      <c r="J14" s="3">
        <v>-2.6588673089545899E-2</v>
      </c>
      <c r="K14" s="3" t="s">
        <v>73</v>
      </c>
      <c r="L14" s="3">
        <v>-3.59608569469861E-2</v>
      </c>
      <c r="M14" s="3" t="s">
        <v>77</v>
      </c>
      <c r="N14" s="3">
        <v>-1.3762644319380899E-2</v>
      </c>
      <c r="O14" s="3" t="s">
        <v>76</v>
      </c>
      <c r="P14" s="3">
        <v>-3.54332036055529E-3</v>
      </c>
      <c r="Q14" s="3" t="s">
        <v>80</v>
      </c>
      <c r="R14" s="3">
        <v>-1.39391716432477E-2</v>
      </c>
    </row>
    <row r="17" spans="1:12">
      <c r="A17" s="2" t="s">
        <v>81</v>
      </c>
    </row>
    <row r="18" spans="1:12">
      <c r="A18" s="3"/>
      <c r="B18" s="3" t="s">
        <v>82</v>
      </c>
      <c r="C18" s="3" t="s">
        <v>83</v>
      </c>
      <c r="D18" s="3" t="s">
        <v>84</v>
      </c>
      <c r="E18" s="3" t="s">
        <v>85</v>
      </c>
      <c r="F18" s="3" t="s">
        <v>86</v>
      </c>
      <c r="G18" s="3" t="s">
        <v>87</v>
      </c>
      <c r="H18" s="3" t="s">
        <v>88</v>
      </c>
      <c r="I18" s="3" t="s">
        <v>89</v>
      </c>
      <c r="K18" s="2" t="s">
        <v>90</v>
      </c>
      <c r="L18" s="2" t="s">
        <v>91</v>
      </c>
    </row>
    <row r="19" spans="1:12">
      <c r="A19" s="3">
        <v>0</v>
      </c>
      <c r="B19" s="3">
        <v>0.49621199999999999</v>
      </c>
      <c r="C19" s="3">
        <v>0.50228300000000004</v>
      </c>
      <c r="D19" s="3">
        <v>0.82089599999999996</v>
      </c>
      <c r="E19" s="3">
        <v>0.62322900000000003</v>
      </c>
      <c r="F19" s="3" t="s">
        <v>92</v>
      </c>
      <c r="G19" s="3">
        <v>0.63431800000000005</v>
      </c>
      <c r="H19" s="3" t="s">
        <v>8</v>
      </c>
      <c r="I19" s="3">
        <v>1</v>
      </c>
      <c r="K19" s="3">
        <f ca="1">IFERROR(__xludf.DUMMYFUNCTION("UNIQUE(G19:G72)"),0.634318)</f>
        <v>0.63431800000000005</v>
      </c>
      <c r="L19" s="3" t="str">
        <f ca="1">IFERROR(__xludf.DUMMYFUNCTION("UNIQUE(H19:H72)"),"Devign")</f>
        <v>Devign</v>
      </c>
    </row>
    <row r="20" spans="1:12">
      <c r="A20" s="3">
        <v>1</v>
      </c>
      <c r="B20" s="3">
        <v>0.63257600000000003</v>
      </c>
      <c r="C20" s="3">
        <v>0.57324799999999998</v>
      </c>
      <c r="D20" s="3">
        <v>0.75</v>
      </c>
      <c r="E20" s="3">
        <v>0.64981900000000004</v>
      </c>
      <c r="F20" s="3" t="s">
        <v>93</v>
      </c>
      <c r="G20" s="3">
        <v>0.63431800000000005</v>
      </c>
      <c r="H20" s="3" t="s">
        <v>8</v>
      </c>
      <c r="I20" s="3">
        <v>1</v>
      </c>
      <c r="K20" s="3">
        <f ca="1">IFERROR(__xludf.DUMMYFUNCTION("""COMPUTED_VALUE"""),0.622071)</f>
        <v>0.62207100000000004</v>
      </c>
      <c r="L20" s="3" t="str">
        <f ca="1">IFERROR(__xludf.DUMMYFUNCTION("""COMPUTED_VALUE"""),"ReVeal")</f>
        <v>ReVeal</v>
      </c>
    </row>
    <row r="21" spans="1:12">
      <c r="A21" s="3">
        <v>2</v>
      </c>
      <c r="B21" s="3">
        <v>0.45075799999999999</v>
      </c>
      <c r="C21" s="3">
        <v>0.469613</v>
      </c>
      <c r="D21" s="3">
        <v>0.634328</v>
      </c>
      <c r="E21" s="3">
        <v>0.53968300000000002</v>
      </c>
      <c r="F21" s="3" t="s">
        <v>92</v>
      </c>
      <c r="G21" s="3">
        <v>0.63431800000000005</v>
      </c>
      <c r="H21" s="3" t="s">
        <v>8</v>
      </c>
      <c r="I21" s="3">
        <v>2</v>
      </c>
      <c r="K21" s="3">
        <f ca="1">IFERROR(__xludf.DUMMYFUNCTION("""COMPUTED_VALUE"""),0.719958)</f>
        <v>0.71995799999999999</v>
      </c>
      <c r="L21" s="3" t="str">
        <f ca="1">IFERROR(__xludf.DUMMYFUNCTION("""COMPUTED_VALUE"""),"CodeBERT")</f>
        <v>CodeBERT</v>
      </c>
    </row>
    <row r="22" spans="1:12">
      <c r="A22" s="3">
        <v>3</v>
      </c>
      <c r="B22" s="3">
        <v>0.60227299999999995</v>
      </c>
      <c r="C22" s="3">
        <v>0.55033600000000005</v>
      </c>
      <c r="D22" s="3">
        <v>0.68333299999999997</v>
      </c>
      <c r="E22" s="3">
        <v>0.60966500000000001</v>
      </c>
      <c r="F22" s="3" t="s">
        <v>93</v>
      </c>
      <c r="G22" s="3">
        <v>0.63431800000000005</v>
      </c>
      <c r="H22" s="3" t="s">
        <v>8</v>
      </c>
      <c r="I22" s="3">
        <v>2</v>
      </c>
      <c r="K22" s="3">
        <f ca="1">IFERROR(__xludf.DUMMYFUNCTION("""COMPUTED_VALUE"""),0.699949)</f>
        <v>0.69994900000000004</v>
      </c>
      <c r="L22" s="3" t="str">
        <f ca="1">IFERROR(__xludf.DUMMYFUNCTION("""COMPUTED_VALUE"""),"ReGVD")</f>
        <v>ReGVD</v>
      </c>
    </row>
    <row r="23" spans="1:12">
      <c r="A23" s="3">
        <v>4</v>
      </c>
      <c r="B23" s="3">
        <v>0.49242399999999997</v>
      </c>
      <c r="C23" s="3">
        <v>0.5</v>
      </c>
      <c r="D23" s="3">
        <v>0.76119400000000004</v>
      </c>
      <c r="E23" s="3">
        <v>0.60355000000000003</v>
      </c>
      <c r="F23" s="3" t="s">
        <v>92</v>
      </c>
      <c r="G23" s="3">
        <v>0.63431800000000005</v>
      </c>
      <c r="H23" s="3" t="s">
        <v>8</v>
      </c>
      <c r="I23" s="3">
        <v>3</v>
      </c>
      <c r="K23" s="3">
        <f ca="1">IFERROR(__xludf.DUMMYFUNCTION("""COMPUTED_VALUE"""),0.694936)</f>
        <v>0.694936</v>
      </c>
      <c r="L23" s="3" t="str">
        <f ca="1">IFERROR(__xludf.DUMMYFUNCTION("""COMPUTED_VALUE"""),"VulBERTa-MLP")</f>
        <v>VulBERTa-MLP</v>
      </c>
    </row>
    <row r="24" spans="1:12">
      <c r="A24" s="3">
        <v>5</v>
      </c>
      <c r="B24" s="3">
        <v>0.57575799999999999</v>
      </c>
      <c r="C24" s="3">
        <v>0.52564100000000002</v>
      </c>
      <c r="D24" s="3">
        <v>0.68333299999999997</v>
      </c>
      <c r="E24" s="3">
        <v>0.59420300000000004</v>
      </c>
      <c r="F24" s="3" t="s">
        <v>93</v>
      </c>
      <c r="G24" s="3">
        <v>0.63431800000000005</v>
      </c>
      <c r="H24" s="3" t="s">
        <v>8</v>
      </c>
      <c r="I24" s="3">
        <v>3</v>
      </c>
      <c r="K24" s="3">
        <f ca="1">IFERROR(__xludf.DUMMYFUNCTION("""COMPUTED_VALUE"""),0.705882)</f>
        <v>0.70588200000000001</v>
      </c>
      <c r="L24" s="3" t="str">
        <f ca="1">IFERROR(__xludf.DUMMYFUNCTION("""COMPUTED_VALUE"""),"VulBERTa-CNN")</f>
        <v>VulBERTa-CNN</v>
      </c>
    </row>
    <row r="25" spans="1:12">
      <c r="A25" s="3">
        <v>6</v>
      </c>
      <c r="B25" s="3">
        <v>0.40530300000000002</v>
      </c>
      <c r="C25" s="3">
        <v>0.40476200000000001</v>
      </c>
      <c r="D25" s="3">
        <v>0.54400000000000004</v>
      </c>
      <c r="E25" s="3">
        <v>0.46416400000000002</v>
      </c>
      <c r="F25" s="3" t="s">
        <v>92</v>
      </c>
      <c r="G25" s="3">
        <v>0.62207100000000004</v>
      </c>
      <c r="H25" s="3" t="s">
        <v>10</v>
      </c>
      <c r="I25" s="3">
        <v>1</v>
      </c>
      <c r="K25" s="3">
        <f ca="1">IFERROR(__xludf.DUMMYFUNCTION("""COMPUTED_VALUE"""),0.733836)</f>
        <v>0.73383600000000004</v>
      </c>
      <c r="L25" s="3" t="str">
        <f ca="1">IFERROR(__xludf.DUMMYFUNCTION("""COMPUTED_VALUE"""),"LineVul")</f>
        <v>LineVul</v>
      </c>
    </row>
    <row r="26" spans="1:12">
      <c r="A26" s="3">
        <v>7</v>
      </c>
      <c r="B26" s="3">
        <v>0.587121</v>
      </c>
      <c r="C26" s="3">
        <v>0.55921100000000001</v>
      </c>
      <c r="D26" s="3">
        <v>0.66929099999999997</v>
      </c>
      <c r="E26" s="3">
        <v>0.60931900000000006</v>
      </c>
      <c r="F26" s="3" t="s">
        <v>93</v>
      </c>
      <c r="G26" s="3">
        <v>0.62207100000000004</v>
      </c>
      <c r="H26" s="3" t="s">
        <v>10</v>
      </c>
      <c r="I26" s="3">
        <v>1</v>
      </c>
      <c r="K26" s="3">
        <f ca="1">IFERROR(__xludf.DUMMYFUNCTION("""COMPUTED_VALUE"""),0.661283)</f>
        <v>0.66128299999999995</v>
      </c>
      <c r="L26" s="3" t="str">
        <f ca="1">IFERROR(__xludf.DUMMYFUNCTION("""COMPUTED_VALUE"""),"Code2Vec")</f>
        <v>Code2Vec</v>
      </c>
    </row>
    <row r="27" spans="1:12">
      <c r="A27" s="3">
        <v>8</v>
      </c>
      <c r="B27" s="3">
        <v>0.47348499999999999</v>
      </c>
      <c r="C27" s="3">
        <v>0.46315800000000001</v>
      </c>
      <c r="D27" s="3">
        <v>0.70399999999999996</v>
      </c>
      <c r="E27" s="3">
        <v>0.55872999999999995</v>
      </c>
      <c r="F27" s="3" t="s">
        <v>92</v>
      </c>
      <c r="G27" s="3">
        <v>0.62207100000000004</v>
      </c>
      <c r="H27" s="3" t="s">
        <v>10</v>
      </c>
      <c r="I27" s="3">
        <v>2</v>
      </c>
      <c r="K27" s="3">
        <f ca="1">IFERROR(__xludf.DUMMYFUNCTION("""COMPUTED_VALUE"""),0.696855)</f>
        <v>0.696855</v>
      </c>
      <c r="L27" s="3" t="str">
        <f ca="1">IFERROR(__xludf.DUMMYFUNCTION("""COMPUTED_VALUE"""),"PLBART")</f>
        <v>PLBART</v>
      </c>
    </row>
    <row r="28" spans="1:12">
      <c r="A28" s="3">
        <v>9</v>
      </c>
      <c r="B28" s="3">
        <v>0.54166700000000001</v>
      </c>
      <c r="C28" s="3">
        <v>0.51612899999999995</v>
      </c>
      <c r="D28" s="3">
        <v>0.75590599999999997</v>
      </c>
      <c r="E28" s="3">
        <v>0.61341900000000005</v>
      </c>
      <c r="F28" s="3" t="s">
        <v>93</v>
      </c>
      <c r="G28" s="3">
        <v>0.62207100000000004</v>
      </c>
      <c r="H28" s="3" t="s">
        <v>10</v>
      </c>
      <c r="I28" s="3">
        <v>2</v>
      </c>
    </row>
    <row r="29" spans="1:12">
      <c r="A29" s="3">
        <v>10</v>
      </c>
      <c r="B29" s="3">
        <v>0.42424200000000001</v>
      </c>
      <c r="C29" s="3">
        <v>0.42458099999999999</v>
      </c>
      <c r="D29" s="3">
        <v>0.60799999999999998</v>
      </c>
      <c r="E29" s="3">
        <v>0.5</v>
      </c>
      <c r="F29" s="3" t="s">
        <v>92</v>
      </c>
      <c r="G29" s="3">
        <v>0.62207100000000004</v>
      </c>
      <c r="H29" s="3" t="s">
        <v>10</v>
      </c>
      <c r="I29" s="3">
        <v>3</v>
      </c>
    </row>
    <row r="30" spans="1:12">
      <c r="A30" s="3">
        <v>11</v>
      </c>
      <c r="B30" s="3">
        <v>0.57575799999999999</v>
      </c>
      <c r="C30" s="3">
        <v>0.54545500000000002</v>
      </c>
      <c r="D30" s="3">
        <v>0.70866099999999999</v>
      </c>
      <c r="E30" s="3">
        <v>0.61643800000000004</v>
      </c>
      <c r="F30" s="3" t="s">
        <v>93</v>
      </c>
      <c r="G30" s="3">
        <v>0.62207100000000004</v>
      </c>
      <c r="H30" s="3" t="s">
        <v>10</v>
      </c>
      <c r="I30" s="3">
        <v>3</v>
      </c>
    </row>
    <row r="31" spans="1:12">
      <c r="A31" s="3">
        <v>12</v>
      </c>
      <c r="B31" s="3">
        <v>0.54212499999999997</v>
      </c>
      <c r="C31" s="3">
        <v>0.55319099999999999</v>
      </c>
      <c r="D31" s="3">
        <v>0.55714300000000005</v>
      </c>
      <c r="E31" s="3">
        <v>0.55515999999999999</v>
      </c>
      <c r="F31" s="3" t="s">
        <v>92</v>
      </c>
      <c r="G31" s="3">
        <v>0.71995799999999999</v>
      </c>
      <c r="H31" s="3" t="s">
        <v>17</v>
      </c>
      <c r="I31" s="3">
        <v>1</v>
      </c>
    </row>
    <row r="32" spans="1:12">
      <c r="A32" s="3">
        <v>13</v>
      </c>
      <c r="B32" s="3">
        <v>0.65934099999999995</v>
      </c>
      <c r="C32" s="3">
        <v>0.6875</v>
      </c>
      <c r="D32" s="3">
        <v>0.57037000000000004</v>
      </c>
      <c r="E32" s="3">
        <v>0.62348199999999998</v>
      </c>
      <c r="F32" s="3" t="s">
        <v>93</v>
      </c>
      <c r="G32" s="3">
        <v>0.71995799999999999</v>
      </c>
      <c r="H32" s="3" t="s">
        <v>17</v>
      </c>
      <c r="I32" s="3">
        <v>1</v>
      </c>
    </row>
    <row r="33" spans="1:9">
      <c r="A33" s="3">
        <v>14</v>
      </c>
      <c r="B33" s="3">
        <v>0.57875500000000002</v>
      </c>
      <c r="C33" s="3">
        <v>0.64044900000000005</v>
      </c>
      <c r="D33" s="3">
        <v>0.40714299999999998</v>
      </c>
      <c r="E33" s="3">
        <v>0.49781700000000001</v>
      </c>
      <c r="F33" s="3" t="s">
        <v>92</v>
      </c>
      <c r="G33" s="3">
        <v>0.71995799999999999</v>
      </c>
      <c r="H33" s="3" t="s">
        <v>17</v>
      </c>
      <c r="I33" s="3">
        <v>2</v>
      </c>
    </row>
    <row r="34" spans="1:9">
      <c r="A34" s="3">
        <v>15</v>
      </c>
      <c r="B34" s="3">
        <v>0.67032999999999998</v>
      </c>
      <c r="C34" s="3">
        <v>0.75862099999999999</v>
      </c>
      <c r="D34" s="3">
        <v>0.48888900000000002</v>
      </c>
      <c r="E34" s="3">
        <v>0.59459499999999998</v>
      </c>
      <c r="F34" s="3" t="s">
        <v>93</v>
      </c>
      <c r="G34" s="3">
        <v>0.71995799999999999</v>
      </c>
      <c r="H34" s="3" t="s">
        <v>17</v>
      </c>
      <c r="I34" s="3">
        <v>2</v>
      </c>
    </row>
    <row r="35" spans="1:9">
      <c r="A35" s="3">
        <v>16</v>
      </c>
      <c r="B35" s="3">
        <v>0.55311399999999999</v>
      </c>
      <c r="C35" s="3">
        <v>0.60227299999999995</v>
      </c>
      <c r="D35" s="3">
        <v>0.37857099999999999</v>
      </c>
      <c r="E35" s="3">
        <v>0.46491199999999999</v>
      </c>
      <c r="F35" s="3" t="s">
        <v>92</v>
      </c>
      <c r="G35" s="3">
        <v>0.71995799999999999</v>
      </c>
      <c r="H35" s="3" t="s">
        <v>17</v>
      </c>
      <c r="I35" s="3">
        <v>3</v>
      </c>
    </row>
    <row r="36" spans="1:9">
      <c r="A36" s="3">
        <v>17</v>
      </c>
      <c r="B36" s="3">
        <v>0.65934099999999995</v>
      </c>
      <c r="C36" s="3">
        <v>0.75</v>
      </c>
      <c r="D36" s="3">
        <v>0.466667</v>
      </c>
      <c r="E36" s="3">
        <v>0.57534200000000002</v>
      </c>
      <c r="F36" s="3" t="s">
        <v>93</v>
      </c>
      <c r="G36" s="3">
        <v>0.71995799999999999</v>
      </c>
      <c r="H36" s="3" t="s">
        <v>17</v>
      </c>
      <c r="I36" s="3">
        <v>3</v>
      </c>
    </row>
    <row r="37" spans="1:9">
      <c r="A37" s="3">
        <v>18</v>
      </c>
      <c r="B37" s="3">
        <v>0.52381</v>
      </c>
      <c r="C37" s="3">
        <v>0.50349699999999997</v>
      </c>
      <c r="D37" s="3">
        <v>0.54961800000000005</v>
      </c>
      <c r="E37" s="3">
        <v>0.52554699999999999</v>
      </c>
      <c r="F37" s="3" t="s">
        <v>92</v>
      </c>
      <c r="G37" s="3">
        <v>0.69994900000000004</v>
      </c>
      <c r="H37" s="3" t="s">
        <v>15</v>
      </c>
      <c r="I37" s="3">
        <v>1</v>
      </c>
    </row>
    <row r="38" spans="1:9">
      <c r="A38" s="3">
        <v>19</v>
      </c>
      <c r="B38" s="3">
        <v>0.63370000000000004</v>
      </c>
      <c r="C38" s="3">
        <v>0.63478299999999999</v>
      </c>
      <c r="D38" s="3">
        <v>0.55725199999999997</v>
      </c>
      <c r="E38" s="3">
        <v>0.59349600000000002</v>
      </c>
      <c r="F38" s="3" t="s">
        <v>93</v>
      </c>
      <c r="G38" s="3">
        <v>0.69994900000000004</v>
      </c>
      <c r="H38" s="3" t="s">
        <v>15</v>
      </c>
      <c r="I38" s="3">
        <v>1</v>
      </c>
    </row>
    <row r="39" spans="1:9">
      <c r="A39" s="3">
        <v>20</v>
      </c>
      <c r="B39" s="3">
        <v>0.55311399999999999</v>
      </c>
      <c r="C39" s="3">
        <v>0.53781500000000004</v>
      </c>
      <c r="D39" s="3">
        <v>0.48854999999999998</v>
      </c>
      <c r="E39" s="3">
        <v>0.51200000000000001</v>
      </c>
      <c r="F39" s="3" t="s">
        <v>92</v>
      </c>
      <c r="G39" s="3">
        <v>0.69994900000000004</v>
      </c>
      <c r="H39" s="3" t="s">
        <v>15</v>
      </c>
      <c r="I39" s="3">
        <v>2</v>
      </c>
    </row>
    <row r="40" spans="1:9">
      <c r="A40" s="3">
        <v>21</v>
      </c>
      <c r="B40" s="3">
        <v>0.62271100000000001</v>
      </c>
      <c r="C40" s="3">
        <v>0.62963000000000002</v>
      </c>
      <c r="D40" s="3">
        <v>0.51908399999999999</v>
      </c>
      <c r="E40" s="3">
        <v>0.56903800000000004</v>
      </c>
      <c r="F40" s="3" t="s">
        <v>93</v>
      </c>
      <c r="G40" s="3">
        <v>0.69994900000000004</v>
      </c>
      <c r="H40" s="3" t="s">
        <v>15</v>
      </c>
      <c r="I40" s="3">
        <v>2</v>
      </c>
    </row>
    <row r="41" spans="1:9">
      <c r="A41" s="3">
        <v>22</v>
      </c>
      <c r="B41" s="3">
        <v>0.50549500000000003</v>
      </c>
      <c r="C41" s="3">
        <v>0.48611100000000002</v>
      </c>
      <c r="D41" s="3">
        <v>0.53435100000000002</v>
      </c>
      <c r="E41" s="3">
        <v>0.50909099999999996</v>
      </c>
      <c r="F41" s="3" t="s">
        <v>92</v>
      </c>
      <c r="G41" s="3">
        <v>0.69994900000000004</v>
      </c>
      <c r="H41" s="3" t="s">
        <v>15</v>
      </c>
      <c r="I41" s="3">
        <v>3</v>
      </c>
    </row>
    <row r="42" spans="1:9">
      <c r="A42" s="3">
        <v>23</v>
      </c>
      <c r="B42" s="3">
        <v>0.63370000000000004</v>
      </c>
      <c r="C42" s="3">
        <v>0.62601600000000002</v>
      </c>
      <c r="D42" s="3">
        <v>0.58778600000000003</v>
      </c>
      <c r="E42" s="3">
        <v>0.60629900000000003</v>
      </c>
      <c r="F42" s="3" t="s">
        <v>93</v>
      </c>
      <c r="G42" s="3">
        <v>0.69994900000000004</v>
      </c>
      <c r="H42" s="3" t="s">
        <v>15</v>
      </c>
      <c r="I42" s="3">
        <v>3</v>
      </c>
    </row>
    <row r="43" spans="1:9">
      <c r="A43" s="3">
        <v>24</v>
      </c>
      <c r="B43" s="3">
        <v>0.52747299999999997</v>
      </c>
      <c r="C43" s="3">
        <v>0.50349699999999997</v>
      </c>
      <c r="D43" s="3">
        <v>0.55384599999999995</v>
      </c>
      <c r="E43" s="3">
        <v>0.52747299999999997</v>
      </c>
      <c r="F43" s="3" t="s">
        <v>92</v>
      </c>
      <c r="G43" s="3">
        <v>0.694936</v>
      </c>
      <c r="H43" s="3" t="s">
        <v>66</v>
      </c>
      <c r="I43" s="3">
        <v>1</v>
      </c>
    </row>
    <row r="44" spans="1:9">
      <c r="A44" s="3">
        <v>25</v>
      </c>
      <c r="B44" s="3">
        <v>0.62637399999999999</v>
      </c>
      <c r="C44" s="3">
        <v>0.59829100000000002</v>
      </c>
      <c r="D44" s="3">
        <v>0.56000000000000005</v>
      </c>
      <c r="E44" s="3">
        <v>0.57851200000000003</v>
      </c>
      <c r="F44" s="3" t="s">
        <v>93</v>
      </c>
      <c r="G44" s="3">
        <v>0.694936</v>
      </c>
      <c r="H44" s="3" t="s">
        <v>66</v>
      </c>
      <c r="I44" s="3">
        <v>1</v>
      </c>
    </row>
    <row r="45" spans="1:9">
      <c r="A45" s="3">
        <v>26</v>
      </c>
      <c r="B45" s="3">
        <v>0.54945100000000002</v>
      </c>
      <c r="C45" s="3">
        <v>0.51794899999999999</v>
      </c>
      <c r="D45" s="3">
        <v>0.77692300000000003</v>
      </c>
      <c r="E45" s="3">
        <v>0.62153800000000003</v>
      </c>
      <c r="F45" s="3" t="s">
        <v>92</v>
      </c>
      <c r="G45" s="3">
        <v>0.694936</v>
      </c>
      <c r="H45" s="3" t="s">
        <v>66</v>
      </c>
      <c r="I45" s="3">
        <v>2</v>
      </c>
    </row>
    <row r="46" spans="1:9">
      <c r="A46" s="3">
        <v>27</v>
      </c>
      <c r="B46" s="3">
        <v>0.62637399999999999</v>
      </c>
      <c r="C46" s="3">
        <v>0.57055199999999995</v>
      </c>
      <c r="D46" s="3">
        <v>0.74399999999999999</v>
      </c>
      <c r="E46" s="3">
        <v>0.64583299999999999</v>
      </c>
      <c r="F46" s="3" t="s">
        <v>93</v>
      </c>
      <c r="G46" s="3">
        <v>0.694936</v>
      </c>
      <c r="H46" s="3" t="s">
        <v>66</v>
      </c>
      <c r="I46" s="3">
        <v>2</v>
      </c>
    </row>
    <row r="47" spans="1:9">
      <c r="A47" s="3">
        <v>28</v>
      </c>
      <c r="B47" s="3">
        <v>0.54212499999999997</v>
      </c>
      <c r="C47" s="3">
        <v>0.51479299999999995</v>
      </c>
      <c r="D47" s="3">
        <v>0.66923100000000002</v>
      </c>
      <c r="E47" s="3">
        <v>0.58194000000000001</v>
      </c>
      <c r="F47" s="3" t="s">
        <v>92</v>
      </c>
      <c r="G47" s="3">
        <v>0.694936</v>
      </c>
      <c r="H47" s="3" t="s">
        <v>66</v>
      </c>
      <c r="I47" s="3">
        <v>3</v>
      </c>
    </row>
    <row r="48" spans="1:9">
      <c r="A48" s="3">
        <v>29</v>
      </c>
      <c r="B48" s="3">
        <v>0.65934099999999995</v>
      </c>
      <c r="C48" s="3">
        <v>0.614286</v>
      </c>
      <c r="D48" s="3">
        <v>0.68799999999999994</v>
      </c>
      <c r="E48" s="3">
        <v>0.649057</v>
      </c>
      <c r="F48" s="3" t="s">
        <v>93</v>
      </c>
      <c r="G48" s="3">
        <v>0.694936</v>
      </c>
      <c r="H48" s="3" t="s">
        <v>66</v>
      </c>
      <c r="I48" s="3">
        <v>3</v>
      </c>
    </row>
    <row r="49" spans="1:9">
      <c r="A49" s="3">
        <v>30</v>
      </c>
      <c r="B49" s="3">
        <v>0.56044000000000005</v>
      </c>
      <c r="C49" s="3">
        <v>0.52517999999999998</v>
      </c>
      <c r="D49" s="3">
        <v>0.57480299999999995</v>
      </c>
      <c r="E49" s="3">
        <v>0.54887200000000003</v>
      </c>
      <c r="F49" s="3" t="s">
        <v>92</v>
      </c>
      <c r="G49" s="3">
        <v>0.70588200000000001</v>
      </c>
      <c r="H49" s="3" t="s">
        <v>65</v>
      </c>
      <c r="I49" s="3">
        <v>1</v>
      </c>
    </row>
    <row r="50" spans="1:9">
      <c r="A50" s="3">
        <v>31</v>
      </c>
      <c r="B50" s="3">
        <v>0.61538499999999996</v>
      </c>
      <c r="C50" s="3">
        <v>0.58441600000000005</v>
      </c>
      <c r="D50" s="3">
        <v>0.68702300000000005</v>
      </c>
      <c r="E50" s="3">
        <v>0.631579</v>
      </c>
      <c r="F50" s="3" t="s">
        <v>93</v>
      </c>
      <c r="G50" s="3">
        <v>0.70588200000000001</v>
      </c>
      <c r="H50" s="3" t="s">
        <v>65</v>
      </c>
      <c r="I50" s="3">
        <v>1</v>
      </c>
    </row>
    <row r="51" spans="1:9">
      <c r="A51" s="3">
        <v>32</v>
      </c>
      <c r="B51" s="3">
        <v>0.51282099999999997</v>
      </c>
      <c r="C51" s="3">
        <v>0.48192800000000002</v>
      </c>
      <c r="D51" s="3">
        <v>0.62992099999999995</v>
      </c>
      <c r="E51" s="3">
        <v>0.54607499999999998</v>
      </c>
      <c r="F51" s="3" t="s">
        <v>92</v>
      </c>
      <c r="G51" s="3">
        <v>0.70588200000000001</v>
      </c>
      <c r="H51" s="3" t="s">
        <v>65</v>
      </c>
      <c r="I51" s="3">
        <v>2</v>
      </c>
    </row>
    <row r="52" spans="1:9">
      <c r="A52" s="3">
        <v>33</v>
      </c>
      <c r="B52" s="3">
        <v>0.61172199999999999</v>
      </c>
      <c r="C52" s="3">
        <v>0.57668699999999995</v>
      </c>
      <c r="D52" s="3">
        <v>0.717557</v>
      </c>
      <c r="E52" s="3">
        <v>0.63945600000000002</v>
      </c>
      <c r="F52" s="3" t="s">
        <v>93</v>
      </c>
      <c r="G52" s="3">
        <v>0.70588200000000001</v>
      </c>
      <c r="H52" s="3" t="s">
        <v>65</v>
      </c>
      <c r="I52" s="3">
        <v>2</v>
      </c>
    </row>
    <row r="53" spans="1:9">
      <c r="A53" s="3">
        <v>34</v>
      </c>
      <c r="B53" s="3">
        <v>0.54212499999999997</v>
      </c>
      <c r="C53" s="3">
        <v>0.51</v>
      </c>
      <c r="D53" s="3">
        <v>0.40157500000000002</v>
      </c>
      <c r="E53" s="3">
        <v>0.44933899999999999</v>
      </c>
      <c r="F53" s="3" t="s">
        <v>92</v>
      </c>
      <c r="G53" s="3">
        <v>0.70588200000000001</v>
      </c>
      <c r="H53" s="3" t="s">
        <v>65</v>
      </c>
      <c r="I53" s="3">
        <v>3</v>
      </c>
    </row>
    <row r="54" spans="1:9">
      <c r="A54" s="3">
        <v>35</v>
      </c>
      <c r="B54" s="3">
        <v>0.65201500000000001</v>
      </c>
      <c r="C54" s="3">
        <v>0.634328</v>
      </c>
      <c r="D54" s="3">
        <v>0.64885499999999996</v>
      </c>
      <c r="E54" s="3">
        <v>0.641509</v>
      </c>
      <c r="F54" s="3" t="s">
        <v>93</v>
      </c>
      <c r="G54" s="3">
        <v>0.70588200000000001</v>
      </c>
      <c r="H54" s="3" t="s">
        <v>65</v>
      </c>
      <c r="I54" s="3">
        <v>3</v>
      </c>
    </row>
    <row r="55" spans="1:9">
      <c r="A55" s="3">
        <v>36</v>
      </c>
      <c r="B55" s="3">
        <v>0.58241799999999999</v>
      </c>
      <c r="C55" s="3">
        <v>0.53398100000000004</v>
      </c>
      <c r="D55" s="3">
        <v>0.45454499999999998</v>
      </c>
      <c r="E55" s="3">
        <v>0.49107099999999998</v>
      </c>
      <c r="F55" s="3" t="s">
        <v>92</v>
      </c>
      <c r="G55" s="3">
        <v>0.73383600000000004</v>
      </c>
      <c r="H55" s="3" t="s">
        <v>12</v>
      </c>
      <c r="I55" s="3">
        <v>1</v>
      </c>
    </row>
    <row r="56" spans="1:9">
      <c r="A56" s="3">
        <v>37</v>
      </c>
      <c r="B56" s="3">
        <v>0.68498199999999998</v>
      </c>
      <c r="C56" s="3">
        <v>0.68888899999999997</v>
      </c>
      <c r="D56" s="3">
        <v>0.67883199999999999</v>
      </c>
      <c r="E56" s="3">
        <v>0.68382399999999999</v>
      </c>
      <c r="F56" s="3" t="s">
        <v>93</v>
      </c>
      <c r="G56" s="3">
        <v>0.73383600000000004</v>
      </c>
      <c r="H56" s="3" t="s">
        <v>12</v>
      </c>
      <c r="I56" s="3">
        <v>1</v>
      </c>
    </row>
    <row r="57" spans="1:9">
      <c r="A57" s="3">
        <v>38</v>
      </c>
      <c r="B57" s="3">
        <v>0.56410300000000002</v>
      </c>
      <c r="C57" s="3">
        <v>0.50588200000000005</v>
      </c>
      <c r="D57" s="3">
        <v>0.71074400000000004</v>
      </c>
      <c r="E57" s="3">
        <v>0.59106499999999995</v>
      </c>
      <c r="F57" s="3" t="s">
        <v>92</v>
      </c>
      <c r="G57" s="3">
        <v>0.73383600000000004</v>
      </c>
      <c r="H57" s="3" t="s">
        <v>12</v>
      </c>
      <c r="I57" s="3">
        <v>2</v>
      </c>
    </row>
    <row r="58" spans="1:9">
      <c r="A58" s="3">
        <v>39</v>
      </c>
      <c r="B58" s="3">
        <v>0.65934099999999995</v>
      </c>
      <c r="C58" s="3">
        <v>0.63095199999999996</v>
      </c>
      <c r="D58" s="3">
        <v>0.77372300000000005</v>
      </c>
      <c r="E58" s="3">
        <v>0.69508199999999998</v>
      </c>
      <c r="F58" s="3" t="s">
        <v>93</v>
      </c>
      <c r="G58" s="3">
        <v>0.73383600000000004</v>
      </c>
      <c r="H58" s="3" t="s">
        <v>12</v>
      </c>
      <c r="I58" s="3">
        <v>2</v>
      </c>
    </row>
    <row r="59" spans="1:9">
      <c r="A59" s="3">
        <v>40</v>
      </c>
      <c r="B59" s="3">
        <v>0.57875500000000002</v>
      </c>
      <c r="C59" s="3">
        <v>0.52459</v>
      </c>
      <c r="D59" s="3">
        <v>0.52892600000000001</v>
      </c>
      <c r="E59" s="3">
        <v>0.52674900000000002</v>
      </c>
      <c r="F59" s="3" t="s">
        <v>92</v>
      </c>
      <c r="G59" s="3">
        <v>0.73383600000000004</v>
      </c>
      <c r="H59" s="3" t="s">
        <v>12</v>
      </c>
      <c r="I59" s="3">
        <v>3</v>
      </c>
    </row>
    <row r="60" spans="1:9">
      <c r="A60" s="3">
        <v>41</v>
      </c>
      <c r="B60" s="3">
        <v>0.67032999999999998</v>
      </c>
      <c r="C60" s="3">
        <v>0.67669199999999996</v>
      </c>
      <c r="D60" s="3">
        <v>0.65693400000000002</v>
      </c>
      <c r="E60" s="3">
        <v>0.66666700000000001</v>
      </c>
      <c r="F60" s="3" t="s">
        <v>93</v>
      </c>
      <c r="G60" s="3">
        <v>0.73383600000000004</v>
      </c>
      <c r="H60" s="3" t="s">
        <v>12</v>
      </c>
      <c r="I60" s="3">
        <v>3</v>
      </c>
    </row>
    <row r="61" spans="1:9">
      <c r="A61" s="3">
        <v>42</v>
      </c>
      <c r="B61" s="3">
        <v>0.42490800000000001</v>
      </c>
      <c r="C61" s="3">
        <v>0.39583299999999999</v>
      </c>
      <c r="D61" s="3">
        <v>0.44881900000000002</v>
      </c>
      <c r="E61" s="3">
        <v>0.42066399999999998</v>
      </c>
      <c r="F61" s="3" t="s">
        <v>92</v>
      </c>
      <c r="G61" s="3">
        <v>0.66128299999999995</v>
      </c>
      <c r="H61" s="3" t="s">
        <v>64</v>
      </c>
      <c r="I61" s="3">
        <v>1</v>
      </c>
    </row>
    <row r="62" spans="1:9">
      <c r="A62" s="3">
        <v>43</v>
      </c>
      <c r="B62" s="3">
        <v>0.69230800000000003</v>
      </c>
      <c r="C62" s="3">
        <v>0.66666700000000001</v>
      </c>
      <c r="D62" s="3">
        <v>0.67716500000000002</v>
      </c>
      <c r="E62" s="3">
        <v>0.671875</v>
      </c>
      <c r="F62" s="3" t="s">
        <v>93</v>
      </c>
      <c r="G62" s="3">
        <v>0.66128299999999995</v>
      </c>
      <c r="H62" s="3" t="s">
        <v>64</v>
      </c>
      <c r="I62" s="3">
        <v>1</v>
      </c>
    </row>
    <row r="63" spans="1:9">
      <c r="A63" s="3">
        <v>44</v>
      </c>
      <c r="B63" s="3">
        <v>0.43956000000000001</v>
      </c>
      <c r="C63" s="3">
        <v>0.41333300000000001</v>
      </c>
      <c r="D63" s="3">
        <v>0.48818899999999998</v>
      </c>
      <c r="E63" s="3">
        <v>0.44765300000000002</v>
      </c>
      <c r="F63" s="3" t="s">
        <v>92</v>
      </c>
      <c r="G63" s="3">
        <v>0.66128299999999995</v>
      </c>
      <c r="H63" s="3" t="s">
        <v>64</v>
      </c>
      <c r="I63" s="3">
        <v>2</v>
      </c>
    </row>
    <row r="64" spans="1:9">
      <c r="A64" s="3">
        <v>45</v>
      </c>
      <c r="B64" s="3">
        <v>0.64835200000000004</v>
      </c>
      <c r="C64" s="3">
        <v>0.61313899999999999</v>
      </c>
      <c r="D64" s="3">
        <v>0.66141700000000003</v>
      </c>
      <c r="E64" s="3">
        <v>0.63636400000000004</v>
      </c>
      <c r="F64" s="3" t="s">
        <v>93</v>
      </c>
      <c r="G64" s="3">
        <v>0.66128299999999995</v>
      </c>
      <c r="H64" s="3" t="s">
        <v>64</v>
      </c>
      <c r="I64" s="3">
        <v>2</v>
      </c>
    </row>
    <row r="65" spans="1:9">
      <c r="A65" s="3">
        <v>46</v>
      </c>
      <c r="B65" s="3">
        <v>0.42857099999999998</v>
      </c>
      <c r="C65" s="3">
        <v>0.4</v>
      </c>
      <c r="D65" s="3">
        <v>0.45669300000000002</v>
      </c>
      <c r="E65" s="3">
        <v>0.42647099999999999</v>
      </c>
      <c r="F65" s="3" t="s">
        <v>92</v>
      </c>
      <c r="G65" s="3">
        <v>0.66128299999999995</v>
      </c>
      <c r="H65" s="3" t="s">
        <v>64</v>
      </c>
      <c r="I65" s="3">
        <v>3</v>
      </c>
    </row>
    <row r="66" spans="1:9">
      <c r="A66" s="3">
        <v>47</v>
      </c>
      <c r="B66" s="3">
        <v>0.63736300000000001</v>
      </c>
      <c r="C66" s="3">
        <v>0.61666699999999997</v>
      </c>
      <c r="D66" s="3">
        <v>0.582677</v>
      </c>
      <c r="E66" s="3">
        <v>0.59919</v>
      </c>
      <c r="F66" s="3" t="s">
        <v>93</v>
      </c>
      <c r="G66" s="3">
        <v>0.66128299999999995</v>
      </c>
      <c r="H66" s="3" t="s">
        <v>64</v>
      </c>
      <c r="I66" s="3">
        <v>3</v>
      </c>
    </row>
    <row r="67" spans="1:9">
      <c r="A67" s="3">
        <v>48</v>
      </c>
      <c r="B67" s="3">
        <v>0.52014700000000003</v>
      </c>
      <c r="C67" s="3">
        <v>0.51063800000000004</v>
      </c>
      <c r="D67" s="3">
        <v>0.53731300000000004</v>
      </c>
      <c r="E67" s="3">
        <v>0.52363599999999999</v>
      </c>
      <c r="F67" s="3" t="s">
        <v>92</v>
      </c>
      <c r="G67" s="3">
        <v>0.696855</v>
      </c>
      <c r="H67" s="3" t="s">
        <v>23</v>
      </c>
      <c r="I67" s="3">
        <v>1</v>
      </c>
    </row>
    <row r="68" spans="1:9">
      <c r="A68" s="3">
        <v>49</v>
      </c>
      <c r="B68" s="3">
        <v>0.63370000000000004</v>
      </c>
      <c r="C68" s="3">
        <v>0.60799999999999998</v>
      </c>
      <c r="D68" s="3">
        <v>0.59842499999999998</v>
      </c>
      <c r="E68" s="3">
        <v>0.60317500000000002</v>
      </c>
      <c r="F68" s="3" t="s">
        <v>93</v>
      </c>
      <c r="G68" s="3">
        <v>0.696855</v>
      </c>
      <c r="H68" s="3" t="s">
        <v>23</v>
      </c>
      <c r="I68" s="3">
        <v>1</v>
      </c>
    </row>
    <row r="69" spans="1:9">
      <c r="A69" s="3">
        <v>50</v>
      </c>
      <c r="B69" s="3">
        <v>0.54578800000000005</v>
      </c>
      <c r="C69" s="3">
        <v>0.54237299999999999</v>
      </c>
      <c r="D69" s="3">
        <v>0.47761199999999998</v>
      </c>
      <c r="E69" s="3">
        <v>0.50793699999999997</v>
      </c>
      <c r="F69" s="3" t="s">
        <v>92</v>
      </c>
      <c r="G69" s="3">
        <v>0.696855</v>
      </c>
      <c r="H69" s="3" t="s">
        <v>23</v>
      </c>
      <c r="I69" s="3">
        <v>2</v>
      </c>
    </row>
    <row r="70" spans="1:9">
      <c r="A70" s="3">
        <v>51</v>
      </c>
      <c r="B70" s="3">
        <v>0.64835200000000004</v>
      </c>
      <c r="C70" s="3">
        <v>0.61151100000000003</v>
      </c>
      <c r="D70" s="3">
        <v>0.66929099999999997</v>
      </c>
      <c r="E70" s="3">
        <v>0.63909800000000005</v>
      </c>
      <c r="F70" s="3" t="s">
        <v>93</v>
      </c>
      <c r="G70" s="3">
        <v>0.696855</v>
      </c>
      <c r="H70" s="3" t="s">
        <v>23</v>
      </c>
      <c r="I70" s="3">
        <v>2</v>
      </c>
    </row>
    <row r="71" spans="1:9">
      <c r="A71" s="3">
        <v>52</v>
      </c>
      <c r="B71" s="3">
        <v>0.55311399999999999</v>
      </c>
      <c r="C71" s="3">
        <v>0.54615400000000003</v>
      </c>
      <c r="D71" s="3">
        <v>0.52985099999999996</v>
      </c>
      <c r="E71" s="3">
        <v>0.537879</v>
      </c>
      <c r="F71" s="3" t="s">
        <v>92</v>
      </c>
      <c r="G71" s="3">
        <v>0.696855</v>
      </c>
      <c r="H71" s="3" t="s">
        <v>23</v>
      </c>
      <c r="I71" s="3">
        <v>3</v>
      </c>
    </row>
    <row r="72" spans="1:9">
      <c r="A72" s="3">
        <v>53</v>
      </c>
      <c r="B72" s="3">
        <v>0.65934099999999995</v>
      </c>
      <c r="C72" s="3">
        <v>0.62878800000000001</v>
      </c>
      <c r="D72" s="3">
        <v>0.65354299999999999</v>
      </c>
      <c r="E72" s="3">
        <v>0.64092700000000002</v>
      </c>
      <c r="F72" s="3" t="s">
        <v>93</v>
      </c>
      <c r="G72" s="3">
        <v>0.696855</v>
      </c>
      <c r="H72" s="3" t="s">
        <v>23</v>
      </c>
      <c r="I72" s="3">
        <v>3</v>
      </c>
    </row>
    <row r="73" spans="1:9">
      <c r="A73" s="2"/>
    </row>
    <row r="74" spans="1:9">
      <c r="A74" s="2"/>
    </row>
    <row r="75" spans="1:9">
      <c r="A75" s="2"/>
    </row>
  </sheetData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O32"/>
  <sheetViews>
    <sheetView workbookViewId="0"/>
  </sheetViews>
  <sheetFormatPr defaultColWidth="12.5703125" defaultRowHeight="15.75" customHeight="1"/>
  <sheetData>
    <row r="1" spans="1:15">
      <c r="A1" s="2" t="s">
        <v>94</v>
      </c>
      <c r="B1" s="2"/>
      <c r="C1" s="2"/>
      <c r="D1" s="2"/>
      <c r="E1" s="2"/>
      <c r="F1" s="2"/>
      <c r="G1" s="2"/>
      <c r="H1" s="2"/>
      <c r="I1" s="2"/>
      <c r="J1" s="2"/>
      <c r="K1" s="2" t="s">
        <v>95</v>
      </c>
    </row>
    <row r="2" spans="1:15">
      <c r="B2" s="2" t="s">
        <v>82</v>
      </c>
      <c r="C2" s="2" t="s">
        <v>82</v>
      </c>
      <c r="D2" s="2" t="s">
        <v>83</v>
      </c>
      <c r="E2" s="2" t="s">
        <v>83</v>
      </c>
      <c r="F2" s="2" t="s">
        <v>84</v>
      </c>
      <c r="G2" s="2" t="s">
        <v>84</v>
      </c>
      <c r="H2" s="2" t="s">
        <v>85</v>
      </c>
      <c r="I2" s="2" t="s">
        <v>85</v>
      </c>
      <c r="J2" s="2"/>
      <c r="K2" s="2"/>
    </row>
    <row r="3" spans="1:15">
      <c r="A3" s="2" t="s">
        <v>86</v>
      </c>
      <c r="B3" s="2" t="s">
        <v>96</v>
      </c>
      <c r="C3" s="2" t="s">
        <v>97</v>
      </c>
      <c r="D3" s="2" t="s">
        <v>96</v>
      </c>
      <c r="E3" s="2" t="s">
        <v>97</v>
      </c>
      <c r="F3" s="2" t="s">
        <v>96</v>
      </c>
      <c r="G3" s="2" t="s">
        <v>97</v>
      </c>
      <c r="H3" s="2" t="s">
        <v>96</v>
      </c>
      <c r="I3" s="2" t="s">
        <v>97</v>
      </c>
    </row>
    <row r="4" spans="1:15">
      <c r="A4" s="2" t="s">
        <v>88</v>
      </c>
      <c r="B4" s="3"/>
      <c r="C4" s="3"/>
      <c r="D4" s="3"/>
      <c r="E4" s="3"/>
      <c r="F4" s="3"/>
      <c r="G4" s="3"/>
      <c r="H4" s="3"/>
      <c r="I4" s="3"/>
      <c r="K4" s="3"/>
      <c r="L4" s="38" t="s">
        <v>82</v>
      </c>
      <c r="M4" s="38" t="s">
        <v>83</v>
      </c>
      <c r="N4" s="38" t="s">
        <v>84</v>
      </c>
      <c r="O4" s="38" t="s">
        <v>85</v>
      </c>
    </row>
    <row r="5" spans="1:15">
      <c r="A5" s="2" t="s">
        <v>64</v>
      </c>
      <c r="B5" s="3">
        <v>0.43101343101343098</v>
      </c>
      <c r="C5" s="3">
        <v>0.659340659340659</v>
      </c>
      <c r="D5" s="3">
        <v>0.403055555555555</v>
      </c>
      <c r="E5" s="3">
        <v>0.63215733982157296</v>
      </c>
      <c r="F5" s="3">
        <v>0.464566929133858</v>
      </c>
      <c r="G5" s="3">
        <v>0.64041994750656095</v>
      </c>
      <c r="H5" s="3">
        <v>0.431596074826749</v>
      </c>
      <c r="I5" s="3">
        <v>0.63580963992148198</v>
      </c>
      <c r="K5" s="38" t="s">
        <v>25</v>
      </c>
      <c r="L5" s="23">
        <v>0.59009174311926527</v>
      </c>
      <c r="M5" s="23">
        <v>0.55280815465162703</v>
      </c>
      <c r="N5" s="23">
        <v>0.56876828943867996</v>
      </c>
      <c r="O5" s="23">
        <v>0.56054675301612578</v>
      </c>
    </row>
    <row r="6" spans="1:15">
      <c r="A6" s="2" t="s">
        <v>61</v>
      </c>
      <c r="B6" s="3">
        <v>0.55799755799755801</v>
      </c>
      <c r="C6" s="3">
        <v>0.66300366300366298</v>
      </c>
      <c r="D6" s="3">
        <v>0.59863788494555803</v>
      </c>
      <c r="E6" s="3">
        <v>0.73204022988505701</v>
      </c>
      <c r="F6" s="3">
        <v>0.44761904761904697</v>
      </c>
      <c r="G6" s="3">
        <v>0.50864197530864197</v>
      </c>
      <c r="H6" s="3">
        <v>0.50596300564565699</v>
      </c>
      <c r="I6" s="3">
        <v>0.59780628057484497</v>
      </c>
      <c r="K6" s="38" t="s">
        <v>17</v>
      </c>
      <c r="L6" s="23">
        <v>0.63826666666666665</v>
      </c>
      <c r="M6" s="23">
        <v>0.59176666666666666</v>
      </c>
      <c r="N6" s="23">
        <v>0.53603333333333336</v>
      </c>
      <c r="O6" s="23">
        <v>0.54926666666666668</v>
      </c>
    </row>
    <row r="7" spans="1:15">
      <c r="A7" s="2" t="s">
        <v>8</v>
      </c>
      <c r="B7" s="3">
        <v>0.479797979797979</v>
      </c>
      <c r="C7" s="3">
        <v>0.60353535353535304</v>
      </c>
      <c r="D7" s="3">
        <v>0.490632121563779</v>
      </c>
      <c r="E7" s="3">
        <v>0.54974166791804502</v>
      </c>
      <c r="F7" s="3">
        <v>0.73880597014925298</v>
      </c>
      <c r="G7" s="3">
        <v>0.70555555555555505</v>
      </c>
      <c r="H7" s="3">
        <v>0.58882076576563303</v>
      </c>
      <c r="I7" s="3">
        <v>0.61789594021495198</v>
      </c>
      <c r="K7" s="38" t="s">
        <v>8</v>
      </c>
      <c r="L7" s="23">
        <v>0.56210000000000004</v>
      </c>
      <c r="M7" s="23">
        <v>0.49806666666666666</v>
      </c>
      <c r="N7" s="23">
        <v>0.71403333333333341</v>
      </c>
      <c r="O7" s="23">
        <v>0.58623333333333338</v>
      </c>
    </row>
    <row r="8" spans="1:15">
      <c r="A8" s="2" t="s">
        <v>12</v>
      </c>
      <c r="B8" s="3">
        <v>0.57509157509157505</v>
      </c>
      <c r="C8" s="3">
        <v>0.67155067155067105</v>
      </c>
      <c r="D8" s="3">
        <v>0.52148436646662399</v>
      </c>
      <c r="E8" s="3">
        <v>0.66551099972152505</v>
      </c>
      <c r="F8" s="3">
        <v>0.56473829201101899</v>
      </c>
      <c r="G8" s="3">
        <v>0.70316301703162998</v>
      </c>
      <c r="H8" s="3">
        <v>0.536295230620354</v>
      </c>
      <c r="I8" s="3">
        <v>0.68185738776384797</v>
      </c>
      <c r="K8" s="38" t="s">
        <v>12</v>
      </c>
      <c r="L8" s="23">
        <v>0.65483333333333327</v>
      </c>
      <c r="M8" s="23">
        <v>0.63450000000000006</v>
      </c>
      <c r="N8" s="23">
        <v>0.60106666666666664</v>
      </c>
      <c r="O8" s="23">
        <v>0.61299999999999999</v>
      </c>
    </row>
    <row r="9" spans="1:15">
      <c r="A9" s="2" t="s">
        <v>23</v>
      </c>
      <c r="B9" s="3">
        <v>0.53968253968253899</v>
      </c>
      <c r="C9" s="3">
        <v>0.64713064713064705</v>
      </c>
      <c r="D9" s="3">
        <v>0.53305500846070597</v>
      </c>
      <c r="E9" s="3">
        <v>0.616099556718261</v>
      </c>
      <c r="F9" s="3">
        <v>0.51492537313432796</v>
      </c>
      <c r="G9" s="3">
        <v>0.64041994750656095</v>
      </c>
      <c r="H9" s="3">
        <v>0.52315055315055303</v>
      </c>
      <c r="I9" s="3">
        <v>0.62773299615404798</v>
      </c>
      <c r="K9" s="38" t="s">
        <v>23</v>
      </c>
      <c r="L9" s="23">
        <v>0.61205173255246426</v>
      </c>
      <c r="M9" s="23">
        <v>0.57816210070062535</v>
      </c>
      <c r="N9" s="23">
        <v>0.57535590969455452</v>
      </c>
      <c r="O9" s="23">
        <v>0.57673026242643266</v>
      </c>
    </row>
    <row r="10" spans="1:15">
      <c r="A10" s="2" t="s">
        <v>15</v>
      </c>
      <c r="B10" s="3">
        <v>0.52747252747252704</v>
      </c>
      <c r="C10" s="3">
        <v>0.63003663003663002</v>
      </c>
      <c r="D10" s="3">
        <v>0.50914091355267799</v>
      </c>
      <c r="E10" s="3">
        <v>0.63014283282929395</v>
      </c>
      <c r="F10" s="3">
        <v>0.52417302798982102</v>
      </c>
      <c r="G10" s="3">
        <v>0.55470737913486001</v>
      </c>
      <c r="H10" s="3">
        <v>0.51554611811546103</v>
      </c>
      <c r="I10" s="3">
        <v>0.58961093482051297</v>
      </c>
      <c r="K10" s="38" t="s">
        <v>15</v>
      </c>
      <c r="L10" s="23">
        <v>0.61713030746705666</v>
      </c>
      <c r="M10" s="23">
        <v>0.61914101161688373</v>
      </c>
      <c r="N10" s="23">
        <v>0.45524568393094239</v>
      </c>
      <c r="O10" s="23">
        <v>0.51547084897097728</v>
      </c>
    </row>
    <row r="11" spans="1:15">
      <c r="A11" s="2" t="s">
        <v>10</v>
      </c>
      <c r="B11" s="3">
        <v>0.43434343434343398</v>
      </c>
      <c r="C11" s="3">
        <v>0.56818181818181801</v>
      </c>
      <c r="D11" s="3">
        <v>0.43083360169511298</v>
      </c>
      <c r="E11" s="3">
        <v>0.54026470134279903</v>
      </c>
      <c r="F11" s="3">
        <v>0.61866666666666603</v>
      </c>
      <c r="G11" s="3">
        <v>0.71128608923884495</v>
      </c>
      <c r="H11" s="3">
        <v>0.50763132708525205</v>
      </c>
      <c r="I11" s="3">
        <v>0.61305862764386398</v>
      </c>
      <c r="K11" s="38" t="s">
        <v>10</v>
      </c>
      <c r="L11" s="23">
        <v>0.52614254968983365</v>
      </c>
      <c r="M11" s="23">
        <v>0.47648131056711368</v>
      </c>
      <c r="N11" s="23">
        <v>0.7058994478349313</v>
      </c>
      <c r="O11" s="23">
        <v>0.56159009375160895</v>
      </c>
    </row>
    <row r="12" spans="1:15">
      <c r="A12" s="2" t="s">
        <v>65</v>
      </c>
      <c r="B12" s="3">
        <v>0.53846153846153799</v>
      </c>
      <c r="C12" s="3">
        <v>0.62637362637362604</v>
      </c>
      <c r="D12" s="3">
        <v>0.50570252231949298</v>
      </c>
      <c r="E12" s="3">
        <v>0.59847701972965195</v>
      </c>
      <c r="F12" s="3">
        <v>0.535433070866141</v>
      </c>
      <c r="G12" s="3">
        <v>0.684478371501272</v>
      </c>
      <c r="H12" s="3">
        <v>0.51476215760793897</v>
      </c>
      <c r="I12" s="3">
        <v>0.63751472121453601</v>
      </c>
      <c r="K12" s="38" t="s">
        <v>21</v>
      </c>
      <c r="L12" s="23">
        <v>0.64092240117130272</v>
      </c>
      <c r="M12" s="23">
        <v>0.59738881935615229</v>
      </c>
      <c r="N12" s="23">
        <v>0.58642352801654896</v>
      </c>
      <c r="O12" s="23">
        <v>0.590009280628915</v>
      </c>
    </row>
    <row r="13" spans="1:15">
      <c r="A13" s="2" t="s">
        <v>66</v>
      </c>
      <c r="B13" s="2">
        <v>0.53968253968253899</v>
      </c>
      <c r="C13" s="2">
        <v>0.63736263736263699</v>
      </c>
      <c r="D13" s="2">
        <v>0.51207937361783495</v>
      </c>
      <c r="E13" s="2">
        <v>0.594376153271858</v>
      </c>
      <c r="F13" s="3">
        <v>0.66666666666666596</v>
      </c>
      <c r="G13" s="3">
        <v>0.66400000000000003</v>
      </c>
      <c r="H13" s="3">
        <v>0.57698359611403005</v>
      </c>
      <c r="I13" s="3">
        <v>0.62446744460037695</v>
      </c>
      <c r="K13" s="38" t="s">
        <v>19</v>
      </c>
      <c r="L13" s="23">
        <v>0.62770000000000004</v>
      </c>
      <c r="M13" s="23">
        <v>0.61329999999999996</v>
      </c>
      <c r="N13" s="23">
        <v>0.5131</v>
      </c>
      <c r="O13" s="23">
        <v>0.55879999999999996</v>
      </c>
    </row>
    <row r="14" spans="1:15">
      <c r="F14" s="3"/>
      <c r="G14" s="3"/>
      <c r="H14" s="3"/>
      <c r="I14" s="3"/>
    </row>
    <row r="18" spans="2:15">
      <c r="B18" s="3"/>
      <c r="C18" s="3"/>
      <c r="D18" s="3"/>
      <c r="E18" s="3"/>
      <c r="F18" s="3"/>
      <c r="G18" s="3"/>
      <c r="H18" s="3"/>
      <c r="I18" s="3"/>
      <c r="L18" s="38"/>
      <c r="M18" s="38"/>
      <c r="N18" s="38"/>
      <c r="O18" s="38"/>
    </row>
    <row r="19" spans="2:15">
      <c r="B19" s="3"/>
      <c r="C19" s="3"/>
      <c r="D19" s="3"/>
      <c r="E19" s="3"/>
      <c r="F19" s="3"/>
      <c r="G19" s="3"/>
      <c r="H19" s="3"/>
      <c r="I19" s="3"/>
    </row>
    <row r="20" spans="2:15">
      <c r="B20" s="3"/>
      <c r="C20" s="3"/>
      <c r="D20" s="3"/>
      <c r="E20" s="3"/>
      <c r="F20" s="3"/>
      <c r="G20" s="3"/>
      <c r="H20" s="3"/>
      <c r="I20" s="3"/>
    </row>
    <row r="21" spans="2:15">
      <c r="B21" s="3"/>
      <c r="C21" s="3"/>
      <c r="D21" s="3"/>
      <c r="E21" s="3"/>
      <c r="F21" s="3"/>
      <c r="G21" s="3"/>
      <c r="H21" s="3"/>
      <c r="I21" s="3"/>
      <c r="L21" s="23"/>
      <c r="M21" s="23"/>
      <c r="N21" s="23"/>
      <c r="O21" s="23"/>
    </row>
    <row r="22" spans="2:15">
      <c r="B22" s="3"/>
      <c r="C22" s="3"/>
      <c r="D22" s="3"/>
      <c r="E22" s="3"/>
      <c r="F22" s="3"/>
      <c r="G22" s="3"/>
      <c r="H22" s="3"/>
      <c r="I22" s="3"/>
    </row>
    <row r="23" spans="2:15">
      <c r="B23" s="3"/>
      <c r="C23" s="3"/>
      <c r="D23" s="3"/>
      <c r="E23" s="3"/>
      <c r="F23" s="3"/>
      <c r="G23" s="3"/>
      <c r="H23" s="3"/>
      <c r="I23" s="3"/>
    </row>
    <row r="24" spans="2:15">
      <c r="B24" s="3"/>
      <c r="C24" s="3"/>
      <c r="D24" s="3"/>
      <c r="E24" s="3"/>
      <c r="F24" s="3"/>
      <c r="G24" s="3"/>
      <c r="H24" s="3"/>
      <c r="I24" s="3"/>
    </row>
    <row r="25" spans="2:15">
      <c r="B25" s="3"/>
      <c r="C25" s="3"/>
      <c r="D25" s="3"/>
      <c r="E25" s="3"/>
      <c r="F25" s="3"/>
      <c r="G25" s="3"/>
      <c r="H25" s="3"/>
      <c r="I25" s="3"/>
    </row>
    <row r="26" spans="2:15">
      <c r="B26" s="3"/>
      <c r="C26" s="3"/>
      <c r="D26" s="3"/>
      <c r="E26" s="3"/>
      <c r="F26" s="3"/>
      <c r="G26" s="3"/>
      <c r="H26" s="3"/>
      <c r="I26" s="3"/>
    </row>
    <row r="27" spans="2:15">
      <c r="B27" s="3"/>
      <c r="C27" s="3"/>
      <c r="D27" s="3"/>
      <c r="E27" s="3"/>
      <c r="F27" s="3"/>
      <c r="G27" s="3"/>
      <c r="H27" s="3"/>
      <c r="I27" s="3"/>
    </row>
    <row r="28" spans="2:15">
      <c r="B28" s="3"/>
      <c r="C28" s="3"/>
      <c r="D28" s="3"/>
      <c r="E28" s="3"/>
      <c r="F28" s="3"/>
      <c r="G28" s="3"/>
      <c r="H28" s="3"/>
      <c r="I28" s="3"/>
    </row>
    <row r="29" spans="2:15">
      <c r="B29" s="3"/>
      <c r="C29" s="3"/>
      <c r="D29" s="3"/>
      <c r="E29" s="3"/>
      <c r="F29" s="3"/>
      <c r="G29" s="3"/>
      <c r="H29" s="3"/>
      <c r="I29" s="3"/>
    </row>
    <row r="30" spans="2:15">
      <c r="B30" s="3"/>
      <c r="C30" s="3"/>
      <c r="D30" s="3"/>
      <c r="E30" s="3"/>
      <c r="F30" s="3"/>
      <c r="G30" s="3"/>
      <c r="H30" s="3"/>
      <c r="I30" s="3"/>
    </row>
    <row r="31" spans="2:15">
      <c r="K31" s="38"/>
      <c r="L31" s="23"/>
      <c r="M31" s="23"/>
      <c r="N31" s="23"/>
      <c r="O31" s="23"/>
    </row>
    <row r="32" spans="2:15">
      <c r="K32" s="38"/>
      <c r="L32" s="23"/>
      <c r="M32" s="23"/>
      <c r="N32" s="23"/>
      <c r="O32" s="23"/>
    </row>
  </sheetData>
  <pageMargins left="0" right="0" top="0" bottom="0" header="0" footer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B30"/>
  <sheetViews>
    <sheetView workbookViewId="0"/>
  </sheetViews>
  <sheetFormatPr defaultColWidth="12.5703125" defaultRowHeight="15.75" customHeight="1"/>
  <cols>
    <col min="3" max="3" width="15.140625" customWidth="1"/>
    <col min="4" max="4" width="13.42578125" customWidth="1"/>
    <col min="9" max="9" width="12.42578125" customWidth="1"/>
    <col min="10" max="22" width="8.7109375" customWidth="1"/>
  </cols>
  <sheetData>
    <row r="1" spans="1:25">
      <c r="A1" s="2" t="s">
        <v>98</v>
      </c>
      <c r="I1" s="2" t="s">
        <v>99</v>
      </c>
      <c r="J1" s="10"/>
    </row>
    <row r="2" spans="1:25">
      <c r="J2" s="10" t="s">
        <v>100</v>
      </c>
    </row>
    <row r="3" spans="1:25">
      <c r="A3" s="2" t="s">
        <v>101</v>
      </c>
      <c r="B3" s="2" t="s">
        <v>2</v>
      </c>
      <c r="C3" s="2" t="s">
        <v>102</v>
      </c>
      <c r="D3" s="2" t="s">
        <v>103</v>
      </c>
      <c r="E3" s="2" t="s">
        <v>104</v>
      </c>
      <c r="F3" s="2" t="s">
        <v>105</v>
      </c>
      <c r="G3" s="2" t="s">
        <v>106</v>
      </c>
      <c r="I3" s="2" t="s">
        <v>2</v>
      </c>
      <c r="J3" s="39">
        <v>0.01</v>
      </c>
      <c r="K3" s="39">
        <v>0.05</v>
      </c>
      <c r="L3" s="39">
        <v>0.1</v>
      </c>
      <c r="M3" s="39">
        <v>0.2</v>
      </c>
      <c r="N3" s="39">
        <v>0.3</v>
      </c>
      <c r="O3" s="39">
        <v>0.4</v>
      </c>
      <c r="P3" s="39">
        <v>0.5</v>
      </c>
      <c r="Q3" s="39">
        <v>0.6</v>
      </c>
      <c r="R3" s="39">
        <v>0.7</v>
      </c>
      <c r="S3" s="39">
        <v>0.8</v>
      </c>
      <c r="T3" s="39">
        <v>0.9</v>
      </c>
      <c r="U3" s="39">
        <v>1</v>
      </c>
      <c r="Y3" s="40"/>
    </row>
    <row r="4" spans="1:25">
      <c r="A4" s="2">
        <v>1</v>
      </c>
      <c r="B4" s="2" t="s">
        <v>8</v>
      </c>
      <c r="C4" s="41">
        <v>0.37459999999999999</v>
      </c>
      <c r="D4" s="2">
        <v>0.66559999999999997</v>
      </c>
      <c r="E4" s="2" t="s">
        <v>107</v>
      </c>
      <c r="F4" s="2">
        <f t="shared" ref="F4:F12" si="0">D4-C4</f>
        <v>0.29099999999999998</v>
      </c>
      <c r="G4" s="2">
        <f t="shared" ref="G4:G12" si="1">C4-D4</f>
        <v>-0.29099999999999998</v>
      </c>
      <c r="I4" s="2" t="s">
        <v>8</v>
      </c>
      <c r="J4" s="2">
        <v>0.4859</v>
      </c>
      <c r="K4" s="2">
        <v>0.62380000000000002</v>
      </c>
      <c r="L4" s="23">
        <v>0.61919999999999997</v>
      </c>
      <c r="M4" s="23">
        <v>0.59150000000000003</v>
      </c>
      <c r="N4" s="23">
        <v>0.65139999999999998</v>
      </c>
      <c r="O4" s="23">
        <v>0.61729999999999996</v>
      </c>
      <c r="P4" s="23">
        <v>0.64569999999999994</v>
      </c>
      <c r="Q4" s="23">
        <v>0.66049999999999998</v>
      </c>
      <c r="R4" s="3">
        <v>0.64800000000000002</v>
      </c>
      <c r="S4" s="3">
        <v>0.63490000000000002</v>
      </c>
      <c r="T4" s="3">
        <v>0.62590000000000001</v>
      </c>
      <c r="U4" s="2">
        <v>0.66559999999999997</v>
      </c>
    </row>
    <row r="5" spans="1:25">
      <c r="A5" s="2">
        <v>11</v>
      </c>
      <c r="B5" s="2" t="s">
        <v>12</v>
      </c>
      <c r="C5" s="2">
        <v>0.72050000000000003</v>
      </c>
      <c r="D5" s="2">
        <v>0.78839999999999999</v>
      </c>
      <c r="E5" s="2" t="s">
        <v>107</v>
      </c>
      <c r="F5" s="2">
        <f t="shared" si="0"/>
        <v>6.789999999999996E-2</v>
      </c>
      <c r="G5" s="2">
        <f t="shared" si="1"/>
        <v>-6.789999999999996E-2</v>
      </c>
      <c r="I5" s="2" t="s">
        <v>12</v>
      </c>
      <c r="J5" s="2">
        <v>0.71089999999999998</v>
      </c>
      <c r="K5" s="2">
        <v>0.67749999999999999</v>
      </c>
      <c r="L5" s="23">
        <v>0.6825</v>
      </c>
      <c r="M5" s="23">
        <v>0.71550000000000002</v>
      </c>
      <c r="N5" s="23">
        <v>0.72670000000000001</v>
      </c>
      <c r="O5" s="23">
        <v>0.74509999999999998</v>
      </c>
      <c r="P5" s="23">
        <v>0.74390000000000001</v>
      </c>
      <c r="Q5" s="23">
        <v>0.76759999999999995</v>
      </c>
      <c r="R5" s="23">
        <v>0.75949999999999995</v>
      </c>
      <c r="S5" s="23">
        <v>0.76470000000000005</v>
      </c>
      <c r="T5" s="23">
        <v>0.77800000000000002</v>
      </c>
      <c r="U5" s="2">
        <v>0.78839999999999999</v>
      </c>
    </row>
    <row r="6" spans="1:25">
      <c r="A6" s="2">
        <v>3</v>
      </c>
      <c r="B6" s="2" t="s">
        <v>10</v>
      </c>
      <c r="C6" s="3">
        <v>0.41803278688524498</v>
      </c>
      <c r="D6" s="3">
        <v>0.62758235622557201</v>
      </c>
      <c r="E6" s="2" t="s">
        <v>107</v>
      </c>
      <c r="F6" s="3">
        <f t="shared" si="0"/>
        <v>0.20954956934032704</v>
      </c>
      <c r="G6" s="3">
        <f t="shared" si="1"/>
        <v>-0.20954956934032704</v>
      </c>
      <c r="I6" s="2" t="s">
        <v>10</v>
      </c>
      <c r="J6" s="23">
        <v>0.62360369111219005</v>
      </c>
      <c r="K6" s="23">
        <v>0.70220209919736509</v>
      </c>
      <c r="L6" s="3">
        <v>0.70136307311028501</v>
      </c>
      <c r="M6" s="3">
        <v>0.60942956926658898</v>
      </c>
      <c r="N6" s="3">
        <v>0.61899313501144104</v>
      </c>
      <c r="O6" s="3">
        <v>0.64897047878938197</v>
      </c>
      <c r="P6" s="3">
        <v>0.68503253796095398</v>
      </c>
      <c r="Q6" s="3">
        <v>0.64090786273980005</v>
      </c>
      <c r="R6" s="3">
        <v>0.63124999999999998</v>
      </c>
      <c r="S6" s="3">
        <v>0.62429057888762696</v>
      </c>
      <c r="T6" s="3">
        <v>0.61368267831149903</v>
      </c>
      <c r="U6" s="3">
        <v>0.62758235622557201</v>
      </c>
    </row>
    <row r="7" spans="1:25">
      <c r="A7" s="2">
        <v>2</v>
      </c>
      <c r="B7" s="2" t="s">
        <v>15</v>
      </c>
      <c r="C7" s="3">
        <v>0.38631672073134699</v>
      </c>
      <c r="D7" s="3">
        <v>0.73372269089335895</v>
      </c>
      <c r="E7" s="2" t="s">
        <v>107</v>
      </c>
      <c r="F7" s="3">
        <f t="shared" si="0"/>
        <v>0.34740597016201197</v>
      </c>
      <c r="G7" s="3">
        <f t="shared" si="1"/>
        <v>-0.34740597016201197</v>
      </c>
      <c r="I7" s="2" t="s">
        <v>15</v>
      </c>
      <c r="J7" s="23">
        <v>0.7208</v>
      </c>
      <c r="K7" s="23">
        <v>0.64390000000000003</v>
      </c>
      <c r="L7" s="23">
        <v>0.70307300841651998</v>
      </c>
      <c r="M7" s="3">
        <v>0.71998388396454405</v>
      </c>
      <c r="N7" s="3">
        <v>0.73533505667130594</v>
      </c>
      <c r="O7" s="3">
        <v>0.71606502005488692</v>
      </c>
      <c r="P7" s="3">
        <v>0.71545397357936591</v>
      </c>
      <c r="Q7" s="3">
        <v>0.72261370916079404</v>
      </c>
      <c r="R7" s="3">
        <v>0.73394495412843996</v>
      </c>
      <c r="S7" s="3">
        <v>0.73487211478477799</v>
      </c>
      <c r="T7" s="3">
        <v>0.73377596915827792</v>
      </c>
      <c r="U7" s="3">
        <v>0.73372269089335895</v>
      </c>
    </row>
    <row r="8" spans="1:25">
      <c r="A8" s="2">
        <v>4</v>
      </c>
      <c r="B8" s="2" t="s">
        <v>61</v>
      </c>
      <c r="C8" s="3">
        <v>0.47055912914398801</v>
      </c>
      <c r="D8" s="3">
        <v>0.664815749621403</v>
      </c>
      <c r="E8" s="2" t="s">
        <v>107</v>
      </c>
      <c r="F8" s="3">
        <f t="shared" si="0"/>
        <v>0.19425662047741499</v>
      </c>
      <c r="G8" s="3">
        <f t="shared" si="1"/>
        <v>-0.19425662047741499</v>
      </c>
      <c r="I8" s="2" t="s">
        <v>61</v>
      </c>
      <c r="J8" s="23">
        <v>0.45867768595041303</v>
      </c>
      <c r="K8" s="23">
        <v>0.52337452982267596</v>
      </c>
      <c r="L8" s="23">
        <v>0.62457668118045395</v>
      </c>
      <c r="M8" s="23">
        <v>0.562799887101326</v>
      </c>
      <c r="N8" s="23">
        <v>0.56804733727810597</v>
      </c>
      <c r="O8" s="23">
        <v>0.65524093392945804</v>
      </c>
      <c r="P8" s="23">
        <v>0.68317285648784898</v>
      </c>
      <c r="Q8" s="23">
        <v>0.68090971743624995</v>
      </c>
      <c r="R8" s="23">
        <v>0.65975308641975305</v>
      </c>
      <c r="S8" s="23">
        <v>0.65758263941458495</v>
      </c>
      <c r="T8" s="23">
        <v>0.67428281289667402</v>
      </c>
      <c r="U8" s="23">
        <v>0.664815749621403</v>
      </c>
    </row>
    <row r="9" spans="1:25">
      <c r="A9" s="2">
        <v>5</v>
      </c>
      <c r="B9" s="2" t="s">
        <v>62</v>
      </c>
      <c r="C9" s="3">
        <v>0.18604260325196401</v>
      </c>
      <c r="D9" s="3">
        <v>0.74307769760026798</v>
      </c>
      <c r="E9" s="2" t="s">
        <v>107</v>
      </c>
      <c r="F9" s="3">
        <f t="shared" si="0"/>
        <v>0.55703509434830401</v>
      </c>
      <c r="G9" s="3">
        <f t="shared" si="1"/>
        <v>-0.55703509434830401</v>
      </c>
      <c r="I9" s="2" t="s">
        <v>62</v>
      </c>
      <c r="J9" s="3">
        <v>0.644646419862558</v>
      </c>
      <c r="K9" s="3">
        <v>0.74307769760026798</v>
      </c>
      <c r="L9" s="3">
        <v>0.74361559139784905</v>
      </c>
      <c r="M9" s="3">
        <v>0.74382664202922899</v>
      </c>
      <c r="N9" s="3">
        <v>0.74801419638330202</v>
      </c>
      <c r="O9" s="3">
        <v>0.74620829120323495</v>
      </c>
      <c r="P9" s="3">
        <v>0.74432677760968202</v>
      </c>
      <c r="Q9" s="3">
        <v>0.74470232088799104</v>
      </c>
      <c r="R9" s="3">
        <v>0.74708959001180997</v>
      </c>
      <c r="S9" s="3">
        <v>0.74307769760026798</v>
      </c>
      <c r="T9" s="3">
        <v>0.74379016849053303</v>
      </c>
      <c r="U9" s="3">
        <v>0.74307769760026798</v>
      </c>
    </row>
    <row r="10" spans="1:25">
      <c r="A10" s="2">
        <v>6</v>
      </c>
      <c r="B10" s="2" t="s">
        <v>63</v>
      </c>
      <c r="C10" s="3">
        <v>0</v>
      </c>
      <c r="D10" s="3">
        <v>0.51624187906046903</v>
      </c>
      <c r="E10" s="2" t="s">
        <v>107</v>
      </c>
      <c r="F10" s="3">
        <f t="shared" si="0"/>
        <v>0.51624187906046903</v>
      </c>
      <c r="G10" s="3">
        <f t="shared" si="1"/>
        <v>-0.51624187906046903</v>
      </c>
      <c r="I10" s="2" t="s">
        <v>63</v>
      </c>
      <c r="J10" s="3">
        <v>0.524866105585309</v>
      </c>
      <c r="K10" s="3">
        <v>0.58257668711656396</v>
      </c>
      <c r="L10" s="3">
        <v>0.61495135688683999</v>
      </c>
      <c r="M10" s="3">
        <v>0.63386897404202702</v>
      </c>
      <c r="N10" s="3">
        <v>0.61343873517786496</v>
      </c>
      <c r="O10" s="3">
        <v>0.43431313737252503</v>
      </c>
      <c r="P10" s="3">
        <v>0.41325414191934901</v>
      </c>
      <c r="Q10" s="3">
        <v>0.68423271500843097</v>
      </c>
      <c r="R10" s="3">
        <v>5.18681318681318E-2</v>
      </c>
      <c r="S10" s="3">
        <v>0.66165727405551999</v>
      </c>
      <c r="T10" s="3">
        <v>0.56446756090884198</v>
      </c>
      <c r="U10" s="3">
        <v>0.51624187906046903</v>
      </c>
    </row>
    <row r="11" spans="1:25">
      <c r="A11" s="2">
        <v>9</v>
      </c>
      <c r="B11" s="2" t="s">
        <v>64</v>
      </c>
      <c r="C11" s="3">
        <v>0.30918367346938702</v>
      </c>
      <c r="D11" s="3">
        <v>0.55101516319712096</v>
      </c>
      <c r="E11" s="2" t="s">
        <v>107</v>
      </c>
      <c r="F11" s="3">
        <f t="shared" si="0"/>
        <v>0.24183148972773394</v>
      </c>
      <c r="G11" s="3">
        <f t="shared" si="1"/>
        <v>-0.24183148972773394</v>
      </c>
      <c r="I11" s="2" t="s">
        <v>64</v>
      </c>
      <c r="J11" s="3">
        <v>0.42366731789003598</v>
      </c>
      <c r="K11" s="3">
        <v>0.69181874102932095</v>
      </c>
      <c r="L11" s="3">
        <v>0.51632710019536698</v>
      </c>
      <c r="M11" s="3">
        <v>0.62926347009392003</v>
      </c>
      <c r="N11" s="3">
        <v>0.59011247711221504</v>
      </c>
      <c r="O11" s="3">
        <v>0.71026379960097497</v>
      </c>
      <c r="P11" s="3">
        <v>0.71020228671943697</v>
      </c>
      <c r="Q11" s="3">
        <v>0.715350223546944</v>
      </c>
      <c r="R11" s="3">
        <v>0.55734355044699802</v>
      </c>
      <c r="S11" s="3">
        <v>0.342983008181246</v>
      </c>
      <c r="T11" s="3">
        <v>0.60238037405877998</v>
      </c>
      <c r="U11" s="3">
        <v>0.321234514236035</v>
      </c>
      <c r="W11" s="2"/>
    </row>
    <row r="12" spans="1:25">
      <c r="A12" s="2">
        <v>10</v>
      </c>
      <c r="B12" s="2" t="s">
        <v>23</v>
      </c>
      <c r="C12" s="3">
        <v>0.421852999155167</v>
      </c>
      <c r="D12" s="3">
        <v>0.68872253078966394</v>
      </c>
      <c r="E12" s="2" t="s">
        <v>107</v>
      </c>
      <c r="F12" s="3">
        <f t="shared" si="0"/>
        <v>0.26686953163449695</v>
      </c>
      <c r="G12" s="3">
        <f t="shared" si="1"/>
        <v>-0.26686953163449695</v>
      </c>
      <c r="I12" s="2" t="s">
        <v>23</v>
      </c>
      <c r="J12" s="3">
        <v>0.70371054088979101</v>
      </c>
      <c r="K12" s="3">
        <v>0.57834973504920495</v>
      </c>
      <c r="L12" s="3">
        <v>0.61920222634508304</v>
      </c>
      <c r="M12" s="3">
        <v>0.69783255418614498</v>
      </c>
      <c r="N12" s="3">
        <v>0.65798199905258103</v>
      </c>
      <c r="O12" s="3">
        <v>0.69264267705707006</v>
      </c>
      <c r="P12" s="3">
        <v>0.71323374710708998</v>
      </c>
      <c r="Q12" s="3">
        <v>0.65788189360663696</v>
      </c>
      <c r="R12" s="3">
        <v>0.71052631578947301</v>
      </c>
      <c r="S12" s="3">
        <v>0.68883720930232495</v>
      </c>
      <c r="T12" s="3">
        <v>0.68411301528485402</v>
      </c>
      <c r="U12" s="3">
        <v>0.70750000000000002</v>
      </c>
    </row>
    <row r="14" spans="1:25">
      <c r="J14" s="10" t="s">
        <v>108</v>
      </c>
      <c r="W14" s="42"/>
    </row>
    <row r="15" spans="1:25">
      <c r="J15" s="39">
        <v>0.01</v>
      </c>
      <c r="K15" s="39">
        <v>0.05</v>
      </c>
      <c r="L15" s="39">
        <v>0.1</v>
      </c>
      <c r="M15" s="39">
        <v>0.2</v>
      </c>
      <c r="N15" s="39">
        <v>0.3</v>
      </c>
      <c r="O15" s="39">
        <v>0.4</v>
      </c>
      <c r="P15" s="39">
        <v>0.5</v>
      </c>
      <c r="Q15" s="39">
        <v>0.6</v>
      </c>
      <c r="R15" s="39">
        <v>0.7</v>
      </c>
      <c r="S15" s="39">
        <v>0.8</v>
      </c>
      <c r="T15" s="39">
        <v>0.9</v>
      </c>
      <c r="U15" s="39">
        <v>1</v>
      </c>
    </row>
    <row r="16" spans="1:25">
      <c r="G16" s="38"/>
      <c r="I16" s="2" t="s">
        <v>2</v>
      </c>
      <c r="J16" s="42"/>
      <c r="K16" s="42"/>
      <c r="L16" s="42"/>
      <c r="M16" s="42"/>
      <c r="N16" s="42"/>
      <c r="O16" s="42"/>
      <c r="P16" s="42"/>
      <c r="Q16" s="42"/>
      <c r="R16" s="42"/>
      <c r="S16" s="42"/>
    </row>
    <row r="17" spans="7:28">
      <c r="G17" s="38"/>
      <c r="I17" s="2" t="s">
        <v>8</v>
      </c>
      <c r="J17" s="23">
        <v>0.2545</v>
      </c>
      <c r="K17" s="23">
        <v>0.29399999999999998</v>
      </c>
      <c r="L17" s="23">
        <v>0.33149999999999996</v>
      </c>
      <c r="M17" s="23">
        <v>0.36619999999999997</v>
      </c>
      <c r="N17" s="23">
        <v>0.34320000000000001</v>
      </c>
      <c r="O17" s="23">
        <v>0.40570000000000001</v>
      </c>
      <c r="P17" s="23">
        <v>0.39490000000000003</v>
      </c>
      <c r="Q17" s="23">
        <v>0.38380000000000003</v>
      </c>
      <c r="R17" s="23">
        <v>0.38240000000000002</v>
      </c>
      <c r="S17" s="23">
        <v>0.41439999999999999</v>
      </c>
      <c r="T17" s="23">
        <v>0.37890000000000001</v>
      </c>
      <c r="U17" s="2">
        <v>0.37459999999999999</v>
      </c>
    </row>
    <row r="18" spans="7:28">
      <c r="I18" s="2" t="s">
        <v>12</v>
      </c>
      <c r="J18" s="42">
        <v>0.4521</v>
      </c>
      <c r="K18" s="42">
        <v>0.59409999999999996</v>
      </c>
      <c r="L18" s="42">
        <v>0.63639999999999997</v>
      </c>
      <c r="M18" s="42">
        <v>0.66569999999999996</v>
      </c>
      <c r="N18" s="42">
        <v>0.67020000000000002</v>
      </c>
      <c r="O18" s="42">
        <v>0.65820000000000001</v>
      </c>
      <c r="P18" s="42">
        <v>0.69310000000000005</v>
      </c>
      <c r="Q18" s="42">
        <v>0.69340000000000002</v>
      </c>
      <c r="R18" s="42">
        <v>0.69</v>
      </c>
      <c r="S18" s="42">
        <v>0.69499999999999995</v>
      </c>
      <c r="T18" s="42">
        <v>0.71330000000000005</v>
      </c>
      <c r="U18" s="2">
        <v>0.72050000000000003</v>
      </c>
    </row>
    <row r="19" spans="7:28">
      <c r="I19" s="2" t="s">
        <v>10</v>
      </c>
      <c r="J19" s="23">
        <v>0.26827430293895999</v>
      </c>
      <c r="K19" s="23">
        <v>0.31141661685594696</v>
      </c>
      <c r="L19" s="23">
        <v>0.29632000000000003</v>
      </c>
      <c r="M19" s="23">
        <v>0.362419700214132</v>
      </c>
      <c r="N19" s="23">
        <v>0.39005524861878399</v>
      </c>
      <c r="O19" s="23">
        <v>0.41866267465069795</v>
      </c>
      <c r="P19" s="23">
        <v>0.43238765790018596</v>
      </c>
      <c r="Q19" s="23">
        <v>0.44960560911481101</v>
      </c>
      <c r="R19" s="23">
        <v>0.43986742424242403</v>
      </c>
      <c r="S19" s="23">
        <v>0.45431578947368401</v>
      </c>
      <c r="T19" s="23">
        <v>0.47744213417026204</v>
      </c>
      <c r="U19" s="3">
        <v>0.62758235622557201</v>
      </c>
      <c r="W19" s="38"/>
    </row>
    <row r="20" spans="7:28">
      <c r="I20" s="2" t="s">
        <v>15</v>
      </c>
      <c r="J20" s="2">
        <v>0</v>
      </c>
      <c r="K20" s="2">
        <v>4.9000000000000002E-2</v>
      </c>
      <c r="L20" s="2">
        <v>0</v>
      </c>
      <c r="M20" s="2">
        <v>0</v>
      </c>
      <c r="N20" s="2">
        <v>0.2162</v>
      </c>
      <c r="O20" s="2">
        <v>0.3009</v>
      </c>
      <c r="P20" s="2">
        <v>0.40949999999999998</v>
      </c>
      <c r="Q20" s="2">
        <v>0.32640000000000002</v>
      </c>
      <c r="R20" s="2">
        <v>0.3649</v>
      </c>
      <c r="S20" s="2">
        <v>0.40679999999999999</v>
      </c>
      <c r="T20" s="2">
        <v>0.33689999999999998</v>
      </c>
      <c r="U20" s="2">
        <v>0.38629999999999998</v>
      </c>
      <c r="W20" s="42"/>
    </row>
    <row r="21" spans="7:28">
      <c r="I21" s="2" t="s">
        <v>61</v>
      </c>
      <c r="J21" s="2">
        <v>0</v>
      </c>
      <c r="K21" s="2">
        <v>7.7435470441298906E-2</v>
      </c>
      <c r="L21" s="23">
        <v>0.35554341889677699</v>
      </c>
      <c r="M21" s="23">
        <v>0.29598170532505702</v>
      </c>
      <c r="N21" s="23">
        <v>0.28803245436105401</v>
      </c>
      <c r="O21" s="23">
        <v>0.415388754371805</v>
      </c>
      <c r="P21" s="23">
        <v>0.34037025008119498</v>
      </c>
      <c r="Q21" s="23">
        <v>0.38961796442111402</v>
      </c>
      <c r="R21" s="23">
        <v>0.39790270900087299</v>
      </c>
      <c r="S21" s="23">
        <v>0.41168365941030499</v>
      </c>
      <c r="T21" s="23">
        <v>0.41588117680662601</v>
      </c>
      <c r="U21" s="23">
        <v>0.44630404463040402</v>
      </c>
      <c r="W21" s="42"/>
    </row>
    <row r="22" spans="7:28">
      <c r="I22" s="2" t="s">
        <v>62</v>
      </c>
      <c r="U22" s="23">
        <v>0.18604260325196401</v>
      </c>
      <c r="W22" s="42"/>
    </row>
    <row r="23" spans="7:28">
      <c r="I23" s="2" t="s">
        <v>63</v>
      </c>
      <c r="U23" s="2">
        <v>0</v>
      </c>
      <c r="W23" s="42"/>
    </row>
    <row r="24" spans="7:28">
      <c r="I24" s="2" t="s">
        <v>64</v>
      </c>
      <c r="J24" s="3">
        <v>0</v>
      </c>
      <c r="K24" s="23">
        <v>0.29152542372881302</v>
      </c>
      <c r="L24" s="23">
        <v>0.30626196335794298</v>
      </c>
      <c r="M24" s="23">
        <v>0.256410256410256</v>
      </c>
      <c r="N24" s="23">
        <v>0.30954879328436502</v>
      </c>
      <c r="O24" s="23">
        <v>0.31908488862131201</v>
      </c>
      <c r="P24" s="23">
        <v>0.27445915402001902</v>
      </c>
      <c r="Q24" s="23">
        <v>0.32542694497153701</v>
      </c>
      <c r="R24" s="23">
        <v>0.29117647058823498</v>
      </c>
      <c r="S24" s="23">
        <v>0.288604581969651</v>
      </c>
      <c r="T24" s="23">
        <v>0.28565539983511901</v>
      </c>
      <c r="U24" s="3">
        <v>0.30918367346938702</v>
      </c>
      <c r="W24" s="42"/>
    </row>
    <row r="25" spans="7:28">
      <c r="I25" s="2" t="s">
        <v>23</v>
      </c>
      <c r="J25" s="43">
        <v>9.0293453724604896E-4</v>
      </c>
      <c r="K25" s="3">
        <v>2.9811486190267401E-2</v>
      </c>
      <c r="L25" s="3">
        <v>0.105095541401273</v>
      </c>
      <c r="M25" s="3">
        <v>0.24529616724738601</v>
      </c>
      <c r="N25" s="3">
        <v>0.31023521932612802</v>
      </c>
      <c r="O25" s="23">
        <v>0.25766871165644101</v>
      </c>
      <c r="P25" s="23">
        <v>0.298889262874453</v>
      </c>
      <c r="Q25" s="23">
        <v>0.16767432486900399</v>
      </c>
      <c r="R25" s="23">
        <v>0.43336831059811098</v>
      </c>
      <c r="S25" s="23">
        <v>0.38514525306978098</v>
      </c>
      <c r="T25" s="23">
        <v>0.38089443261332501</v>
      </c>
      <c r="U25" s="23">
        <v>0.421852999155167</v>
      </c>
      <c r="W25" s="42"/>
    </row>
    <row r="26" spans="7:28">
      <c r="I26" s="38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W26" s="42"/>
      <c r="X26" s="42"/>
      <c r="Y26" s="42"/>
      <c r="Z26" s="23"/>
      <c r="AA26" s="42"/>
      <c r="AB26" s="42"/>
    </row>
    <row r="27" spans="7:28">
      <c r="I27" s="38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Y27" s="42"/>
      <c r="Z27" s="23"/>
      <c r="AA27" s="42"/>
      <c r="AB27" s="42"/>
    </row>
    <row r="28" spans="7:28">
      <c r="Y28" s="42"/>
      <c r="Z28" s="23"/>
      <c r="AA28" s="42"/>
      <c r="AB28" s="42"/>
    </row>
    <row r="29" spans="7:28">
      <c r="Y29" s="42"/>
      <c r="Z29" s="23"/>
      <c r="AA29" s="42"/>
      <c r="AB29" s="42"/>
    </row>
    <row r="30" spans="7:28">
      <c r="Y30" s="42"/>
      <c r="Z30" s="23"/>
    </row>
  </sheetData>
  <conditionalFormatting sqref="F4:G12">
    <cfRule type="cellIs" dxfId="0" priority="1" operator="lessThan">
      <formula>0</formula>
    </cfRule>
  </conditionalFormatting>
  <pageMargins left="0" right="0" top="0" bottom="0" header="0" footer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R42"/>
  <sheetViews>
    <sheetView workbookViewId="0">
      <pane xSplit="2" ySplit="2" topLeftCell="C3" activePane="bottomRight" state="frozen"/>
      <selection pane="bottomRight" activeCell="C3" sqref="C3"/>
      <selection pane="bottomLeft" activeCell="A3" sqref="A3"/>
      <selection pane="topRight" activeCell="C1" sqref="C1"/>
    </sheetView>
  </sheetViews>
  <sheetFormatPr defaultColWidth="12.5703125" defaultRowHeight="15.75" customHeight="1"/>
  <cols>
    <col min="3" max="18" width="9.5703125" customWidth="1"/>
  </cols>
  <sheetData>
    <row r="1" spans="1:18">
      <c r="C1" s="2" t="s">
        <v>4</v>
      </c>
      <c r="F1" s="2"/>
      <c r="G1" s="2" t="s">
        <v>5</v>
      </c>
      <c r="K1" s="2" t="s">
        <v>6</v>
      </c>
      <c r="O1" s="2" t="s">
        <v>7</v>
      </c>
    </row>
    <row r="2" spans="1:18">
      <c r="A2" s="2" t="s">
        <v>2</v>
      </c>
      <c r="B2" s="2" t="s">
        <v>109</v>
      </c>
      <c r="C2" s="2" t="s">
        <v>110</v>
      </c>
      <c r="D2" s="2" t="s">
        <v>111</v>
      </c>
      <c r="E2" s="2" t="s">
        <v>112</v>
      </c>
      <c r="F2" s="2" t="s">
        <v>113</v>
      </c>
      <c r="G2" s="2" t="s">
        <v>110</v>
      </c>
      <c r="H2" s="2" t="s">
        <v>111</v>
      </c>
      <c r="I2" s="2" t="s">
        <v>112</v>
      </c>
      <c r="J2" s="2" t="s">
        <v>113</v>
      </c>
      <c r="K2" s="2" t="s">
        <v>110</v>
      </c>
      <c r="L2" s="2" t="s">
        <v>111</v>
      </c>
      <c r="M2" s="2" t="s">
        <v>112</v>
      </c>
      <c r="N2" s="2" t="s">
        <v>113</v>
      </c>
      <c r="O2" s="2" t="s">
        <v>110</v>
      </c>
      <c r="P2" s="2" t="s">
        <v>111</v>
      </c>
      <c r="Q2" s="2" t="s">
        <v>112</v>
      </c>
      <c r="R2" s="2" t="s">
        <v>113</v>
      </c>
    </row>
    <row r="3" spans="1:18">
      <c r="A3" s="2" t="s">
        <v>8</v>
      </c>
      <c r="B3" s="2">
        <v>0</v>
      </c>
      <c r="C3" s="2">
        <v>0.92249999999999999</v>
      </c>
      <c r="D3" s="2">
        <v>0.88239999999999996</v>
      </c>
      <c r="E3" s="2">
        <v>0.92359999999999998</v>
      </c>
      <c r="F3" s="2">
        <v>0.91849999999999998</v>
      </c>
      <c r="G3" s="2">
        <v>0.14560000000000001</v>
      </c>
      <c r="H3" s="2">
        <v>7.2900000000000006E-2</v>
      </c>
      <c r="I3" s="2">
        <v>0.15659999999999999</v>
      </c>
      <c r="J3" s="2">
        <v>0.28120000000000001</v>
      </c>
      <c r="K3" s="2">
        <v>0.1721</v>
      </c>
      <c r="L3" s="2">
        <v>0.15259999999999999</v>
      </c>
      <c r="M3" s="2">
        <v>0.18510000000000001</v>
      </c>
      <c r="N3" s="2">
        <v>0.2611</v>
      </c>
      <c r="O3" s="2">
        <v>0.15770000000000001</v>
      </c>
      <c r="P3" s="2">
        <v>9.8599999999999993E-2</v>
      </c>
      <c r="Q3" s="2">
        <v>0.1696</v>
      </c>
      <c r="R3" s="2">
        <v>0.27079999999999999</v>
      </c>
    </row>
    <row r="4" spans="1:18">
      <c r="A4" s="2" t="s">
        <v>8</v>
      </c>
      <c r="B4" s="2">
        <v>1</v>
      </c>
      <c r="C4" s="2">
        <v>0.89390000000000003</v>
      </c>
      <c r="D4" s="2">
        <v>0.8478</v>
      </c>
      <c r="E4" s="2">
        <v>0.88719999999999999</v>
      </c>
      <c r="F4" s="2">
        <v>0.92099999999999993</v>
      </c>
      <c r="G4" s="2">
        <v>0.17280000000000001</v>
      </c>
      <c r="H4" s="2">
        <v>0.17649999999999999</v>
      </c>
      <c r="I4" s="2">
        <v>0.125</v>
      </c>
      <c r="J4" s="2">
        <v>0.24480000000000002</v>
      </c>
      <c r="K4" s="2">
        <v>0.10439999999999999</v>
      </c>
      <c r="L4" s="2">
        <v>0.2737</v>
      </c>
      <c r="M4" s="2">
        <v>8.0700000000000008E-2</v>
      </c>
      <c r="N4" s="2">
        <v>0.21940000000000001</v>
      </c>
      <c r="O4" s="2">
        <v>0.13019999999999998</v>
      </c>
      <c r="P4" s="2">
        <v>0.21460000000000001</v>
      </c>
      <c r="Q4" s="2">
        <v>9.8100000000000007E-2</v>
      </c>
      <c r="R4" s="2">
        <v>0.23139999999999999</v>
      </c>
    </row>
    <row r="5" spans="1:18">
      <c r="A5" s="2" t="s">
        <v>8</v>
      </c>
      <c r="B5" s="2">
        <v>2</v>
      </c>
      <c r="C5" s="2">
        <v>0.87390000000000001</v>
      </c>
      <c r="D5" s="2">
        <v>0.83979999999999999</v>
      </c>
      <c r="E5" s="2">
        <v>0.87290000000000001</v>
      </c>
      <c r="F5" s="2">
        <v>0.92069999999999996</v>
      </c>
      <c r="G5" s="2">
        <v>0.24789999999999998</v>
      </c>
      <c r="H5" s="2">
        <v>0.14749999999999999</v>
      </c>
      <c r="I5" s="2">
        <v>0.20379999999999998</v>
      </c>
      <c r="J5" s="2">
        <v>0.18729999999999999</v>
      </c>
      <c r="K5" s="2">
        <v>0.1381</v>
      </c>
      <c r="L5" s="2">
        <v>0.13109999999999999</v>
      </c>
      <c r="M5" s="2">
        <v>9.98E-2</v>
      </c>
      <c r="N5" s="2">
        <v>0.14899999999999999</v>
      </c>
      <c r="O5" s="2">
        <v>0.17730000000000001</v>
      </c>
      <c r="P5" s="2">
        <v>0.13880000000000001</v>
      </c>
      <c r="Q5" s="2">
        <v>0.13400000000000001</v>
      </c>
      <c r="R5" s="2">
        <v>0.16600000000000001</v>
      </c>
    </row>
    <row r="6" spans="1:18">
      <c r="A6" s="2" t="s">
        <v>8</v>
      </c>
      <c r="B6" s="2">
        <v>3</v>
      </c>
      <c r="C6" s="2">
        <v>0.90349999999999997</v>
      </c>
      <c r="D6" s="2">
        <v>0.87609999999999999</v>
      </c>
      <c r="E6" s="2">
        <v>0.90560000000000007</v>
      </c>
      <c r="F6" s="2">
        <v>0.92890000000000006</v>
      </c>
      <c r="G6" s="2">
        <v>0.1258</v>
      </c>
      <c r="H6" s="2">
        <v>0.13289999999999999</v>
      </c>
      <c r="I6" s="2">
        <v>0.16600000000000001</v>
      </c>
      <c r="J6" s="2">
        <v>0.31230000000000002</v>
      </c>
      <c r="K6" s="2">
        <v>0.1186</v>
      </c>
      <c r="L6" s="2">
        <v>0.21539999999999998</v>
      </c>
      <c r="M6" s="2">
        <v>0.16600000000000001</v>
      </c>
      <c r="N6" s="2">
        <v>0.25569999999999998</v>
      </c>
      <c r="O6" s="2">
        <v>0.12210000000000001</v>
      </c>
      <c r="P6" s="2">
        <v>0.16440000000000002</v>
      </c>
      <c r="Q6" s="2">
        <v>0.16600000000000001</v>
      </c>
      <c r="R6" s="2">
        <v>0.28110000000000002</v>
      </c>
    </row>
    <row r="7" spans="1:18">
      <c r="A7" s="2" t="s">
        <v>8</v>
      </c>
      <c r="B7" s="2">
        <v>4</v>
      </c>
      <c r="C7" s="2">
        <v>0.87280000000000002</v>
      </c>
      <c r="D7" s="2">
        <v>0.85609999999999997</v>
      </c>
      <c r="E7" s="2">
        <v>0.87769999999999992</v>
      </c>
      <c r="F7" s="2">
        <v>0.91920000000000002</v>
      </c>
      <c r="G7" s="2">
        <v>0.2165</v>
      </c>
      <c r="H7" s="2">
        <v>0.1263</v>
      </c>
      <c r="I7" s="2">
        <v>0.16899999999999998</v>
      </c>
      <c r="J7" s="2">
        <v>0.2515</v>
      </c>
      <c r="K7" s="2">
        <v>0.21350000000000002</v>
      </c>
      <c r="L7" s="2">
        <v>0.129</v>
      </c>
      <c r="M7" s="2">
        <v>0.1275</v>
      </c>
      <c r="N7" s="2">
        <v>0.2843</v>
      </c>
      <c r="O7" s="2">
        <v>0.215</v>
      </c>
      <c r="P7" s="2">
        <v>0.12770000000000001</v>
      </c>
      <c r="Q7" s="2">
        <v>0.1454</v>
      </c>
      <c r="R7" s="2">
        <v>0.26690000000000003</v>
      </c>
    </row>
    <row r="8" spans="1:18">
      <c r="A8" s="2" t="s">
        <v>12</v>
      </c>
      <c r="B8" s="2">
        <v>0</v>
      </c>
      <c r="C8" s="2">
        <v>0.96619999999999995</v>
      </c>
      <c r="D8" s="2">
        <v>0.98270000000000002</v>
      </c>
      <c r="E8" s="3">
        <v>0.98429999999999995</v>
      </c>
      <c r="F8" s="3">
        <v>0.98170000000000002</v>
      </c>
      <c r="G8" s="2">
        <v>0.59640000000000004</v>
      </c>
      <c r="H8" s="2">
        <v>0.90029999999999999</v>
      </c>
      <c r="I8" s="3">
        <v>0.90500000000000003</v>
      </c>
      <c r="J8" s="3">
        <v>0.89180000000000004</v>
      </c>
      <c r="K8" s="2">
        <v>0.74719999999999998</v>
      </c>
      <c r="L8" s="2">
        <v>0.68679999999999997</v>
      </c>
      <c r="M8" s="3">
        <v>0.7248</v>
      </c>
      <c r="N8" s="3">
        <v>0.7873</v>
      </c>
      <c r="O8" s="2">
        <v>0.66339999999999999</v>
      </c>
      <c r="P8" s="2">
        <v>0.7792</v>
      </c>
      <c r="Q8" s="3">
        <v>0.80500000000000005</v>
      </c>
      <c r="R8" s="3">
        <v>0.83630000000000004</v>
      </c>
    </row>
    <row r="9" spans="1:18">
      <c r="A9" s="2" t="s">
        <v>12</v>
      </c>
      <c r="B9" s="2">
        <v>1</v>
      </c>
      <c r="C9" s="2">
        <v>0.95209999999999995</v>
      </c>
      <c r="D9" s="2">
        <v>0.95140000000000002</v>
      </c>
      <c r="E9" s="3">
        <v>0.95009999999999994</v>
      </c>
      <c r="F9" s="3">
        <v>0.98319999999999996</v>
      </c>
      <c r="G9" s="2">
        <v>0.73760000000000003</v>
      </c>
      <c r="H9" s="2">
        <v>0.72060000000000002</v>
      </c>
      <c r="I9" s="3">
        <v>0.6976</v>
      </c>
      <c r="J9" s="3">
        <v>0.88890000000000002</v>
      </c>
      <c r="K9" s="2">
        <v>0.58199999999999996</v>
      </c>
      <c r="L9" s="2">
        <v>0.59770000000000001</v>
      </c>
      <c r="M9" s="3">
        <v>0.6159</v>
      </c>
      <c r="N9" s="3">
        <v>0.81240000000000001</v>
      </c>
      <c r="O9" s="2">
        <v>0.65069999999999995</v>
      </c>
      <c r="P9" s="2">
        <v>0.65339999999999998</v>
      </c>
      <c r="Q9" s="3">
        <v>0.6542</v>
      </c>
      <c r="R9" s="3">
        <v>0.84889999999999999</v>
      </c>
    </row>
    <row r="10" spans="1:18">
      <c r="A10" s="2" t="s">
        <v>12</v>
      </c>
      <c r="B10" s="2">
        <v>2</v>
      </c>
      <c r="C10" s="2">
        <v>0.82030000000000003</v>
      </c>
      <c r="D10" s="2">
        <v>0.82140000000000002</v>
      </c>
      <c r="E10" s="3">
        <v>0.84389999999999998</v>
      </c>
      <c r="F10" s="3">
        <v>0.98319999999999996</v>
      </c>
      <c r="G10" s="2">
        <v>0.36209999999999998</v>
      </c>
      <c r="H10" s="2">
        <v>0.35149999999999998</v>
      </c>
      <c r="I10" s="3">
        <v>0.4012</v>
      </c>
      <c r="J10" s="3">
        <v>0.88300000000000001</v>
      </c>
      <c r="K10" s="2">
        <v>0.72289999999999999</v>
      </c>
      <c r="L10" s="2">
        <v>0.64049999999999996</v>
      </c>
      <c r="M10" s="3">
        <v>0.70550000000000002</v>
      </c>
      <c r="N10" s="3">
        <v>0.79049999999999998</v>
      </c>
      <c r="O10" s="2">
        <v>0.48249999999999998</v>
      </c>
      <c r="P10" s="2">
        <v>0.45390000000000003</v>
      </c>
      <c r="Q10" s="3">
        <v>0.51160000000000005</v>
      </c>
      <c r="R10" s="3">
        <v>0.83420000000000005</v>
      </c>
    </row>
    <row r="11" spans="1:18">
      <c r="A11" s="2" t="s">
        <v>12</v>
      </c>
      <c r="B11" s="2">
        <v>3</v>
      </c>
      <c r="C11" s="2">
        <v>0.97230000000000005</v>
      </c>
      <c r="D11" s="2">
        <v>0.97850000000000004</v>
      </c>
      <c r="E11" s="3">
        <v>0.97899999999999998</v>
      </c>
      <c r="F11" s="3">
        <v>0.98319999999999996</v>
      </c>
      <c r="G11" s="2">
        <v>0.82840000000000003</v>
      </c>
      <c r="H11" s="2">
        <v>0.96030000000000004</v>
      </c>
      <c r="I11" s="3">
        <v>0.93189999999999995</v>
      </c>
      <c r="J11" s="3">
        <v>0.87350000000000005</v>
      </c>
      <c r="K11" s="2">
        <v>0.74560000000000004</v>
      </c>
      <c r="L11" s="2">
        <v>0.71179999999999999</v>
      </c>
      <c r="M11" s="3">
        <v>0.74409999999999998</v>
      </c>
      <c r="N11" s="3">
        <v>0.81189999999999996</v>
      </c>
      <c r="O11" s="2">
        <v>0.78480000000000005</v>
      </c>
      <c r="P11" s="2">
        <v>0.81759999999999999</v>
      </c>
      <c r="Q11" s="3">
        <v>0.82750000000000001</v>
      </c>
      <c r="R11" s="3">
        <v>0.84160000000000001</v>
      </c>
    </row>
    <row r="12" spans="1:18">
      <c r="A12" s="2" t="s">
        <v>12</v>
      </c>
      <c r="B12" s="2">
        <v>4</v>
      </c>
      <c r="C12" s="2">
        <v>0.96250000000000002</v>
      </c>
      <c r="D12" s="2">
        <v>0.95409999999999995</v>
      </c>
      <c r="E12" s="2">
        <v>0.97270000000000001</v>
      </c>
      <c r="F12" s="2">
        <v>0.98370000000000002</v>
      </c>
      <c r="G12" s="2">
        <v>0.80479999999999996</v>
      </c>
      <c r="H12" s="2">
        <v>0.68769999999999998</v>
      </c>
      <c r="I12" s="2">
        <v>0.93530000000000002</v>
      </c>
      <c r="J12" s="2">
        <v>0.92179999999999995</v>
      </c>
      <c r="K12" s="2">
        <v>0.66449999999999998</v>
      </c>
      <c r="L12" s="2">
        <v>0.71860000000000002</v>
      </c>
      <c r="M12" s="2">
        <v>0.68689999999999996</v>
      </c>
      <c r="N12" s="2">
        <v>0.77580000000000005</v>
      </c>
      <c r="O12" s="2">
        <v>0.72789999999999999</v>
      </c>
      <c r="P12" s="2">
        <v>0.70279999999999998</v>
      </c>
      <c r="Q12" s="2">
        <v>0.79210000000000003</v>
      </c>
      <c r="R12" s="2">
        <v>0.84250000000000003</v>
      </c>
    </row>
    <row r="13" spans="1:18">
      <c r="A13" s="2" t="s">
        <v>114</v>
      </c>
      <c r="B13" s="2">
        <v>0</v>
      </c>
      <c r="C13" s="3">
        <v>0.95424185026418096</v>
      </c>
      <c r="D13" s="3">
        <v>0.93888944272754404</v>
      </c>
      <c r="E13" s="3">
        <v>0.94995513906888607</v>
      </c>
      <c r="F13" s="3">
        <v>0.94427275446116998</v>
      </c>
      <c r="G13" s="3">
        <v>0.269230769230769</v>
      </c>
      <c r="H13" s="3">
        <v>0.11214953271028</v>
      </c>
      <c r="I13" s="3">
        <v>0.101449275362318</v>
      </c>
      <c r="J13" s="3">
        <v>0.625</v>
      </c>
      <c r="K13" s="3">
        <v>1.56599552572706E-2</v>
      </c>
      <c r="L13" s="3">
        <v>5.3691275167785199E-2</v>
      </c>
      <c r="M13" s="3">
        <v>1.56599552572706E-2</v>
      </c>
      <c r="N13" s="3">
        <v>0.15912897822445499</v>
      </c>
      <c r="O13" s="3">
        <v>2.9598308668076098E-2</v>
      </c>
      <c r="P13" s="3">
        <v>7.2617246596066498E-2</v>
      </c>
      <c r="Q13" s="3">
        <v>2.7131782945736399E-2</v>
      </c>
      <c r="R13" s="3">
        <v>0.25367156208277697</v>
      </c>
    </row>
    <row r="14" spans="1:18">
      <c r="A14" s="2" t="s">
        <v>114</v>
      </c>
      <c r="B14" s="2">
        <v>1</v>
      </c>
      <c r="C14" s="3">
        <v>0.91821449970041902</v>
      </c>
      <c r="D14" s="3">
        <v>0.90992610345516201</v>
      </c>
      <c r="E14" s="3">
        <v>0.90852806071499903</v>
      </c>
      <c r="F14" s="3">
        <v>0.94407829039344904</v>
      </c>
      <c r="G14" s="3">
        <v>0.36787564766839304</v>
      </c>
      <c r="H14" s="3">
        <v>0.19819819819819798</v>
      </c>
      <c r="I14" s="3">
        <v>0.262820512820512</v>
      </c>
      <c r="J14" s="3">
        <v>0.54976303317535502</v>
      </c>
      <c r="K14" s="3">
        <v>9.2447916666666602E-2</v>
      </c>
      <c r="L14" s="3">
        <v>5.7291666666666602E-2</v>
      </c>
      <c r="M14" s="3">
        <v>0.106770833333333</v>
      </c>
      <c r="N14" s="3">
        <v>0.19965576592082598</v>
      </c>
      <c r="O14" s="3">
        <v>0.14776274713839699</v>
      </c>
      <c r="P14" s="3">
        <v>8.8888888888888809E-2</v>
      </c>
      <c r="Q14" s="3">
        <v>0.15185185185185099</v>
      </c>
      <c r="R14" s="3">
        <v>0.29292929292929198</v>
      </c>
    </row>
    <row r="15" spans="1:18">
      <c r="A15" s="2" t="s">
        <v>114</v>
      </c>
      <c r="B15" s="2">
        <v>2</v>
      </c>
      <c r="C15" s="3">
        <v>0.88417593906354996</v>
      </c>
      <c r="D15" s="3">
        <v>0.87446792621910208</v>
      </c>
      <c r="E15" s="3">
        <v>0.88059144201329209</v>
      </c>
      <c r="F15" s="3">
        <v>0.94712866850869903</v>
      </c>
      <c r="G15" s="3">
        <v>0.57142857142857106</v>
      </c>
      <c r="H15" s="3">
        <v>0.10909090909090899</v>
      </c>
      <c r="I15" s="3">
        <v>0.32061068702290002</v>
      </c>
      <c r="J15" s="3">
        <v>0.51612903225806395</v>
      </c>
      <c r="K15" s="3">
        <v>2.5773195876288603E-3</v>
      </c>
      <c r="L15" s="3">
        <v>1.15979381443298E-2</v>
      </c>
      <c r="M15" s="3">
        <v>2.7061855670103E-2</v>
      </c>
      <c r="N15" s="3">
        <v>0.17877094972066998</v>
      </c>
      <c r="O15" s="3">
        <v>5.13149454778704E-3</v>
      </c>
      <c r="P15" s="3">
        <v>2.0966802562609202E-2</v>
      </c>
      <c r="Q15" s="3">
        <v>4.9910873440285199E-2</v>
      </c>
      <c r="R15" s="3">
        <v>0.26556016597510301</v>
      </c>
    </row>
    <row r="16" spans="1:18">
      <c r="A16" s="2" t="s">
        <v>114</v>
      </c>
      <c r="B16" s="2">
        <v>3</v>
      </c>
      <c r="C16" s="3">
        <v>0.93104135525660192</v>
      </c>
      <c r="D16" s="3">
        <v>0.92326856003985991</v>
      </c>
      <c r="E16" s="3">
        <v>0.92675635276532109</v>
      </c>
      <c r="F16" s="3">
        <v>0.94927752864972503</v>
      </c>
      <c r="G16" s="3">
        <v>0.125</v>
      </c>
      <c r="H16" s="3">
        <v>0.16417910447761097</v>
      </c>
      <c r="I16" s="3">
        <v>0.27272727272727199</v>
      </c>
      <c r="J16" s="3">
        <v>0.62087912087912001</v>
      </c>
      <c r="K16" s="3">
        <v>2.94117647058823E-3</v>
      </c>
      <c r="L16" s="3">
        <v>3.2352941176470501E-2</v>
      </c>
      <c r="M16" s="3">
        <v>4.85294117647058E-2</v>
      </c>
      <c r="N16" s="3">
        <v>0.20433996383363401</v>
      </c>
      <c r="O16" s="3">
        <v>5.74712643678161E-3</v>
      </c>
      <c r="P16" s="3">
        <v>5.4054054054054002E-2</v>
      </c>
      <c r="Q16" s="3">
        <v>8.2397003745318304E-2</v>
      </c>
      <c r="R16" s="3">
        <v>0.30748299319727801</v>
      </c>
    </row>
    <row r="17" spans="1:18">
      <c r="A17" s="2" t="s">
        <v>114</v>
      </c>
      <c r="B17" s="2">
        <v>4</v>
      </c>
      <c r="C17" s="3">
        <v>0.92162539936102206</v>
      </c>
      <c r="D17" s="3">
        <v>0.917332268370607</v>
      </c>
      <c r="E17" s="3">
        <v>0.92332268370606996</v>
      </c>
      <c r="F17" s="3">
        <v>0.94828274760383391</v>
      </c>
      <c r="G17" s="3">
        <v>0.11111111111111099</v>
      </c>
      <c r="H17" s="3">
        <v>0.220472440944881</v>
      </c>
      <c r="I17" s="3">
        <v>0.34285714285714197</v>
      </c>
      <c r="J17" s="3">
        <v>0.629411764705882</v>
      </c>
      <c r="K17" s="3">
        <v>5.2840158520475501E-3</v>
      </c>
      <c r="L17" s="3">
        <v>3.6988110964332799E-2</v>
      </c>
      <c r="M17" s="3">
        <v>1.5852047556142602E-2</v>
      </c>
      <c r="N17" s="3">
        <v>0.19039145907473301</v>
      </c>
      <c r="O17" s="3">
        <v>1.00882723833543E-2</v>
      </c>
      <c r="P17" s="3">
        <v>6.3348416289592702E-2</v>
      </c>
      <c r="Q17" s="3">
        <v>3.0303030303030297E-2</v>
      </c>
      <c r="R17" s="3">
        <v>0.292349726775956</v>
      </c>
    </row>
    <row r="18" spans="1:18">
      <c r="A18" s="2" t="s">
        <v>10</v>
      </c>
      <c r="B18" s="2">
        <v>0</v>
      </c>
      <c r="C18" s="3">
        <v>0.92662559890485896</v>
      </c>
      <c r="D18" s="3">
        <v>0.82696783025325105</v>
      </c>
      <c r="E18" s="3">
        <v>0.90349075975359294</v>
      </c>
      <c r="F18" s="3">
        <v>0.906996733711535</v>
      </c>
      <c r="G18" s="3">
        <v>0.134615384615384</v>
      </c>
      <c r="H18" s="3">
        <v>6.1467889908256801E-2</v>
      </c>
      <c r="I18" s="3">
        <v>0.151142355008787</v>
      </c>
      <c r="J18" s="3">
        <v>0.27729257641921301</v>
      </c>
      <c r="K18" s="3">
        <v>0.13636363636363599</v>
      </c>
      <c r="L18" s="3">
        <v>0.21753246753246699</v>
      </c>
      <c r="M18" s="3">
        <v>0.27922077922077898</v>
      </c>
      <c r="N18" s="3">
        <v>0.37685459940652799</v>
      </c>
      <c r="O18" s="3">
        <v>0.135483870967741</v>
      </c>
      <c r="P18" s="3">
        <v>9.5851216022889804E-2</v>
      </c>
      <c r="Q18" s="3">
        <v>0.19612314709236001</v>
      </c>
      <c r="R18" s="3">
        <v>0.31949685534591099</v>
      </c>
    </row>
    <row r="19" spans="1:18">
      <c r="A19" s="2" t="s">
        <v>10</v>
      </c>
      <c r="B19" s="2">
        <v>1</v>
      </c>
      <c r="C19" s="3">
        <v>0.85870610870610808</v>
      </c>
      <c r="D19" s="3">
        <v>0.79737854737854708</v>
      </c>
      <c r="E19" s="3">
        <v>0.88480038480038403</v>
      </c>
      <c r="F19" s="3">
        <v>0.91979609175870802</v>
      </c>
      <c r="G19" s="3">
        <v>0.161892901618929</v>
      </c>
      <c r="H19" s="3">
        <v>0.147826086956521</v>
      </c>
      <c r="I19" s="3">
        <v>0.251524390243902</v>
      </c>
      <c r="J19" s="3">
        <v>0.28571428571428498</v>
      </c>
      <c r="K19" s="3">
        <v>0.205696202531645</v>
      </c>
      <c r="L19" s="3">
        <v>0.349683544303797</v>
      </c>
      <c r="M19" s="3">
        <v>0.261075949367088</v>
      </c>
      <c r="N19" s="3">
        <v>0.31974921630094</v>
      </c>
      <c r="O19" s="3">
        <v>0.18118466898954699</v>
      </c>
      <c r="P19" s="3">
        <v>0.20780441937000402</v>
      </c>
      <c r="Q19" s="3">
        <v>0.256211180124223</v>
      </c>
      <c r="R19" s="3">
        <v>0.30177514792899401</v>
      </c>
    </row>
    <row r="20" spans="1:18">
      <c r="A20" s="2" t="s">
        <v>10</v>
      </c>
      <c r="B20" s="2">
        <v>2</v>
      </c>
      <c r="C20" s="3">
        <v>0.88196983546617902</v>
      </c>
      <c r="D20" s="3">
        <v>0.79250457038391209</v>
      </c>
      <c r="E20" s="3">
        <v>0.83546617915904908</v>
      </c>
      <c r="F20" s="3">
        <v>0.91258429825677501</v>
      </c>
      <c r="G20" s="3">
        <v>0.23692307692307601</v>
      </c>
      <c r="H20" s="3">
        <v>0.153343023255813</v>
      </c>
      <c r="I20" s="3">
        <v>0.200207468879668</v>
      </c>
      <c r="J20" s="3">
        <v>0.28794992175273804</v>
      </c>
      <c r="K20" s="3">
        <v>8.9327146171693711E-2</v>
      </c>
      <c r="L20" s="3">
        <v>0.244779582366589</v>
      </c>
      <c r="M20" s="3">
        <v>0.22389791183294602</v>
      </c>
      <c r="N20" s="3">
        <v>0.44230769230769196</v>
      </c>
      <c r="O20" s="3">
        <v>0.12973883740522299</v>
      </c>
      <c r="P20" s="3">
        <v>0.18856121537086601</v>
      </c>
      <c r="Q20" s="3">
        <v>0.21139101861993401</v>
      </c>
      <c r="R20" s="3">
        <v>0.34881516587677702</v>
      </c>
    </row>
    <row r="21" spans="1:18">
      <c r="A21" s="2" t="s">
        <v>10</v>
      </c>
      <c r="B21" s="2">
        <v>3</v>
      </c>
      <c r="C21" s="3">
        <v>0.90128563443264398</v>
      </c>
      <c r="D21" s="3">
        <v>0.823476802683063</v>
      </c>
      <c r="E21" s="3">
        <v>0.90061486864169893</v>
      </c>
      <c r="F21" s="3">
        <v>0.92168250615980196</v>
      </c>
      <c r="G21" s="3">
        <v>0.129666011787819</v>
      </c>
      <c r="H21" s="3">
        <v>9.9925428784489193E-2</v>
      </c>
      <c r="I21" s="3">
        <v>0.17815126050420102</v>
      </c>
      <c r="J21" s="3">
        <v>0.31005586592178702</v>
      </c>
      <c r="K21" s="3">
        <v>0.13043478260869501</v>
      </c>
      <c r="L21" s="3">
        <v>0.26482213438735103</v>
      </c>
      <c r="M21" s="3">
        <v>0.20948616600790501</v>
      </c>
      <c r="N21" s="3">
        <v>0.35922330097087296</v>
      </c>
      <c r="O21" s="3">
        <v>0.13004926108374301</v>
      </c>
      <c r="P21" s="3">
        <v>0.14510016242555401</v>
      </c>
      <c r="Q21" s="3">
        <v>0.192552225249772</v>
      </c>
      <c r="R21" s="3">
        <v>0.33283358320839496</v>
      </c>
    </row>
    <row r="22" spans="1:18">
      <c r="A22" s="2" t="s">
        <v>10</v>
      </c>
      <c r="B22" s="2">
        <v>4</v>
      </c>
      <c r="C22" s="3">
        <v>0.87202306342441704</v>
      </c>
      <c r="D22" s="3">
        <v>0.79794434695412308</v>
      </c>
      <c r="E22" s="3">
        <v>0.86901479067435405</v>
      </c>
      <c r="F22" s="3">
        <v>0.92869505019037701</v>
      </c>
      <c r="G22" s="3">
        <v>0.20161290322580602</v>
      </c>
      <c r="H22" s="3">
        <v>9.72338642078793E-2</v>
      </c>
      <c r="I22" s="3">
        <v>0.220170454545454</v>
      </c>
      <c r="J22" s="3">
        <v>0.34435261707988901</v>
      </c>
      <c r="K22" s="3">
        <v>0.19201228878648202</v>
      </c>
      <c r="L22" s="3">
        <v>0.17818740399385502</v>
      </c>
      <c r="M22" s="3">
        <v>0.238095238095238</v>
      </c>
      <c r="N22" s="3">
        <v>0.41806020066889604</v>
      </c>
      <c r="O22" s="3">
        <v>0.19669551534224999</v>
      </c>
      <c r="P22" s="3">
        <v>0.12581344902386099</v>
      </c>
      <c r="Q22" s="3">
        <v>0.22878228782287799</v>
      </c>
      <c r="R22" s="3">
        <v>0.37764350453172196</v>
      </c>
    </row>
    <row r="23" spans="1:18">
      <c r="A23" s="2" t="s">
        <v>17</v>
      </c>
      <c r="B23" s="2">
        <v>0</v>
      </c>
      <c r="C23" s="3">
        <v>0.95005483002691604</v>
      </c>
      <c r="D23" s="3">
        <v>0.94826039278237395</v>
      </c>
      <c r="E23" s="3">
        <v>0.948061010866314</v>
      </c>
      <c r="F23" s="3">
        <v>0.94616688266374205</v>
      </c>
      <c r="G23" s="3">
        <v>0.144736842105263</v>
      </c>
      <c r="H23" s="3">
        <v>0.160377358490566</v>
      </c>
      <c r="I23" s="3">
        <v>0.16964285714285701</v>
      </c>
      <c r="J23" s="3">
        <v>0.66863905325443695</v>
      </c>
      <c r="K23" s="3">
        <v>2.4608501118568198E-2</v>
      </c>
      <c r="L23" s="3">
        <v>3.8031319910514498E-2</v>
      </c>
      <c r="M23" s="3">
        <v>4.25055928411633E-2</v>
      </c>
      <c r="N23" s="3">
        <v>0.18927973199329901</v>
      </c>
      <c r="O23" s="3">
        <v>4.2065009560229398E-2</v>
      </c>
      <c r="P23" s="3">
        <v>6.1482820976491798E-2</v>
      </c>
      <c r="Q23" s="3">
        <v>6.7978533094812096E-2</v>
      </c>
      <c r="R23" s="3">
        <v>0.29503916449086098</v>
      </c>
    </row>
    <row r="24" spans="1:18">
      <c r="A24" s="2" t="s">
        <v>17</v>
      </c>
      <c r="B24" s="2">
        <v>1</v>
      </c>
      <c r="C24" s="3">
        <v>0.91132414619532598</v>
      </c>
      <c r="D24" s="3">
        <v>0.91561813461154296</v>
      </c>
      <c r="E24" s="3">
        <v>0.91062512482524405</v>
      </c>
      <c r="F24" s="3">
        <v>0.94647493509087199</v>
      </c>
      <c r="G24" s="3">
        <v>0.27272727272727199</v>
      </c>
      <c r="H24" s="3">
        <v>0.18699186991869901</v>
      </c>
      <c r="I24" s="3">
        <v>0.17766497461928901</v>
      </c>
      <c r="J24" s="3">
        <v>0.72277227722772197</v>
      </c>
      <c r="K24" s="3">
        <v>9.375E-2</v>
      </c>
      <c r="L24" s="3">
        <v>2.9947916666666598E-2</v>
      </c>
      <c r="M24" s="3">
        <v>4.5572916666666602E-2</v>
      </c>
      <c r="N24" s="3">
        <v>0.12564543889845001</v>
      </c>
      <c r="O24" s="3">
        <v>0.13953488372093001</v>
      </c>
      <c r="P24" s="3">
        <v>5.1627384960718198E-2</v>
      </c>
      <c r="Q24" s="3">
        <v>7.2538860103626895E-2</v>
      </c>
      <c r="R24" s="3">
        <v>0.21407624633430999</v>
      </c>
    </row>
    <row r="25" spans="1:18">
      <c r="A25" s="2" t="s">
        <v>17</v>
      </c>
      <c r="B25" s="2">
        <v>2</v>
      </c>
      <c r="C25" s="3">
        <v>0.88410126204166894</v>
      </c>
      <c r="D25" s="3">
        <v>0.87760436113807705</v>
      </c>
      <c r="E25" s="3">
        <v>0.88492270928235295</v>
      </c>
      <c r="F25" s="3">
        <v>0.94787543872750302</v>
      </c>
      <c r="G25" s="3">
        <v>0.5</v>
      </c>
      <c r="H25" s="3">
        <v>0.28985507246376802</v>
      </c>
      <c r="I25" s="3">
        <v>0.54263565891472798</v>
      </c>
      <c r="J25" s="3">
        <v>0.53947368421052599</v>
      </c>
      <c r="K25" s="3">
        <v>6.4432989690721605E-4</v>
      </c>
      <c r="L25" s="3">
        <v>3.8659793814432901E-2</v>
      </c>
      <c r="M25" s="3">
        <v>4.5103092783505098E-2</v>
      </c>
      <c r="N25" s="3">
        <v>0.17178770949720601</v>
      </c>
      <c r="O25" s="3">
        <v>1.28700128700128E-3</v>
      </c>
      <c r="P25" s="3">
        <v>6.8220579874928897E-2</v>
      </c>
      <c r="Q25" s="3">
        <v>8.3283759666864896E-2</v>
      </c>
      <c r="R25" s="3">
        <v>0.26059322033898302</v>
      </c>
    </row>
    <row r="26" spans="1:18">
      <c r="A26" s="2" t="s">
        <v>17</v>
      </c>
      <c r="B26" s="2">
        <v>3</v>
      </c>
      <c r="C26" s="3">
        <v>0.93233682112605798</v>
      </c>
      <c r="D26" s="3">
        <v>0.92376681614349698</v>
      </c>
      <c r="E26" s="43">
        <v>0.93124065769805597</v>
      </c>
      <c r="F26" s="43">
        <v>0.94897857498754301</v>
      </c>
      <c r="G26" s="3">
        <v>0.6</v>
      </c>
      <c r="H26" s="3">
        <v>0.14876033057851201</v>
      </c>
      <c r="I26" s="3">
        <v>0.29166666666666602</v>
      </c>
      <c r="J26" s="43">
        <v>0.68468468468468402</v>
      </c>
      <c r="K26" s="3">
        <v>4.4117647058823503E-3</v>
      </c>
      <c r="L26" s="3">
        <v>2.64705882352941E-2</v>
      </c>
      <c r="M26" s="3">
        <v>1.0294117647058801E-2</v>
      </c>
      <c r="N26" s="43">
        <v>0.13743218806509899</v>
      </c>
      <c r="O26" s="3">
        <v>8.7591240875912399E-3</v>
      </c>
      <c r="P26" s="3">
        <v>4.49438202247191E-2</v>
      </c>
      <c r="Q26" s="3">
        <v>1.9886363636363601E-2</v>
      </c>
      <c r="R26" s="43">
        <v>0.22891566265060201</v>
      </c>
    </row>
    <row r="27" spans="1:18">
      <c r="A27" s="2" t="s">
        <v>17</v>
      </c>
      <c r="B27" s="2">
        <v>4</v>
      </c>
      <c r="C27" s="3">
        <v>0.924221246006389</v>
      </c>
      <c r="D27" s="3">
        <v>0.91882987220447199</v>
      </c>
      <c r="E27" s="3">
        <v>0.923722044728434</v>
      </c>
      <c r="F27" s="3">
        <v>0.94768370607028696</v>
      </c>
      <c r="G27" s="3">
        <v>0.45833333333333298</v>
      </c>
      <c r="H27" s="3">
        <v>0.26271186440677902</v>
      </c>
      <c r="I27" s="3">
        <v>0.18181818181818099</v>
      </c>
      <c r="J27" s="3">
        <v>0.69</v>
      </c>
      <c r="K27" s="3">
        <v>1.45310435931307E-2</v>
      </c>
      <c r="L27" s="3">
        <v>4.09511228533685E-2</v>
      </c>
      <c r="M27" s="3">
        <v>2.6420079260237699E-3</v>
      </c>
      <c r="N27" s="3">
        <v>0.122775800711743</v>
      </c>
      <c r="O27" s="3">
        <v>2.8169014084507001E-2</v>
      </c>
      <c r="P27" s="3">
        <v>7.0857142857142799E-2</v>
      </c>
      <c r="Q27" s="3">
        <v>5.2083333333333296E-3</v>
      </c>
      <c r="R27" s="3">
        <v>0.20845921450151</v>
      </c>
    </row>
    <row r="28" spans="1:18">
      <c r="A28" s="2" t="s">
        <v>65</v>
      </c>
      <c r="B28" s="2">
        <v>0</v>
      </c>
      <c r="C28" s="3">
        <v>4.4561858239457602E-2</v>
      </c>
      <c r="D28" s="3">
        <v>4.4561858239457602E-2</v>
      </c>
      <c r="E28" s="3">
        <v>5.9814574818064001E-2</v>
      </c>
      <c r="F28" s="3">
        <v>5.9814574818064001E-2</v>
      </c>
      <c r="G28" s="3">
        <v>4.4561858239457602E-2</v>
      </c>
      <c r="H28" s="3">
        <v>4.4561858239457602E-2</v>
      </c>
      <c r="I28" s="3">
        <v>5.9533306741124802E-2</v>
      </c>
      <c r="J28" s="3">
        <v>5.9533306741124802E-2</v>
      </c>
      <c r="K28" s="3">
        <v>1</v>
      </c>
      <c r="L28" s="3">
        <v>1</v>
      </c>
      <c r="M28" s="3">
        <v>1</v>
      </c>
      <c r="N28" s="3">
        <v>1</v>
      </c>
      <c r="O28" s="3">
        <v>8.5321626264554307E-2</v>
      </c>
      <c r="P28" s="3">
        <v>8.5321626264554307E-2</v>
      </c>
      <c r="Q28" s="3">
        <v>0.11237647058823499</v>
      </c>
      <c r="R28" s="3">
        <v>0.11237647058823499</v>
      </c>
    </row>
    <row r="29" spans="1:18">
      <c r="A29" s="2" t="s">
        <v>65</v>
      </c>
      <c r="B29" s="2">
        <v>1</v>
      </c>
      <c r="C29" s="3">
        <v>7.6692630317555396E-2</v>
      </c>
      <c r="D29" s="3">
        <v>7.6692630317555396E-2</v>
      </c>
      <c r="E29" s="3">
        <v>7.6692630317555396E-2</v>
      </c>
      <c r="F29" s="3">
        <v>5.8018773716796403E-2</v>
      </c>
      <c r="G29" s="3">
        <v>7.6692630317555396E-2</v>
      </c>
      <c r="H29" s="3">
        <v>7.6692630317555396E-2</v>
      </c>
      <c r="I29" s="3">
        <v>7.6692630317555396E-2</v>
      </c>
      <c r="J29" s="3">
        <v>5.8018773716796403E-2</v>
      </c>
      <c r="K29" s="3">
        <v>1</v>
      </c>
      <c r="L29" s="3">
        <v>1</v>
      </c>
      <c r="M29" s="3">
        <v>1</v>
      </c>
      <c r="N29" s="3">
        <v>1</v>
      </c>
      <c r="O29" s="3">
        <v>0.14245965498052299</v>
      </c>
      <c r="P29" s="3">
        <v>0.14245965498052299</v>
      </c>
      <c r="Q29" s="3">
        <v>0.14245965498052299</v>
      </c>
      <c r="R29" s="3">
        <v>0.109674374705049</v>
      </c>
    </row>
    <row r="30" spans="1:18">
      <c r="A30" s="2" t="s">
        <v>65</v>
      </c>
      <c r="B30" s="2">
        <v>2</v>
      </c>
      <c r="C30" s="3">
        <v>0.11589873795833</v>
      </c>
      <c r="D30" s="3">
        <v>0.11589873795833</v>
      </c>
      <c r="E30" s="3">
        <v>0.11589873795833</v>
      </c>
      <c r="F30" s="3">
        <v>5.3543424688223401E-2</v>
      </c>
      <c r="G30" s="3">
        <v>0.11589873795833</v>
      </c>
      <c r="H30" s="3">
        <v>0.11589873795833</v>
      </c>
      <c r="I30" s="3">
        <v>0.11589873795833</v>
      </c>
      <c r="J30" s="3">
        <v>5.3472740851381602E-2</v>
      </c>
      <c r="K30" s="3">
        <v>1</v>
      </c>
      <c r="L30" s="3">
        <v>1</v>
      </c>
      <c r="M30" s="3">
        <v>1</v>
      </c>
      <c r="N30" s="3">
        <v>1</v>
      </c>
      <c r="O30" s="3">
        <v>0.207722679515492</v>
      </c>
      <c r="P30" s="3">
        <v>0.207722679515492</v>
      </c>
      <c r="Q30" s="3">
        <v>0.207722679515492</v>
      </c>
      <c r="R30" s="3">
        <v>0.101517084928399</v>
      </c>
    </row>
    <row r="31" spans="1:18">
      <c r="A31" s="2" t="s">
        <v>65</v>
      </c>
      <c r="B31" s="2">
        <v>3</v>
      </c>
      <c r="C31" s="3">
        <v>6.7762830094668602E-2</v>
      </c>
      <c r="D31" s="3">
        <v>6.7762830094668602E-2</v>
      </c>
      <c r="E31" s="3">
        <v>6.7762830094668602E-2</v>
      </c>
      <c r="F31" s="3">
        <v>5.52067762830094E-2</v>
      </c>
      <c r="G31" s="3">
        <v>6.7762830094668602E-2</v>
      </c>
      <c r="H31" s="3">
        <v>6.7762830094668602E-2</v>
      </c>
      <c r="I31" s="3">
        <v>6.7762830094668602E-2</v>
      </c>
      <c r="J31" s="3">
        <v>5.5112617101853598E-2</v>
      </c>
      <c r="K31" s="3">
        <v>1</v>
      </c>
      <c r="L31" s="3">
        <v>1</v>
      </c>
      <c r="M31" s="3">
        <v>1</v>
      </c>
      <c r="N31" s="3">
        <v>1</v>
      </c>
      <c r="O31" s="3">
        <v>0.12692487167522101</v>
      </c>
      <c r="P31" s="3">
        <v>0.12692487167522101</v>
      </c>
      <c r="Q31" s="3">
        <v>0.12692487167522101</v>
      </c>
      <c r="R31" s="3">
        <v>0.104467743458959</v>
      </c>
    </row>
    <row r="32" spans="1:18">
      <c r="A32" s="2" t="s">
        <v>65</v>
      </c>
      <c r="B32" s="2">
        <v>4</v>
      </c>
      <c r="C32" s="3">
        <v>7.5579073482428094E-2</v>
      </c>
      <c r="D32" s="3">
        <v>7.5579073482428094E-2</v>
      </c>
      <c r="E32" s="3">
        <v>7.5579073482428094E-2</v>
      </c>
      <c r="F32" s="3">
        <v>5.6110223642172503E-2</v>
      </c>
      <c r="G32" s="3">
        <v>7.5579073482428094E-2</v>
      </c>
      <c r="H32" s="3">
        <v>7.5579073482428094E-2</v>
      </c>
      <c r="I32" s="3">
        <v>7.5579073482428094E-2</v>
      </c>
      <c r="J32" s="3">
        <v>5.6110223642172503E-2</v>
      </c>
      <c r="K32" s="3">
        <v>1</v>
      </c>
      <c r="L32" s="3">
        <v>1</v>
      </c>
      <c r="M32" s="3">
        <v>1</v>
      </c>
      <c r="N32" s="3">
        <v>1</v>
      </c>
      <c r="O32" s="3">
        <v>0.140536526501438</v>
      </c>
      <c r="P32" s="3">
        <v>0.140536526501438</v>
      </c>
      <c r="Q32" s="3">
        <v>0.140536526501438</v>
      </c>
      <c r="R32" s="3">
        <v>0.106258271885044</v>
      </c>
    </row>
    <row r="33" spans="1:18">
      <c r="A33" s="2" t="s">
        <v>23</v>
      </c>
      <c r="B33" s="2">
        <v>0</v>
      </c>
      <c r="C33" s="3">
        <v>0.95005483002691604</v>
      </c>
      <c r="D33" s="3">
        <v>0.91017844681487303</v>
      </c>
      <c r="E33" s="3">
        <v>0.95005483002691604</v>
      </c>
      <c r="F33" s="3">
        <v>0.94437244541919996</v>
      </c>
      <c r="G33" s="3">
        <v>0.114285714285714</v>
      </c>
      <c r="H33" s="3">
        <v>0.112627986348122</v>
      </c>
      <c r="I33" s="3">
        <v>0.114285714285714</v>
      </c>
      <c r="J33" s="3">
        <v>0.63829787234042501</v>
      </c>
      <c r="K33" s="3">
        <v>1.7897091722595002E-2</v>
      </c>
      <c r="L33" s="3">
        <v>0.14765100671140899</v>
      </c>
      <c r="M33" s="3">
        <v>1.7897091722595002E-2</v>
      </c>
      <c r="N33" s="3">
        <v>0.15075376884422101</v>
      </c>
      <c r="O33" s="3">
        <v>3.0947775628626599E-2</v>
      </c>
      <c r="P33" s="3">
        <v>0.127783155856727</v>
      </c>
      <c r="Q33" s="3">
        <v>3.0947775628626599E-2</v>
      </c>
      <c r="R33" s="3">
        <v>0.24390243902438999</v>
      </c>
    </row>
    <row r="34" spans="1:18">
      <c r="A34" s="2" t="s">
        <v>23</v>
      </c>
      <c r="B34" s="2">
        <v>1</v>
      </c>
      <c r="C34" s="3">
        <v>0.90812861993209504</v>
      </c>
      <c r="D34" s="3">
        <v>0.84341921310165702</v>
      </c>
      <c r="E34" s="3">
        <v>0.90253644897144003</v>
      </c>
      <c r="F34" s="3">
        <v>0.94757339724385803</v>
      </c>
      <c r="G34" s="3">
        <v>0.31990521327014199</v>
      </c>
      <c r="H34" s="3">
        <v>0.14349376114081899</v>
      </c>
      <c r="I34" s="3">
        <v>0.18292682926829201</v>
      </c>
      <c r="J34" s="3">
        <v>0.67500000000000004</v>
      </c>
      <c r="K34" s="3">
        <v>0.17578125</v>
      </c>
      <c r="L34" s="3">
        <v>0.20963541666666599</v>
      </c>
      <c r="M34" s="3">
        <v>7.8125E-2</v>
      </c>
      <c r="N34" s="3">
        <v>0.185886402753872</v>
      </c>
      <c r="O34" s="3">
        <v>0.22689075630252101</v>
      </c>
      <c r="P34" s="3">
        <v>0.17037037037037001</v>
      </c>
      <c r="Q34" s="3">
        <v>0.10948905109489</v>
      </c>
      <c r="R34" s="3">
        <v>0.291497975708502</v>
      </c>
    </row>
    <row r="35" spans="1:18">
      <c r="A35" s="2" t="s">
        <v>23</v>
      </c>
      <c r="B35" s="2">
        <v>2</v>
      </c>
      <c r="C35" s="3">
        <v>0.88402658501978904</v>
      </c>
      <c r="D35" s="3">
        <v>0.83690538421327698</v>
      </c>
      <c r="E35" s="3">
        <v>0.87842580837876105</v>
      </c>
      <c r="F35" s="3">
        <v>0.94877156299006704</v>
      </c>
      <c r="G35" s="3">
        <v>0</v>
      </c>
      <c r="H35" s="3">
        <v>0.14334085778781</v>
      </c>
      <c r="I35" s="3">
        <v>0.14150943396226401</v>
      </c>
      <c r="J35" s="3">
        <v>0.60869565217391297</v>
      </c>
      <c r="K35" s="3">
        <v>0</v>
      </c>
      <c r="L35" s="3">
        <v>8.1829896907216496E-2</v>
      </c>
      <c r="M35" s="3">
        <v>9.6649484536082408E-3</v>
      </c>
      <c r="N35" s="3">
        <v>0.117318435754189</v>
      </c>
      <c r="O35" s="3">
        <v>0</v>
      </c>
      <c r="P35" s="3">
        <v>0.10418375717801399</v>
      </c>
      <c r="Q35" s="3">
        <v>1.8094089264173701E-2</v>
      </c>
      <c r="R35" s="3">
        <v>0.196721311475409</v>
      </c>
    </row>
    <row r="36" spans="1:18">
      <c r="A36" s="2" t="s">
        <v>23</v>
      </c>
      <c r="B36" s="2">
        <v>3</v>
      </c>
      <c r="C36" s="3">
        <v>0.93223716990533101</v>
      </c>
      <c r="D36" s="3">
        <v>0.89795714997508702</v>
      </c>
      <c r="E36" s="3">
        <v>0.93193821624314899</v>
      </c>
      <c r="F36" s="3">
        <v>0.949377179870453</v>
      </c>
      <c r="G36" s="3">
        <v>0</v>
      </c>
      <c r="H36" s="3">
        <v>0.13865546218487301</v>
      </c>
      <c r="I36" s="3">
        <v>0.2</v>
      </c>
      <c r="J36" s="3">
        <v>0.72727272727272696</v>
      </c>
      <c r="K36" s="3">
        <v>0</v>
      </c>
      <c r="L36" s="3">
        <v>9.7058823529411697E-2</v>
      </c>
      <c r="M36" s="3">
        <v>1.47058823529411E-3</v>
      </c>
      <c r="N36" s="3">
        <v>0.13019891500904099</v>
      </c>
      <c r="O36" s="3">
        <v>0</v>
      </c>
      <c r="P36" s="3">
        <v>0.114186851211072</v>
      </c>
      <c r="Q36" s="3">
        <v>2.9197080291970801E-3</v>
      </c>
      <c r="R36" s="3">
        <v>0.220858895705521</v>
      </c>
    </row>
    <row r="37" spans="1:18">
      <c r="A37" s="2" t="s">
        <v>23</v>
      </c>
      <c r="B37" s="2">
        <v>4</v>
      </c>
      <c r="C37" s="3">
        <v>0.92192492012779503</v>
      </c>
      <c r="D37" s="3">
        <v>0.88448482428115005</v>
      </c>
      <c r="E37" s="3">
        <v>0.92172523961661301</v>
      </c>
      <c r="F37" s="3">
        <v>0.94948083067092603</v>
      </c>
      <c r="G37" s="3">
        <v>0.33333333333333298</v>
      </c>
      <c r="H37" s="3">
        <v>0.112403100775193</v>
      </c>
      <c r="I37" s="3">
        <v>3.4482758620689599E-2</v>
      </c>
      <c r="J37" s="3">
        <v>0.68666666666666598</v>
      </c>
      <c r="K37" s="3">
        <v>3.3025099075297201E-2</v>
      </c>
      <c r="L37" s="3">
        <v>7.6618229854689496E-2</v>
      </c>
      <c r="M37" s="3">
        <v>1.3210039630118799E-3</v>
      </c>
      <c r="N37" s="3">
        <v>0.18327402135231299</v>
      </c>
      <c r="O37" s="3">
        <v>6.0096153846153799E-2</v>
      </c>
      <c r="P37" s="3">
        <v>9.1123330714846795E-2</v>
      </c>
      <c r="Q37" s="3">
        <v>2.5445292620865098E-3</v>
      </c>
      <c r="R37" s="3">
        <v>0.28932584269662898</v>
      </c>
    </row>
    <row r="38" spans="1:18">
      <c r="A38" s="2" t="s">
        <v>25</v>
      </c>
      <c r="B38" s="2">
        <v>0</v>
      </c>
      <c r="C38" s="3">
        <v>0.95515785240297602</v>
      </c>
      <c r="D38" s="3">
        <v>0.95515785240297602</v>
      </c>
      <c r="E38" s="3">
        <v>0.95515785240297602</v>
      </c>
      <c r="F38" s="3">
        <v>0.94041867954911396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</row>
    <row r="39" spans="1:18">
      <c r="A39" s="2" t="s">
        <v>25</v>
      </c>
      <c r="B39" s="2">
        <v>1</v>
      </c>
      <c r="C39" s="3">
        <v>0.922906155398587</v>
      </c>
      <c r="D39" s="3">
        <v>0.922906155398587</v>
      </c>
      <c r="E39" s="3">
        <v>0.922906155398587</v>
      </c>
      <c r="F39" s="3">
        <v>0.94160289971808298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</row>
    <row r="40" spans="1:18">
      <c r="A40" s="2" t="s">
        <v>25</v>
      </c>
      <c r="B40" s="2">
        <v>2</v>
      </c>
      <c r="C40" s="3">
        <v>0.88344900422450201</v>
      </c>
      <c r="D40" s="3">
        <v>0.88344900422450201</v>
      </c>
      <c r="E40" s="3">
        <v>0.88344900422450201</v>
      </c>
      <c r="F40" s="3">
        <v>0.94635726663150699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</row>
    <row r="41" spans="1:18">
      <c r="A41" s="2" t="s">
        <v>25</v>
      </c>
      <c r="B41" s="2">
        <v>3</v>
      </c>
      <c r="C41" s="3">
        <v>0.93199598796389105</v>
      </c>
      <c r="D41" s="3">
        <v>0.93199598796389105</v>
      </c>
      <c r="E41" s="3">
        <v>0.93199598796389105</v>
      </c>
      <c r="F41" s="3">
        <v>0.94490247335612298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</row>
    <row r="42" spans="1:18">
      <c r="A42" s="2" t="s">
        <v>25</v>
      </c>
      <c r="B42" s="2">
        <v>4</v>
      </c>
      <c r="C42" s="3">
        <v>0.92446403526347398</v>
      </c>
      <c r="D42" s="3">
        <v>0.92446403526347398</v>
      </c>
      <c r="E42" s="3">
        <v>0.92446403526347398</v>
      </c>
      <c r="F42" s="3">
        <v>0.94371727748691103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</row>
  </sheetData>
  <pageMargins left="0" right="0" top="0" bottom="0" header="0" footer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D135"/>
  <sheetViews>
    <sheetView tabSelected="1" workbookViewId="0">
      <selection activeCell="I12" sqref="A1:I12"/>
    </sheetView>
  </sheetViews>
  <sheetFormatPr defaultColWidth="12.5703125" defaultRowHeight="15.75" customHeight="1"/>
  <cols>
    <col min="20" max="20" width="29.5703125" customWidth="1"/>
  </cols>
  <sheetData>
    <row r="1" spans="1:12">
      <c r="A1" s="67" t="s">
        <v>2</v>
      </c>
      <c r="B1" s="67" t="s">
        <v>115</v>
      </c>
      <c r="C1" s="67" t="s">
        <v>116</v>
      </c>
      <c r="D1" s="67" t="s">
        <v>117</v>
      </c>
      <c r="E1" s="67" t="s">
        <v>118</v>
      </c>
      <c r="F1" s="67" t="s">
        <v>119</v>
      </c>
      <c r="G1" s="67" t="s">
        <v>120</v>
      </c>
      <c r="H1" s="67" t="s">
        <v>121</v>
      </c>
      <c r="I1" s="67" t="s">
        <v>122</v>
      </c>
      <c r="J1" s="61"/>
      <c r="K1" s="61"/>
      <c r="L1" s="65"/>
    </row>
    <row r="2" spans="1:12">
      <c r="A2" s="67" t="s">
        <v>123</v>
      </c>
      <c r="B2" s="67">
        <v>3.5000000000000003E-2</v>
      </c>
      <c r="C2" s="67">
        <v>2.1000000000000001E-2</v>
      </c>
      <c r="D2" s="67">
        <v>1.7000000000000001E-2</v>
      </c>
      <c r="E2" s="67">
        <v>4.2000000000000003E-2</v>
      </c>
      <c r="F2" s="67">
        <v>3.0000000000000001E-3</v>
      </c>
      <c r="G2" s="67">
        <v>3.0000000000000001E-3</v>
      </c>
      <c r="H2" s="67">
        <v>5.0000000000000001E-3</v>
      </c>
      <c r="I2" s="67">
        <v>0.115</v>
      </c>
      <c r="J2" s="63"/>
      <c r="K2" s="63"/>
      <c r="L2" s="65"/>
    </row>
    <row r="3" spans="1:12">
      <c r="A3" s="67" t="s">
        <v>124</v>
      </c>
      <c r="B3" s="67">
        <v>2.7E-2</v>
      </c>
      <c r="C3" s="67">
        <v>1.4999999999999999E-2</v>
      </c>
      <c r="D3" s="67">
        <v>1.4999999999999999E-2</v>
      </c>
      <c r="E3" s="67">
        <v>3.2000000000000001E-2</v>
      </c>
      <c r="F3" s="67">
        <v>4.0000000000000001E-3</v>
      </c>
      <c r="G3" s="67">
        <v>2E-3</v>
      </c>
      <c r="H3" s="67">
        <v>4.0000000000000001E-3</v>
      </c>
      <c r="I3" s="67">
        <v>0.111</v>
      </c>
      <c r="J3" s="63"/>
      <c r="K3" s="63"/>
      <c r="L3" s="65"/>
    </row>
    <row r="4" spans="1:12">
      <c r="A4" s="67" t="s">
        <v>23</v>
      </c>
      <c r="B4" s="67">
        <v>2.5000000000000001E-2</v>
      </c>
      <c r="C4" s="67">
        <v>1.2E-2</v>
      </c>
      <c r="D4" s="67">
        <v>1.0999999999999999E-2</v>
      </c>
      <c r="E4" s="67">
        <v>3.4000000000000002E-2</v>
      </c>
      <c r="F4" s="67">
        <v>3.0000000000000001E-3</v>
      </c>
      <c r="G4" s="67">
        <v>1E-3</v>
      </c>
      <c r="H4" s="67">
        <v>5.0000000000000001E-3</v>
      </c>
      <c r="I4" s="67">
        <v>0.114</v>
      </c>
      <c r="J4" s="63"/>
      <c r="K4" s="63"/>
      <c r="L4" s="65"/>
    </row>
    <row r="5" spans="1:12">
      <c r="A5" s="67" t="s">
        <v>8</v>
      </c>
      <c r="B5" s="67">
        <v>2.3E-2</v>
      </c>
      <c r="C5" s="67">
        <v>1.2E-2</v>
      </c>
      <c r="D5" s="67">
        <v>1.4E-2</v>
      </c>
      <c r="E5" s="67">
        <v>6.9000000000000006E-2</v>
      </c>
      <c r="F5" s="67">
        <v>2E-3</v>
      </c>
      <c r="G5" s="67">
        <v>2E-3</v>
      </c>
      <c r="H5" s="67">
        <v>7.0000000000000001E-3</v>
      </c>
      <c r="I5" s="67">
        <v>0.14699999999999999</v>
      </c>
      <c r="J5" s="63"/>
      <c r="K5" s="63"/>
      <c r="L5" s="65"/>
    </row>
    <row r="6" spans="1:12">
      <c r="A6" s="67" t="s">
        <v>15</v>
      </c>
      <c r="B6" s="67">
        <v>3.4000000000000002E-2</v>
      </c>
      <c r="C6" s="67">
        <v>2.7E-2</v>
      </c>
      <c r="D6" s="67">
        <v>2.1999999999999999E-2</v>
      </c>
      <c r="E6" s="67">
        <v>3.7999999999999999E-2</v>
      </c>
      <c r="F6" s="67">
        <v>4.0000000000000001E-3</v>
      </c>
      <c r="G6" s="67">
        <v>5.0000000000000001E-3</v>
      </c>
      <c r="H6" s="67">
        <v>5.0000000000000001E-3</v>
      </c>
      <c r="I6" s="67">
        <v>0.13200000000000001</v>
      </c>
      <c r="J6" s="63"/>
      <c r="K6" s="63"/>
      <c r="L6" s="65"/>
    </row>
    <row r="7" spans="1:12">
      <c r="A7" s="67" t="s">
        <v>125</v>
      </c>
      <c r="B7" s="67">
        <v>2.4E-2</v>
      </c>
      <c r="C7" s="67">
        <v>1.4E-2</v>
      </c>
      <c r="D7" s="67">
        <v>1.0999999999999999E-2</v>
      </c>
      <c r="E7" s="67">
        <v>2.8000000000000001E-2</v>
      </c>
      <c r="F7" s="67">
        <v>2E-3</v>
      </c>
      <c r="G7" s="67">
        <v>2E-3</v>
      </c>
      <c r="H7" s="67">
        <v>4.0000000000000001E-3</v>
      </c>
      <c r="I7" s="67">
        <v>0.11600000000000001</v>
      </c>
      <c r="J7" s="63"/>
      <c r="K7" s="63"/>
      <c r="L7" s="65"/>
    </row>
    <row r="8" spans="1:12">
      <c r="A8" s="67" t="s">
        <v>126</v>
      </c>
      <c r="B8" s="67">
        <v>3.1E-2</v>
      </c>
      <c r="C8" s="67">
        <v>1.7999999999999999E-2</v>
      </c>
      <c r="D8" s="67">
        <v>1.4999999999999999E-2</v>
      </c>
      <c r="E8" s="67">
        <v>0.02</v>
      </c>
      <c r="F8" s="67">
        <v>3.0000000000000001E-3</v>
      </c>
      <c r="G8" s="67">
        <v>3.0000000000000001E-3</v>
      </c>
      <c r="H8" s="67">
        <v>4.0000000000000001E-3</v>
      </c>
      <c r="I8" s="67">
        <v>9.5000000000000001E-2</v>
      </c>
      <c r="J8" s="63"/>
      <c r="K8" s="63"/>
      <c r="L8" s="65"/>
    </row>
    <row r="9" spans="1:12">
      <c r="A9" s="67" t="s">
        <v>127</v>
      </c>
      <c r="B9" s="66">
        <v>2.8400000000000002E-2</v>
      </c>
      <c r="C9" s="66">
        <v>1.7000000000000001E-2</v>
      </c>
      <c r="D9" s="66">
        <v>1.4999999999999999E-2</v>
      </c>
      <c r="E9" s="66">
        <v>3.7600000000000001E-2</v>
      </c>
      <c r="F9" s="66">
        <v>3.0000000000000001E-3</v>
      </c>
      <c r="G9" s="66">
        <v>2.5999999999999999E-3</v>
      </c>
      <c r="H9" s="66">
        <v>4.8999999999999998E-3</v>
      </c>
      <c r="I9" s="66">
        <v>0.1186</v>
      </c>
      <c r="J9" s="63"/>
      <c r="K9" s="63"/>
      <c r="L9" s="65"/>
    </row>
    <row r="10" spans="1:12">
      <c r="A10" s="67" t="s">
        <v>128</v>
      </c>
      <c r="B10" s="67">
        <v>0.01</v>
      </c>
      <c r="C10" s="67">
        <v>0.01</v>
      </c>
      <c r="D10" s="67">
        <v>0.01</v>
      </c>
      <c r="E10" s="67">
        <v>2.5999999999999999E-2</v>
      </c>
      <c r="F10" s="67">
        <v>2E-3</v>
      </c>
      <c r="G10" s="67">
        <v>2E-3</v>
      </c>
      <c r="H10" s="67">
        <v>4.0000000000000001E-3</v>
      </c>
      <c r="I10" s="67">
        <v>0.108</v>
      </c>
      <c r="J10" s="63"/>
      <c r="K10" s="63"/>
      <c r="L10" s="65"/>
    </row>
    <row r="11" spans="1:12" ht="12.75">
      <c r="A11" s="67" t="s">
        <v>129</v>
      </c>
      <c r="B11" s="67">
        <v>2.79</v>
      </c>
      <c r="C11" s="67">
        <v>1.78</v>
      </c>
      <c r="D11" s="67">
        <v>1.52</v>
      </c>
      <c r="E11" s="67">
        <v>1.47</v>
      </c>
      <c r="F11" s="67">
        <v>1.39</v>
      </c>
      <c r="G11" s="67">
        <v>1.21</v>
      </c>
      <c r="H11" s="67">
        <v>1.1200000000000001</v>
      </c>
      <c r="I11" s="67">
        <v>1.1000000000000001</v>
      </c>
      <c r="J11" s="64"/>
      <c r="K11" s="64"/>
      <c r="L11" s="65"/>
    </row>
    <row r="12" spans="1:12" ht="12.75">
      <c r="A12" s="67" t="s">
        <v>130</v>
      </c>
      <c r="B12" s="67">
        <v>1</v>
      </c>
      <c r="C12" s="67">
        <v>2</v>
      </c>
      <c r="D12" s="67">
        <v>3</v>
      </c>
      <c r="E12" s="67">
        <v>4</v>
      </c>
      <c r="F12" s="67">
        <v>5</v>
      </c>
      <c r="G12" s="67">
        <v>6</v>
      </c>
      <c r="H12" s="67">
        <v>7</v>
      </c>
      <c r="I12" s="67">
        <v>8</v>
      </c>
      <c r="J12" s="64"/>
      <c r="K12" s="64"/>
      <c r="L12" s="65"/>
    </row>
    <row r="13" spans="1:12" ht="12.75">
      <c r="A13" s="62"/>
      <c r="B13" s="65"/>
      <c r="C13" s="65"/>
      <c r="D13" s="65"/>
      <c r="E13" s="65"/>
      <c r="F13" s="65"/>
      <c r="G13" s="65"/>
      <c r="H13" s="65"/>
      <c r="I13" s="65"/>
      <c r="J13" s="64"/>
      <c r="K13" s="64"/>
      <c r="L13" s="65"/>
    </row>
    <row r="14" spans="1:12" ht="15.75" customHeight="1">
      <c r="A14" s="65"/>
      <c r="B14" s="66"/>
      <c r="C14" s="66"/>
      <c r="D14" s="66"/>
      <c r="E14" s="66"/>
      <c r="F14" s="66"/>
      <c r="G14" s="66"/>
      <c r="H14" s="66"/>
      <c r="I14" s="66"/>
      <c r="J14" s="65"/>
    </row>
    <row r="15" spans="1:12" ht="12.75">
      <c r="A15" s="65"/>
      <c r="J15" s="65"/>
    </row>
    <row r="16" spans="1:12">
      <c r="B16" s="65"/>
      <c r="C16" s="65"/>
      <c r="D16" s="65"/>
      <c r="E16" s="65"/>
      <c r="F16" s="65"/>
      <c r="G16" s="65"/>
      <c r="H16" s="65"/>
      <c r="I16" s="65"/>
      <c r="J16" s="46"/>
      <c r="K16" s="46"/>
    </row>
    <row r="17" spans="3:13">
      <c r="C17" s="44"/>
      <c r="D17" s="45"/>
      <c r="E17" s="46"/>
      <c r="F17" s="46"/>
      <c r="G17" s="46"/>
      <c r="H17" s="46"/>
      <c r="I17" s="46"/>
      <c r="J17" s="46"/>
      <c r="K17" s="46"/>
    </row>
    <row r="18" spans="3:13">
      <c r="C18" s="44"/>
      <c r="D18" s="45"/>
      <c r="F18" s="46"/>
      <c r="G18" s="46"/>
      <c r="H18" s="46"/>
      <c r="I18" s="46"/>
      <c r="J18" s="46"/>
      <c r="K18" s="46"/>
    </row>
    <row r="21" spans="3:13" ht="15.75" customHeight="1">
      <c r="C21" s="73"/>
      <c r="D21" s="73"/>
      <c r="E21" s="73"/>
      <c r="F21" s="73"/>
      <c r="G21" s="73"/>
    </row>
    <row r="22" spans="3:13" ht="15.75" customHeight="1">
      <c r="C22" s="73"/>
      <c r="D22" s="73"/>
      <c r="E22" s="73"/>
      <c r="F22" s="73"/>
      <c r="G22" s="73"/>
    </row>
    <row r="23" spans="3:13">
      <c r="C23" s="45"/>
      <c r="D23" s="45"/>
      <c r="E23" s="45"/>
      <c r="F23" s="45"/>
      <c r="G23" s="45"/>
      <c r="H23" s="45"/>
      <c r="I23" s="45"/>
      <c r="J23" s="45"/>
      <c r="K23" s="45"/>
    </row>
    <row r="24" spans="3:13">
      <c r="C24" s="44"/>
      <c r="D24" s="45"/>
      <c r="E24" s="46"/>
      <c r="F24" s="46"/>
      <c r="G24" s="46"/>
      <c r="H24" s="46"/>
      <c r="I24" s="46"/>
      <c r="J24" s="46"/>
      <c r="K24" s="46"/>
      <c r="M24" s="3"/>
    </row>
    <row r="25" spans="3:13">
      <c r="C25" s="44"/>
      <c r="D25" s="45"/>
      <c r="E25" s="46"/>
      <c r="F25" s="46"/>
      <c r="G25" s="46"/>
      <c r="H25" s="46"/>
      <c r="I25" s="46"/>
      <c r="J25" s="46"/>
      <c r="K25" s="46"/>
      <c r="M25" s="3"/>
    </row>
    <row r="26" spans="3:13">
      <c r="C26" s="44"/>
      <c r="D26" s="45"/>
      <c r="E26" s="46"/>
      <c r="F26" s="46"/>
      <c r="G26" s="46"/>
      <c r="H26" s="46"/>
      <c r="I26" s="46"/>
      <c r="J26" s="46"/>
      <c r="K26" s="46"/>
      <c r="M26" s="3"/>
    </row>
    <row r="27" spans="3:13">
      <c r="C27" s="44"/>
      <c r="D27" s="45"/>
      <c r="E27" s="46"/>
      <c r="F27" s="46"/>
      <c r="G27" s="46"/>
      <c r="H27" s="46"/>
      <c r="I27" s="46"/>
      <c r="J27" s="46"/>
      <c r="K27" s="46"/>
      <c r="M27" s="3"/>
    </row>
    <row r="28" spans="3:13">
      <c r="C28" s="44"/>
      <c r="D28" s="45"/>
      <c r="E28" s="46"/>
      <c r="F28" s="46"/>
      <c r="G28" s="46"/>
      <c r="H28" s="46"/>
      <c r="I28" s="46"/>
      <c r="J28" s="46"/>
      <c r="K28" s="46"/>
      <c r="M28" s="3"/>
    </row>
    <row r="29" spans="3:13">
      <c r="C29" s="44"/>
      <c r="D29" s="45"/>
      <c r="E29" s="46"/>
      <c r="F29" s="46"/>
      <c r="G29" s="46"/>
      <c r="H29" s="46"/>
      <c r="I29" s="46"/>
      <c r="J29" s="46"/>
      <c r="K29" s="46"/>
      <c r="M29" s="3"/>
    </row>
    <row r="30" spans="3:13">
      <c r="C30" s="44"/>
      <c r="D30" s="45"/>
      <c r="E30" s="46"/>
      <c r="F30" s="46"/>
      <c r="G30" s="46"/>
      <c r="H30" s="46"/>
      <c r="I30" s="46"/>
      <c r="J30" s="46"/>
      <c r="K30" s="46"/>
      <c r="M30" s="3"/>
    </row>
    <row r="31" spans="3:13">
      <c r="C31" s="44"/>
      <c r="D31" s="45"/>
      <c r="E31" s="46"/>
      <c r="F31" s="46"/>
      <c r="G31" s="46"/>
      <c r="H31" s="46"/>
      <c r="I31" s="46"/>
      <c r="J31" s="46"/>
      <c r="K31" s="46"/>
      <c r="M31" s="3"/>
    </row>
    <row r="32" spans="3:13">
      <c r="C32" s="44"/>
      <c r="D32" s="45"/>
      <c r="E32" s="46"/>
      <c r="F32" s="46"/>
      <c r="G32" s="46"/>
      <c r="H32" s="46"/>
      <c r="I32" s="46"/>
      <c r="J32" s="46"/>
      <c r="K32" s="46"/>
      <c r="M32" s="3"/>
    </row>
    <row r="33" spans="3:13">
      <c r="C33" s="44"/>
      <c r="D33" s="45"/>
      <c r="E33" s="46"/>
      <c r="F33" s="46"/>
      <c r="G33" s="46"/>
      <c r="H33" s="46"/>
      <c r="I33" s="46"/>
      <c r="J33" s="46"/>
      <c r="K33" s="46"/>
      <c r="M33" s="3"/>
    </row>
    <row r="35" spans="3:13" ht="15.75" customHeight="1">
      <c r="C35" s="73"/>
      <c r="D35" s="73"/>
      <c r="E35" s="73"/>
      <c r="F35" s="73"/>
      <c r="G35" s="73"/>
      <c r="H35" s="73"/>
    </row>
    <row r="36" spans="3:13" ht="15.75" customHeight="1">
      <c r="C36" s="73"/>
      <c r="D36" s="73"/>
      <c r="E36" s="73"/>
      <c r="F36" s="73"/>
      <c r="G36" s="73"/>
      <c r="H36" s="73"/>
    </row>
    <row r="37" spans="3:13">
      <c r="C37" s="45"/>
      <c r="D37" s="45"/>
      <c r="E37" s="45"/>
      <c r="F37" s="45"/>
      <c r="G37" s="45"/>
      <c r="H37" s="45"/>
      <c r="I37" s="45"/>
      <c r="J37" s="45"/>
      <c r="K37" s="45"/>
    </row>
    <row r="38" spans="3:13">
      <c r="C38" s="44"/>
      <c r="D38" s="45"/>
      <c r="E38" s="44"/>
      <c r="F38" s="44"/>
      <c r="G38" s="44"/>
      <c r="H38" s="44"/>
      <c r="I38" s="44"/>
      <c r="J38" s="44"/>
      <c r="K38" s="44"/>
    </row>
    <row r="39" spans="3:13">
      <c r="C39" s="44"/>
      <c r="D39" s="45"/>
      <c r="E39" s="44"/>
      <c r="F39" s="44"/>
      <c r="G39" s="44"/>
      <c r="H39" s="44"/>
      <c r="I39" s="44"/>
      <c r="J39" s="44"/>
      <c r="K39" s="44"/>
    </row>
    <row r="40" spans="3:13">
      <c r="C40" s="44"/>
      <c r="D40" s="45"/>
      <c r="E40" s="44"/>
      <c r="F40" s="44"/>
      <c r="G40" s="44"/>
      <c r="H40" s="44"/>
      <c r="I40" s="44"/>
      <c r="J40" s="44"/>
      <c r="K40" s="44"/>
    </row>
    <row r="41" spans="3:13">
      <c r="C41" s="44"/>
      <c r="D41" s="45"/>
      <c r="E41" s="44"/>
      <c r="F41" s="44"/>
      <c r="G41" s="44"/>
      <c r="H41" s="44"/>
      <c r="I41" s="44"/>
      <c r="J41" s="44"/>
      <c r="K41" s="44"/>
    </row>
    <row r="42" spans="3:13">
      <c r="C42" s="44"/>
      <c r="D42" s="45"/>
      <c r="E42" s="44"/>
      <c r="F42" s="44"/>
      <c r="G42" s="44"/>
      <c r="H42" s="44"/>
      <c r="I42" s="44"/>
      <c r="J42" s="44"/>
      <c r="K42" s="44"/>
    </row>
    <row r="43" spans="3:13">
      <c r="C43" s="44"/>
      <c r="D43" s="45"/>
      <c r="E43" s="44"/>
      <c r="F43" s="44"/>
      <c r="G43" s="44"/>
      <c r="H43" s="44"/>
      <c r="I43" s="44"/>
      <c r="J43" s="44"/>
      <c r="K43" s="44"/>
    </row>
    <row r="44" spans="3:13">
      <c r="C44" s="44"/>
      <c r="D44" s="45"/>
      <c r="E44" s="44"/>
      <c r="F44" s="44"/>
      <c r="G44" s="44"/>
      <c r="H44" s="44"/>
      <c r="I44" s="44"/>
      <c r="J44" s="44"/>
      <c r="K44" s="44"/>
    </row>
    <row r="45" spans="3:13">
      <c r="C45" s="44"/>
      <c r="D45" s="45"/>
      <c r="E45" s="44"/>
      <c r="F45" s="44"/>
      <c r="G45" s="44"/>
      <c r="H45" s="44"/>
      <c r="I45" s="44"/>
      <c r="J45" s="44"/>
      <c r="K45" s="44"/>
    </row>
    <row r="46" spans="3:13">
      <c r="C46" s="44"/>
      <c r="D46" s="45"/>
      <c r="E46" s="44"/>
      <c r="F46" s="44"/>
      <c r="G46" s="44"/>
      <c r="H46" s="44"/>
      <c r="I46" s="44"/>
      <c r="J46" s="44"/>
      <c r="K46" s="44"/>
    </row>
    <row r="47" spans="3:13">
      <c r="C47" s="44"/>
      <c r="D47" s="45"/>
      <c r="E47" s="44"/>
      <c r="F47" s="44"/>
      <c r="G47" s="44"/>
      <c r="H47" s="44"/>
      <c r="I47" s="44"/>
      <c r="J47" s="44"/>
      <c r="K47" s="44"/>
    </row>
    <row r="49" spans="3:13" ht="15.75" customHeight="1">
      <c r="C49" s="73"/>
      <c r="D49" s="73"/>
      <c r="E49" s="73"/>
      <c r="F49" s="73"/>
      <c r="G49" s="73"/>
      <c r="H49" s="73"/>
    </row>
    <row r="50" spans="3:13" ht="15.75" customHeight="1">
      <c r="C50" s="73"/>
      <c r="D50" s="73"/>
      <c r="E50" s="73"/>
      <c r="F50" s="73"/>
      <c r="G50" s="73"/>
      <c r="H50" s="73"/>
    </row>
    <row r="51" spans="3:13"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</row>
    <row r="52" spans="3:13"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</row>
    <row r="58" spans="3:13" ht="15.75" customHeight="1">
      <c r="C58" s="73"/>
      <c r="D58" s="73"/>
      <c r="E58" s="73"/>
      <c r="F58" s="73"/>
      <c r="G58" s="73"/>
      <c r="H58" s="73"/>
      <c r="I58" s="73"/>
      <c r="J58" s="73"/>
    </row>
    <row r="59" spans="3:13" ht="15.75" customHeight="1">
      <c r="C59" s="73"/>
      <c r="D59" s="73"/>
      <c r="E59" s="73"/>
      <c r="F59" s="73"/>
      <c r="G59" s="73"/>
      <c r="H59" s="73"/>
      <c r="I59" s="73"/>
      <c r="J59" s="73"/>
    </row>
    <row r="60" spans="3:13">
      <c r="C60" s="45"/>
      <c r="D60" s="45"/>
      <c r="E60" s="45"/>
      <c r="F60" s="45"/>
      <c r="G60" s="45"/>
      <c r="H60" s="45"/>
      <c r="I60" s="45"/>
      <c r="J60" s="45"/>
      <c r="K60" s="45"/>
    </row>
    <row r="61" spans="3:13">
      <c r="C61" s="44"/>
      <c r="D61" s="45"/>
      <c r="E61" s="44"/>
      <c r="F61" s="44"/>
      <c r="G61" s="44"/>
      <c r="H61" s="44"/>
      <c r="I61" s="44"/>
      <c r="J61" s="44"/>
      <c r="K61" s="44"/>
    </row>
    <row r="62" spans="3:13">
      <c r="C62" s="44"/>
      <c r="D62" s="45"/>
      <c r="E62" s="44"/>
      <c r="F62" s="44"/>
      <c r="G62" s="44"/>
      <c r="H62" s="44"/>
      <c r="I62" s="44"/>
      <c r="J62" s="44"/>
      <c r="K62" s="44"/>
    </row>
    <row r="63" spans="3:13">
      <c r="C63" s="44"/>
      <c r="D63" s="45"/>
      <c r="E63" s="44"/>
      <c r="F63" s="44"/>
      <c r="G63" s="44"/>
      <c r="H63" s="44"/>
      <c r="I63" s="44"/>
      <c r="J63" s="44"/>
      <c r="K63" s="44"/>
    </row>
    <row r="64" spans="3:13">
      <c r="C64" s="44"/>
      <c r="D64" s="45"/>
      <c r="E64" s="44"/>
      <c r="F64" s="44"/>
      <c r="G64" s="44"/>
      <c r="H64" s="44"/>
      <c r="I64" s="44"/>
      <c r="J64" s="44"/>
      <c r="K64" s="44"/>
    </row>
    <row r="65" spans="3:30">
      <c r="C65" s="44"/>
      <c r="D65" s="45"/>
      <c r="E65" s="44"/>
      <c r="F65" s="44"/>
      <c r="G65" s="44"/>
      <c r="H65" s="44"/>
      <c r="I65" s="44"/>
      <c r="J65" s="44"/>
      <c r="K65" s="44"/>
    </row>
    <row r="66" spans="3:30">
      <c r="C66" s="44"/>
      <c r="D66" s="45"/>
      <c r="E66" s="44"/>
      <c r="F66" s="44"/>
      <c r="G66" s="44"/>
      <c r="H66" s="44"/>
      <c r="I66" s="44"/>
      <c r="J66" s="44"/>
      <c r="K66" s="44"/>
      <c r="U66" s="60"/>
      <c r="V66" s="73"/>
      <c r="W66" s="73"/>
      <c r="X66" s="73"/>
      <c r="Y66" s="73"/>
      <c r="Z66" s="73"/>
      <c r="AA66" s="73"/>
      <c r="AB66" s="73"/>
      <c r="AC66" s="73"/>
      <c r="AD66" s="73"/>
    </row>
    <row r="67" spans="3:30">
      <c r="C67" s="44"/>
      <c r="D67" s="45"/>
      <c r="E67" s="44"/>
      <c r="F67" s="44"/>
      <c r="G67" s="44"/>
      <c r="H67" s="44"/>
      <c r="I67" s="44"/>
      <c r="J67" s="44"/>
      <c r="K67" s="44"/>
      <c r="T67" s="47"/>
      <c r="U67" s="45"/>
      <c r="V67" s="45"/>
      <c r="W67" s="45"/>
      <c r="X67" s="45"/>
      <c r="Y67" s="45"/>
      <c r="Z67" s="45"/>
      <c r="AA67" s="45"/>
      <c r="AB67" s="45"/>
      <c r="AC67" s="45"/>
      <c r="AD67" s="45"/>
    </row>
    <row r="68" spans="3:30">
      <c r="C68" s="44"/>
      <c r="D68" s="45"/>
      <c r="E68" s="44"/>
      <c r="F68" s="44"/>
      <c r="G68" s="44"/>
      <c r="H68" s="44"/>
      <c r="I68" s="44"/>
      <c r="J68" s="44"/>
      <c r="K68" s="44"/>
      <c r="T68" s="10"/>
      <c r="U68" s="48"/>
      <c r="V68" s="48"/>
      <c r="W68" s="48"/>
      <c r="X68" s="48"/>
      <c r="Y68" s="48"/>
      <c r="Z68" s="48"/>
      <c r="AA68" s="48"/>
      <c r="AB68" s="48"/>
      <c r="AC68" s="48"/>
      <c r="AD68" s="48"/>
    </row>
    <row r="69" spans="3:30">
      <c r="C69" s="44"/>
      <c r="D69" s="45"/>
      <c r="E69" s="44"/>
      <c r="F69" s="44"/>
      <c r="G69" s="44"/>
      <c r="H69" s="44"/>
      <c r="I69" s="44"/>
      <c r="J69" s="44"/>
      <c r="K69" s="44"/>
      <c r="T69" s="47"/>
      <c r="U69" s="48"/>
      <c r="V69" s="48"/>
      <c r="W69" s="48"/>
      <c r="X69" s="48"/>
      <c r="Y69" s="48"/>
      <c r="Z69" s="48"/>
      <c r="AA69" s="48"/>
      <c r="AB69" s="48"/>
      <c r="AC69" s="48"/>
      <c r="AD69" s="48"/>
    </row>
    <row r="70" spans="3:30">
      <c r="C70" s="44"/>
      <c r="D70" s="45"/>
      <c r="E70" s="44"/>
      <c r="F70" s="44"/>
      <c r="G70" s="44"/>
      <c r="H70" s="44"/>
      <c r="I70" s="44"/>
      <c r="J70" s="44"/>
      <c r="K70" s="44"/>
      <c r="T70" s="47"/>
      <c r="U70" s="48"/>
      <c r="V70" s="48"/>
      <c r="W70" s="48"/>
      <c r="X70" s="48"/>
      <c r="Y70" s="48"/>
      <c r="Z70" s="48"/>
      <c r="AA70" s="48"/>
      <c r="AB70" s="48"/>
      <c r="AC70" s="48"/>
      <c r="AD70" s="48"/>
    </row>
    <row r="71" spans="3:30">
      <c r="T71" s="47"/>
      <c r="U71" s="48"/>
      <c r="V71" s="48"/>
      <c r="W71" s="48"/>
      <c r="X71" s="48"/>
      <c r="Y71" s="48"/>
      <c r="Z71" s="48"/>
      <c r="AA71" s="48"/>
      <c r="AB71" s="48"/>
      <c r="AC71" s="48"/>
      <c r="AD71" s="48"/>
    </row>
    <row r="72" spans="3:30">
      <c r="T72" s="47"/>
      <c r="U72" s="48"/>
      <c r="V72" s="48"/>
      <c r="W72" s="48"/>
      <c r="X72" s="48"/>
      <c r="Y72" s="48"/>
      <c r="Z72" s="48"/>
      <c r="AA72" s="48"/>
      <c r="AB72" s="48"/>
      <c r="AC72" s="48"/>
      <c r="AD72" s="48"/>
    </row>
    <row r="73" spans="3:30">
      <c r="T73" s="47"/>
      <c r="U73" s="48"/>
      <c r="V73" s="48"/>
      <c r="W73" s="48"/>
      <c r="X73" s="48"/>
      <c r="Y73" s="48"/>
      <c r="Z73" s="48"/>
      <c r="AA73" s="48"/>
      <c r="AB73" s="48"/>
      <c r="AC73" s="48"/>
      <c r="AD73" s="48"/>
    </row>
    <row r="74" spans="3:30">
      <c r="T74" s="47"/>
      <c r="U74" s="48"/>
      <c r="V74" s="48"/>
      <c r="W74" s="48"/>
      <c r="X74" s="48"/>
      <c r="Y74" s="48"/>
      <c r="Z74" s="48"/>
      <c r="AA74" s="48"/>
      <c r="AB74" s="48"/>
      <c r="AC74" s="48"/>
      <c r="AD74" s="48"/>
    </row>
    <row r="75" spans="3:30">
      <c r="C75" s="45"/>
      <c r="D75" s="45"/>
      <c r="F75" s="45"/>
      <c r="G75" s="45"/>
      <c r="H75" s="45"/>
      <c r="I75" s="45"/>
      <c r="J75" s="45"/>
      <c r="K75" s="45"/>
      <c r="L75" s="45"/>
      <c r="T75" s="47"/>
      <c r="U75" s="48"/>
      <c r="V75" s="48"/>
      <c r="W75" s="48"/>
      <c r="X75" s="48"/>
      <c r="Y75" s="48"/>
      <c r="Z75" s="48"/>
      <c r="AA75" s="48"/>
      <c r="AB75" s="48"/>
      <c r="AC75" s="48"/>
      <c r="AD75" s="48"/>
    </row>
    <row r="76" spans="3:30">
      <c r="C76" s="44"/>
      <c r="D76" s="45"/>
      <c r="E76" s="44"/>
      <c r="F76" s="44"/>
      <c r="G76" s="44"/>
      <c r="H76" s="44"/>
      <c r="I76" s="44"/>
      <c r="J76" s="44"/>
      <c r="K76" s="44"/>
      <c r="L76" s="44"/>
      <c r="T76" s="10"/>
      <c r="U76" s="49"/>
      <c r="V76" s="49"/>
      <c r="W76" s="49"/>
      <c r="X76" s="49"/>
      <c r="Y76" s="49"/>
      <c r="Z76" s="49"/>
      <c r="AA76" s="49"/>
      <c r="AB76" s="49"/>
      <c r="AC76" s="49"/>
      <c r="AD76" s="49"/>
    </row>
    <row r="77" spans="3:30">
      <c r="C77" s="44"/>
      <c r="D77" s="45"/>
      <c r="E77" s="44"/>
      <c r="F77" s="44"/>
      <c r="G77" s="44"/>
      <c r="H77" s="44"/>
      <c r="I77" s="44"/>
      <c r="J77" s="44"/>
      <c r="K77" s="44"/>
      <c r="L77" s="44"/>
      <c r="T77" s="10"/>
      <c r="U77" s="49"/>
      <c r="V77" s="49"/>
      <c r="W77" s="49"/>
      <c r="X77" s="49"/>
      <c r="Y77" s="49"/>
      <c r="Z77" s="49"/>
      <c r="AA77" s="49"/>
      <c r="AB77" s="49"/>
      <c r="AC77" s="49"/>
      <c r="AD77" s="49"/>
    </row>
    <row r="78" spans="3:30">
      <c r="C78" s="44"/>
      <c r="D78" s="45"/>
      <c r="E78" s="44"/>
      <c r="F78" s="44"/>
      <c r="G78" s="44"/>
      <c r="H78" s="44"/>
      <c r="I78" s="44"/>
      <c r="J78" s="44"/>
      <c r="K78" s="44"/>
      <c r="L78" s="44"/>
      <c r="T78" s="10"/>
      <c r="U78" s="49"/>
      <c r="V78" s="49"/>
      <c r="W78" s="49"/>
      <c r="X78" s="49"/>
      <c r="Y78" s="49"/>
      <c r="Z78" s="49"/>
      <c r="AA78" s="49"/>
      <c r="AB78" s="49"/>
      <c r="AC78" s="49"/>
      <c r="AD78" s="49"/>
    </row>
    <row r="79" spans="3:30">
      <c r="C79" s="44"/>
      <c r="D79" s="45"/>
      <c r="E79" s="44"/>
      <c r="F79" s="44"/>
      <c r="G79" s="44"/>
      <c r="H79" s="44"/>
      <c r="I79" s="44"/>
      <c r="J79" s="44"/>
      <c r="K79" s="44"/>
      <c r="L79" s="44"/>
    </row>
    <row r="80" spans="3:30">
      <c r="C80" s="44"/>
      <c r="D80" s="45"/>
      <c r="E80" s="44"/>
      <c r="F80" s="44"/>
      <c r="G80" s="44"/>
      <c r="H80" s="44"/>
      <c r="I80" s="44"/>
      <c r="J80" s="44"/>
      <c r="K80" s="44"/>
      <c r="L80" s="44"/>
    </row>
    <row r="81" spans="3:13">
      <c r="C81" s="44"/>
      <c r="D81" s="45"/>
      <c r="E81" s="44"/>
      <c r="F81" s="44"/>
      <c r="G81" s="44"/>
      <c r="H81" s="44"/>
      <c r="I81" s="44"/>
      <c r="J81" s="44"/>
      <c r="K81" s="44"/>
      <c r="L81" s="44"/>
    </row>
    <row r="82" spans="3:13">
      <c r="C82" s="44"/>
      <c r="D82" s="45"/>
      <c r="E82" s="44"/>
      <c r="F82" s="44"/>
      <c r="G82" s="44"/>
      <c r="H82" s="44"/>
      <c r="I82" s="44"/>
      <c r="J82" s="44"/>
      <c r="K82" s="44"/>
      <c r="L82" s="44"/>
    </row>
    <row r="83" spans="3:13">
      <c r="C83" s="44"/>
      <c r="D83" s="45"/>
      <c r="E83" s="44"/>
      <c r="F83" s="44"/>
      <c r="G83" s="44"/>
      <c r="H83" s="44"/>
      <c r="I83" s="44"/>
      <c r="J83" s="44"/>
      <c r="K83" s="44"/>
      <c r="L83" s="44"/>
    </row>
    <row r="84" spans="3:13">
      <c r="C84" s="44"/>
      <c r="D84" s="45"/>
      <c r="E84" s="44"/>
      <c r="F84" s="44"/>
      <c r="G84" s="44"/>
      <c r="H84" s="44"/>
      <c r="I84" s="44"/>
      <c r="J84" s="44"/>
      <c r="K84" s="44"/>
      <c r="L84" s="44"/>
    </row>
    <row r="85" spans="3:13">
      <c r="C85" s="44"/>
      <c r="D85" s="45"/>
      <c r="E85" s="44"/>
      <c r="F85" s="44"/>
      <c r="G85" s="44"/>
      <c r="H85" s="44"/>
      <c r="I85" s="44"/>
      <c r="J85" s="44"/>
      <c r="K85" s="44"/>
      <c r="L85" s="44"/>
    </row>
    <row r="91" spans="3:13"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</row>
    <row r="92" spans="3:13">
      <c r="C92" s="38"/>
      <c r="D92" s="51"/>
      <c r="E92" s="52"/>
      <c r="F92" s="51"/>
      <c r="G92" s="51"/>
      <c r="H92" s="51"/>
      <c r="I92" s="51"/>
      <c r="J92" s="51"/>
      <c r="K92" s="51"/>
      <c r="L92" s="52"/>
      <c r="M92" s="52"/>
    </row>
    <row r="93" spans="3:13">
      <c r="C93" s="50"/>
      <c r="D93" s="51"/>
      <c r="E93" s="51"/>
      <c r="F93" s="51"/>
      <c r="G93" s="51"/>
      <c r="H93" s="51"/>
      <c r="I93" s="51"/>
      <c r="J93" s="51"/>
      <c r="K93" s="51"/>
      <c r="L93" s="51"/>
      <c r="M93" s="51"/>
    </row>
    <row r="94" spans="3:13">
      <c r="C94" s="50"/>
      <c r="D94" s="51"/>
      <c r="E94" s="51"/>
      <c r="F94" s="51"/>
      <c r="G94" s="51"/>
      <c r="H94" s="51"/>
      <c r="I94" s="51"/>
      <c r="J94" s="51"/>
      <c r="K94" s="51"/>
      <c r="L94" s="51"/>
      <c r="M94" s="51"/>
    </row>
    <row r="95" spans="3:13">
      <c r="C95" s="50"/>
      <c r="D95" s="51"/>
      <c r="E95" s="51"/>
      <c r="F95" s="51"/>
      <c r="G95" s="51"/>
      <c r="H95" s="51"/>
      <c r="I95" s="51"/>
      <c r="J95" s="51"/>
      <c r="K95" s="51"/>
      <c r="L95" s="51"/>
      <c r="M95" s="51"/>
    </row>
    <row r="96" spans="3:13">
      <c r="C96" s="50"/>
      <c r="D96" s="51"/>
      <c r="E96" s="51"/>
      <c r="F96" s="51"/>
      <c r="G96" s="51"/>
      <c r="H96" s="51"/>
      <c r="I96" s="51"/>
      <c r="J96" s="51"/>
      <c r="K96" s="51"/>
      <c r="L96" s="51"/>
      <c r="M96" s="51"/>
    </row>
    <row r="97" spans="3:14">
      <c r="C97" s="50"/>
      <c r="D97" s="51"/>
      <c r="E97" s="51"/>
      <c r="F97" s="51"/>
      <c r="G97" s="51"/>
      <c r="H97" s="51"/>
      <c r="I97" s="51"/>
      <c r="J97" s="51"/>
      <c r="K97" s="51"/>
      <c r="L97" s="51"/>
      <c r="M97" s="51"/>
    </row>
    <row r="98" spans="3:14">
      <c r="C98" s="50"/>
      <c r="D98" s="51"/>
      <c r="E98" s="51"/>
      <c r="F98" s="51"/>
      <c r="G98" s="51"/>
      <c r="H98" s="51"/>
      <c r="I98" s="51"/>
      <c r="J98" s="51"/>
      <c r="K98" s="51"/>
      <c r="L98" s="51"/>
      <c r="M98" s="51"/>
    </row>
    <row r="99" spans="3:14">
      <c r="C99" s="50"/>
      <c r="D99" s="51"/>
      <c r="E99" s="51"/>
      <c r="F99" s="51"/>
      <c r="G99" s="51"/>
      <c r="H99" s="51"/>
      <c r="I99" s="51"/>
      <c r="J99" s="51"/>
      <c r="K99" s="51"/>
      <c r="L99" s="51"/>
      <c r="M99" s="51"/>
    </row>
    <row r="100" spans="3:14">
      <c r="C100" s="50"/>
      <c r="D100" s="53"/>
      <c r="E100" s="53"/>
      <c r="F100" s="53"/>
      <c r="G100" s="53"/>
      <c r="H100" s="53"/>
      <c r="I100" s="53"/>
      <c r="J100" s="53"/>
      <c r="K100" s="53"/>
      <c r="L100" s="53"/>
      <c r="M100" s="53"/>
    </row>
    <row r="101" spans="3:14">
      <c r="C101" s="50"/>
      <c r="D101" s="53"/>
      <c r="E101" s="53"/>
      <c r="F101" s="53"/>
      <c r="G101" s="53"/>
      <c r="H101" s="53"/>
      <c r="I101" s="53"/>
      <c r="J101" s="53"/>
      <c r="K101" s="53"/>
      <c r="L101" s="53"/>
      <c r="M101" s="53"/>
    </row>
    <row r="102" spans="3:14">
      <c r="C102" s="50"/>
      <c r="D102" s="53"/>
      <c r="E102" s="53"/>
      <c r="F102" s="53"/>
      <c r="G102" s="53"/>
      <c r="H102" s="53"/>
      <c r="I102" s="53"/>
      <c r="J102" s="53"/>
      <c r="K102" s="53"/>
      <c r="L102" s="53"/>
      <c r="M102" s="53"/>
    </row>
    <row r="104" spans="3:14">
      <c r="C104" s="50"/>
      <c r="D104" s="38"/>
      <c r="E104" s="50"/>
      <c r="F104" s="50"/>
      <c r="G104" s="50"/>
      <c r="H104" s="50"/>
      <c r="I104" s="50"/>
      <c r="J104" s="50"/>
      <c r="K104" s="50"/>
      <c r="L104" s="50"/>
      <c r="M104" s="50"/>
      <c r="N104" s="50"/>
    </row>
    <row r="105" spans="3:14">
      <c r="C105" s="50"/>
      <c r="D105" s="51"/>
      <c r="E105" s="51"/>
      <c r="F105" s="51"/>
      <c r="G105" s="51"/>
      <c r="H105" s="51"/>
      <c r="I105" s="51"/>
      <c r="J105" s="51"/>
      <c r="K105" s="51"/>
      <c r="L105" s="53"/>
      <c r="M105" s="53"/>
      <c r="N105" s="53"/>
    </row>
    <row r="106" spans="3:14">
      <c r="C106" s="50"/>
      <c r="D106" s="52"/>
      <c r="E106" s="51"/>
      <c r="F106" s="51"/>
      <c r="G106" s="51"/>
      <c r="H106" s="51"/>
      <c r="I106" s="51"/>
      <c r="J106" s="51"/>
      <c r="K106" s="51"/>
      <c r="L106" s="53"/>
      <c r="M106" s="53"/>
      <c r="N106" s="53"/>
    </row>
    <row r="107" spans="3:14">
      <c r="C107" s="50"/>
      <c r="D107" s="51"/>
      <c r="E107" s="51"/>
      <c r="F107" s="51"/>
      <c r="G107" s="51"/>
      <c r="H107" s="51"/>
      <c r="I107" s="51"/>
      <c r="J107" s="51"/>
      <c r="K107" s="51"/>
      <c r="L107" s="53"/>
      <c r="M107" s="53"/>
      <c r="N107" s="53"/>
    </row>
    <row r="108" spans="3:14">
      <c r="C108" s="50"/>
      <c r="D108" s="51"/>
      <c r="E108" s="51"/>
      <c r="F108" s="51"/>
      <c r="G108" s="51"/>
      <c r="H108" s="51"/>
      <c r="I108" s="51"/>
      <c r="J108" s="51"/>
      <c r="K108" s="51"/>
      <c r="L108" s="53"/>
      <c r="M108" s="53"/>
      <c r="N108" s="53"/>
    </row>
    <row r="109" spans="3:14">
      <c r="C109" s="50"/>
      <c r="D109" s="51"/>
      <c r="E109" s="51"/>
      <c r="F109" s="51"/>
      <c r="G109" s="51"/>
      <c r="H109" s="51"/>
      <c r="I109" s="51"/>
      <c r="J109" s="51"/>
      <c r="K109" s="51"/>
      <c r="L109" s="53"/>
      <c r="M109" s="53"/>
      <c r="N109" s="53"/>
    </row>
    <row r="110" spans="3:14">
      <c r="C110" s="50"/>
      <c r="D110" s="51"/>
      <c r="E110" s="51"/>
      <c r="F110" s="51"/>
      <c r="G110" s="51"/>
      <c r="H110" s="51"/>
      <c r="I110" s="51"/>
      <c r="J110" s="51"/>
      <c r="K110" s="51"/>
      <c r="L110" s="53"/>
      <c r="M110" s="53"/>
      <c r="N110" s="53"/>
    </row>
    <row r="111" spans="3:14">
      <c r="C111" s="50"/>
      <c r="D111" s="51"/>
      <c r="E111" s="51"/>
      <c r="F111" s="51"/>
      <c r="G111" s="51"/>
      <c r="H111" s="51"/>
      <c r="I111" s="51"/>
      <c r="J111" s="51"/>
      <c r="K111" s="51"/>
      <c r="L111" s="53"/>
      <c r="M111" s="53"/>
      <c r="N111" s="53"/>
    </row>
    <row r="112" spans="3:14">
      <c r="C112" s="50"/>
      <c r="D112" s="51"/>
      <c r="E112" s="51"/>
      <c r="F112" s="51"/>
      <c r="G112" s="51"/>
      <c r="H112" s="51"/>
      <c r="I112" s="51"/>
      <c r="J112" s="51"/>
      <c r="K112" s="51"/>
      <c r="L112" s="53"/>
      <c r="M112" s="53"/>
      <c r="N112" s="53"/>
    </row>
    <row r="113" spans="3:30">
      <c r="C113" s="50"/>
      <c r="D113" s="52"/>
      <c r="E113" s="51"/>
      <c r="F113" s="51"/>
      <c r="G113" s="51"/>
      <c r="H113" s="51"/>
      <c r="I113" s="51"/>
      <c r="J113" s="51"/>
      <c r="K113" s="51"/>
      <c r="L113" s="53"/>
      <c r="M113" s="53"/>
      <c r="N113" s="53"/>
    </row>
    <row r="114" spans="3:30">
      <c r="C114" s="50"/>
      <c r="D114" s="52"/>
      <c r="E114" s="51"/>
      <c r="F114" s="51"/>
      <c r="G114" s="51"/>
      <c r="H114" s="51"/>
      <c r="I114" s="51"/>
      <c r="J114" s="51"/>
      <c r="K114" s="51"/>
      <c r="L114" s="53"/>
      <c r="M114" s="53"/>
      <c r="N114" s="53"/>
    </row>
    <row r="116" spans="3:30"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</row>
    <row r="117" spans="3:30">
      <c r="C117" s="38"/>
      <c r="D117" s="51"/>
      <c r="E117" s="52"/>
      <c r="F117" s="51"/>
      <c r="G117" s="51"/>
      <c r="H117" s="51"/>
      <c r="I117" s="51"/>
      <c r="J117" s="51"/>
      <c r="K117" s="51"/>
      <c r="L117" s="52"/>
      <c r="M117" s="52"/>
    </row>
    <row r="118" spans="3:30">
      <c r="C118" s="50"/>
      <c r="D118" s="51"/>
      <c r="E118" s="51"/>
      <c r="F118" s="51"/>
      <c r="G118" s="51"/>
      <c r="H118" s="51"/>
      <c r="I118" s="51"/>
      <c r="J118" s="51"/>
      <c r="K118" s="51"/>
      <c r="L118" s="51"/>
      <c r="M118" s="51"/>
    </row>
    <row r="119" spans="3:30">
      <c r="C119" s="50"/>
      <c r="D119" s="51"/>
      <c r="E119" s="51"/>
      <c r="F119" s="51"/>
      <c r="G119" s="51"/>
      <c r="H119" s="51"/>
      <c r="I119" s="51"/>
      <c r="J119" s="51"/>
      <c r="K119" s="51"/>
      <c r="L119" s="51"/>
      <c r="M119" s="51"/>
    </row>
    <row r="120" spans="3:30">
      <c r="C120" s="50"/>
      <c r="D120" s="51"/>
      <c r="E120" s="51"/>
      <c r="F120" s="51"/>
      <c r="G120" s="51"/>
      <c r="H120" s="51"/>
      <c r="I120" s="51"/>
      <c r="J120" s="51"/>
      <c r="K120" s="51"/>
      <c r="L120" s="51"/>
      <c r="M120" s="51"/>
    </row>
    <row r="121" spans="3:30">
      <c r="C121" s="50"/>
      <c r="D121" s="51"/>
      <c r="E121" s="51"/>
      <c r="F121" s="51"/>
      <c r="G121" s="51"/>
      <c r="H121" s="51"/>
      <c r="I121" s="51"/>
      <c r="J121" s="51"/>
      <c r="K121" s="51"/>
      <c r="L121" s="51"/>
      <c r="M121" s="51"/>
    </row>
    <row r="122" spans="3:30">
      <c r="C122" s="50"/>
      <c r="D122" s="51"/>
      <c r="E122" s="51"/>
      <c r="F122" s="51"/>
      <c r="G122" s="51"/>
      <c r="H122" s="51"/>
      <c r="I122" s="51"/>
      <c r="J122" s="51"/>
      <c r="K122" s="51"/>
      <c r="L122" s="51"/>
      <c r="M122" s="51"/>
    </row>
    <row r="123" spans="3:30">
      <c r="C123" s="50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U123" s="60" t="s">
        <v>131</v>
      </c>
      <c r="V123" s="73"/>
      <c r="W123" s="73"/>
      <c r="X123" s="73"/>
      <c r="Y123" s="73"/>
      <c r="Z123" s="73"/>
      <c r="AA123" s="73"/>
      <c r="AB123" s="73"/>
      <c r="AC123" s="73"/>
      <c r="AD123" s="73"/>
    </row>
    <row r="124" spans="3:30">
      <c r="C124" s="50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T124" s="54"/>
      <c r="U124" s="55" t="s">
        <v>122</v>
      </c>
      <c r="V124" s="55" t="s">
        <v>121</v>
      </c>
      <c r="W124" s="55" t="s">
        <v>118</v>
      </c>
      <c r="X124" s="55" t="s">
        <v>115</v>
      </c>
      <c r="Y124" s="55" t="s">
        <v>116</v>
      </c>
      <c r="Z124" s="55" t="s">
        <v>132</v>
      </c>
      <c r="AA124" s="55" t="s">
        <v>117</v>
      </c>
      <c r="AB124" s="55" t="s">
        <v>133</v>
      </c>
      <c r="AC124" s="55" t="s">
        <v>119</v>
      </c>
      <c r="AD124" s="55" t="s">
        <v>120</v>
      </c>
    </row>
    <row r="125" spans="3:30">
      <c r="C125" s="50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T125" s="10" t="s">
        <v>128</v>
      </c>
      <c r="U125" s="56">
        <v>0.10765358999999999</v>
      </c>
      <c r="V125" s="56">
        <v>4.3555099999999999E-3</v>
      </c>
      <c r="W125" s="56">
        <v>2.5577059999999999E-2</v>
      </c>
      <c r="X125" s="56">
        <v>1.0178599999999999E-2</v>
      </c>
      <c r="Y125" s="56">
        <v>9.5380199999999995E-3</v>
      </c>
      <c r="Z125" s="56">
        <v>5.1045099999999996E-3</v>
      </c>
      <c r="AA125" s="56">
        <v>9.8582199999999991E-3</v>
      </c>
      <c r="AB125" s="56">
        <v>1.238732E-2</v>
      </c>
      <c r="AC125" s="56">
        <v>2.1519199999999999E-3</v>
      </c>
      <c r="AD125" s="56">
        <v>2.11998E-3</v>
      </c>
    </row>
    <row r="126" spans="3:30">
      <c r="C126" s="50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T126" s="54" t="s">
        <v>123</v>
      </c>
      <c r="U126" s="56">
        <v>0.41052665999999999</v>
      </c>
      <c r="V126" s="56">
        <v>3.9958519999999997E-2</v>
      </c>
      <c r="W126" s="56">
        <v>0.22220614999999999</v>
      </c>
      <c r="X126" s="56">
        <v>0.12144019</v>
      </c>
      <c r="Y126" s="56">
        <v>9.1755119999999996E-2</v>
      </c>
      <c r="Z126" s="56">
        <v>2.9813320000000001E-2</v>
      </c>
      <c r="AA126" s="56">
        <v>9.9842689999999998E-2</v>
      </c>
      <c r="AB126" s="56">
        <v>4.9873239999999999E-2</v>
      </c>
      <c r="AC126" s="56">
        <v>2.2999019999999998E-2</v>
      </c>
      <c r="AD126" s="56">
        <v>2.2767200000000001E-2</v>
      </c>
    </row>
    <row r="127" spans="3:30">
      <c r="C127" s="50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T127" s="54" t="s">
        <v>124</v>
      </c>
      <c r="U127" s="56">
        <v>0.44655149</v>
      </c>
      <c r="V127" s="56">
        <v>3.7518299999999997E-2</v>
      </c>
      <c r="W127" s="56">
        <v>0.17798417999999999</v>
      </c>
      <c r="X127" s="56">
        <v>9.9777770000000002E-2</v>
      </c>
      <c r="Y127" s="56">
        <v>6.7832890000000007E-2</v>
      </c>
      <c r="Z127" s="56">
        <v>2.2755000000000001E-2</v>
      </c>
      <c r="AA127" s="56">
        <v>9.8102729999999999E-2</v>
      </c>
      <c r="AB127" s="56">
        <v>5.8945240000000003E-2</v>
      </c>
      <c r="AC127" s="56">
        <v>3.1631279999999998E-2</v>
      </c>
      <c r="AD127" s="56">
        <v>1.8716449999999999E-2</v>
      </c>
    </row>
    <row r="128" spans="3:30">
      <c r="T128" s="54" t="s">
        <v>23</v>
      </c>
      <c r="U128" s="56">
        <v>0.59582577999999997</v>
      </c>
      <c r="V128" s="56">
        <v>4.666911E-2</v>
      </c>
      <c r="W128" s="56">
        <v>0.20940354</v>
      </c>
      <c r="X128" s="56">
        <v>9.6968029999999997E-2</v>
      </c>
      <c r="Y128" s="56">
        <v>6.4543680000000006E-2</v>
      </c>
      <c r="Z128" s="56">
        <v>1.8393119999999999E-2</v>
      </c>
      <c r="AA128" s="56">
        <v>7.9651219999999995E-2</v>
      </c>
      <c r="AB128" s="56">
        <v>4.5663099999999998E-2</v>
      </c>
      <c r="AC128" s="56">
        <v>2.1595900000000001E-2</v>
      </c>
      <c r="AD128" s="56">
        <v>1.061493E-2</v>
      </c>
    </row>
    <row r="129" spans="20:30">
      <c r="T129" s="54" t="s">
        <v>8</v>
      </c>
      <c r="U129" s="56">
        <v>0.38034916000000002</v>
      </c>
      <c r="V129" s="56">
        <v>5.6175139999999998E-2</v>
      </c>
      <c r="W129" s="56">
        <v>0.23253867</v>
      </c>
      <c r="X129" s="56">
        <v>7.1830229999999995E-2</v>
      </c>
      <c r="Y129" s="56">
        <v>3.974225E-2</v>
      </c>
      <c r="Z129" s="56">
        <v>1.4410879999999999E-2</v>
      </c>
      <c r="AA129" s="56">
        <v>7.7702359999999998E-2</v>
      </c>
      <c r="AB129" s="56">
        <v>4.8345979999999997E-2</v>
      </c>
      <c r="AC129" s="56">
        <v>1.0984850000000001E-2</v>
      </c>
      <c r="AD129" s="56">
        <v>1.6164649999999999E-2</v>
      </c>
    </row>
    <row r="130" spans="20:30">
      <c r="T130" s="54" t="s">
        <v>15</v>
      </c>
      <c r="U130" s="56">
        <v>0.33499305000000001</v>
      </c>
      <c r="V130" s="56">
        <v>4.2908559999999998E-2</v>
      </c>
      <c r="W130" s="56">
        <v>0.15612219999999999</v>
      </c>
      <c r="X130" s="56">
        <v>0.10245002</v>
      </c>
      <c r="Y130" s="56">
        <v>8.5763469999999994E-2</v>
      </c>
      <c r="Z130" s="56">
        <v>2.659572E-2</v>
      </c>
      <c r="AA130" s="56">
        <v>0.10639466</v>
      </c>
      <c r="AB130" s="56">
        <v>5.6897209999999997E-2</v>
      </c>
      <c r="AC130" s="56">
        <v>2.9038560000000001E-2</v>
      </c>
      <c r="AD130" s="56">
        <v>2.8639009999999999E-2</v>
      </c>
    </row>
    <row r="131" spans="20:30">
      <c r="T131" s="54" t="s">
        <v>125</v>
      </c>
      <c r="U131" s="56">
        <v>0.26836116999999998</v>
      </c>
      <c r="V131" s="56">
        <v>3.3385619999999998E-2</v>
      </c>
      <c r="W131" s="56">
        <v>0.10377835000000001</v>
      </c>
      <c r="X131" s="56">
        <v>6.9522970000000003E-2</v>
      </c>
      <c r="Y131" s="56">
        <v>5.3294359999999999E-2</v>
      </c>
      <c r="Z131" s="56">
        <v>1.9998640000000002E-2</v>
      </c>
      <c r="AA131" s="56">
        <v>5.5221230000000003E-2</v>
      </c>
      <c r="AB131" s="56">
        <v>5.2376829999999999E-2</v>
      </c>
      <c r="AC131" s="56">
        <v>1.8240610000000001E-2</v>
      </c>
      <c r="AD131" s="56">
        <v>1.515301E-2</v>
      </c>
    </row>
    <row r="132" spans="20:30" ht="60" customHeight="1">
      <c r="T132" s="54" t="s">
        <v>126</v>
      </c>
      <c r="U132" s="56">
        <v>0.27600464000000002</v>
      </c>
      <c r="V132" s="56">
        <v>2.8257689999999999E-2</v>
      </c>
      <c r="W132" s="56">
        <v>8.3339659999999996E-2</v>
      </c>
      <c r="X132" s="56">
        <v>8.526947E-2</v>
      </c>
      <c r="Y132" s="56">
        <v>6.494047E-2</v>
      </c>
      <c r="Z132" s="56">
        <v>3.443367E-2</v>
      </c>
      <c r="AA132" s="56">
        <v>7.4396299999999999E-2</v>
      </c>
      <c r="AB132" s="56">
        <v>7.3361830000000003E-2</v>
      </c>
      <c r="AC132" s="56">
        <v>1.8789650000000001E-2</v>
      </c>
      <c r="AD132" s="56">
        <v>1.757332E-2</v>
      </c>
    </row>
    <row r="133" spans="20:30" ht="38.25" customHeight="1">
      <c r="T133" s="10" t="s">
        <v>134</v>
      </c>
      <c r="U133" s="49">
        <f t="shared" ref="U133:AD133" si="0">AVERAGE(U126:U132)/U125</f>
        <v>3.5996569446234248</v>
      </c>
      <c r="V133" s="49">
        <f t="shared" si="0"/>
        <v>9.3435979450659712</v>
      </c>
      <c r="W133" s="49">
        <f t="shared" si="0"/>
        <v>6.6207360926437326</v>
      </c>
      <c r="X133" s="49">
        <f t="shared" si="0"/>
        <v>9.0843068510684866</v>
      </c>
      <c r="Y133" s="49">
        <f t="shared" si="0"/>
        <v>7.0076275189789312</v>
      </c>
      <c r="Z133" s="49">
        <f t="shared" si="0"/>
        <v>4.6569560195647721</v>
      </c>
      <c r="AA133" s="49">
        <f t="shared" si="0"/>
        <v>8.5687910335595205</v>
      </c>
      <c r="AB133" s="49">
        <f t="shared" si="0"/>
        <v>4.4453686742341594</v>
      </c>
      <c r="AC133" s="49">
        <f t="shared" si="0"/>
        <v>10.175621903097831</v>
      </c>
      <c r="AD133" s="49">
        <f t="shared" si="0"/>
        <v>8.7351612481519361</v>
      </c>
    </row>
    <row r="134" spans="20:30" ht="42.75" customHeight="1">
      <c r="T134" s="10" t="s">
        <v>135</v>
      </c>
      <c r="U134" s="49">
        <f t="shared" ref="U134:AD134" si="1">MIN(U126:U132)/U125</f>
        <v>2.4928213727010871</v>
      </c>
      <c r="V134" s="49">
        <f t="shared" si="1"/>
        <v>6.4878028061007775</v>
      </c>
      <c r="W134" s="49">
        <f t="shared" si="1"/>
        <v>3.2583752784721933</v>
      </c>
      <c r="X134" s="49">
        <f t="shared" si="1"/>
        <v>6.8303077043994271</v>
      </c>
      <c r="Y134" s="49">
        <f t="shared" si="1"/>
        <v>4.1667190884481267</v>
      </c>
      <c r="Z134" s="49">
        <f t="shared" si="1"/>
        <v>2.8231661804952877</v>
      </c>
      <c r="AA134" s="49">
        <f t="shared" si="1"/>
        <v>5.6015416576217625</v>
      </c>
      <c r="AB134" s="49">
        <f t="shared" si="1"/>
        <v>3.6862775806227654</v>
      </c>
      <c r="AC134" s="49">
        <f t="shared" si="1"/>
        <v>5.1046739655749294</v>
      </c>
      <c r="AD134" s="49">
        <f t="shared" si="1"/>
        <v>5.0070896895253725</v>
      </c>
    </row>
    <row r="135" spans="20:30" ht="40.5" customHeight="1">
      <c r="T135" s="10" t="s">
        <v>136</v>
      </c>
      <c r="U135" s="49">
        <f t="shared" ref="U135:AD135" si="2">MAX(U126:U132)/U125</f>
        <v>5.534657785216452</v>
      </c>
      <c r="V135" s="49">
        <f t="shared" si="2"/>
        <v>12.89748846862939</v>
      </c>
      <c r="W135" s="49">
        <f t="shared" si="2"/>
        <v>9.0916888023877647</v>
      </c>
      <c r="X135" s="49">
        <f t="shared" si="2"/>
        <v>11.930932544750753</v>
      </c>
      <c r="Y135" s="49">
        <f t="shared" si="2"/>
        <v>9.6199336969308096</v>
      </c>
      <c r="Z135" s="49">
        <f t="shared" si="2"/>
        <v>6.7457346542567267</v>
      </c>
      <c r="AA135" s="49">
        <f t="shared" si="2"/>
        <v>10.792481807060504</v>
      </c>
      <c r="AB135" s="49">
        <f t="shared" si="2"/>
        <v>5.9223326756715737</v>
      </c>
      <c r="AC135" s="49">
        <f t="shared" si="2"/>
        <v>14.699096620692218</v>
      </c>
      <c r="AD135" s="49">
        <f t="shared" si="2"/>
        <v>13.509094425419107</v>
      </c>
    </row>
  </sheetData>
  <mergeCells count="6">
    <mergeCell ref="U123:AD123"/>
    <mergeCell ref="C21:G22"/>
    <mergeCell ref="C35:H36"/>
    <mergeCell ref="C49:H50"/>
    <mergeCell ref="C58:J59"/>
    <mergeCell ref="U66:AD66"/>
  </mergeCells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2023-02-10T02:27:28Z</dcterms:created>
  <dcterms:modified xsi:type="dcterms:W3CDTF">2023-02-10T02:27:28Z</dcterms:modified>
  <cp:category/>
  <cp:contentStatus/>
</cp:coreProperties>
</file>