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firstSheet="2" activeTab="10"/>
  </bookViews>
  <sheets>
    <sheet name="Лаб. №1.1" sheetId="1" r:id="rId1"/>
    <sheet name="Лаб. №1.2" sheetId="2" r:id="rId2"/>
    <sheet name="Лаб. №2.1" sheetId="3" r:id="rId3"/>
    <sheet name="Лаб. №2.2" sheetId="4" r:id="rId4"/>
    <sheet name="Лаб. №3.1" sheetId="5" r:id="rId5"/>
    <sheet name="Лаб. №3.2" sheetId="6" r:id="rId6"/>
    <sheet name="Лаб. №3.3" sheetId="8" r:id="rId7"/>
    <sheet name="Лаб. №4.1" sheetId="7" r:id="rId8"/>
    <sheet name="Лаб. №4.2" sheetId="9" r:id="rId9"/>
    <sheet name="Лаб. №4.3" sheetId="10" r:id="rId10"/>
    <sheet name="Лаб. №5.1" sheetId="11" r:id="rId11"/>
  </sheets>
  <calcPr calcId="124519" calcMode="manual"/>
</workbook>
</file>

<file path=xl/calcChain.xml><?xml version="1.0" encoding="utf-8"?>
<calcChain xmlns="http://schemas.openxmlformats.org/spreadsheetml/2006/main">
  <c r="B20" i="11"/>
  <c r="B19"/>
  <c r="B18"/>
  <c r="B17"/>
  <c r="B16"/>
  <c r="B15"/>
  <c r="B14"/>
  <c r="B5"/>
  <c r="B10"/>
  <c r="B9"/>
  <c r="B11" s="1"/>
  <c r="E101"/>
  <c r="F101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G33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G11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G4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G31" s="1"/>
  <c r="E68"/>
  <c r="F68" s="1"/>
  <c r="E69"/>
  <c r="F69" s="1"/>
  <c r="E70"/>
  <c r="F70" s="1"/>
  <c r="E71"/>
  <c r="F71" s="1"/>
  <c r="G63" s="1"/>
  <c r="E72"/>
  <c r="F72" s="1"/>
  <c r="E73"/>
  <c r="F73" s="1"/>
  <c r="E74"/>
  <c r="F74" s="1"/>
  <c r="E75"/>
  <c r="F75" s="1"/>
  <c r="G34" s="1"/>
  <c r="E76"/>
  <c r="F76" s="1"/>
  <c r="G75" s="1"/>
  <c r="E77"/>
  <c r="F77" s="1"/>
  <c r="G52" s="1"/>
  <c r="E78"/>
  <c r="F78" s="1"/>
  <c r="G29" s="1"/>
  <c r="E79"/>
  <c r="F79" s="1"/>
  <c r="G39" s="1"/>
  <c r="E80"/>
  <c r="F80" s="1"/>
  <c r="E81"/>
  <c r="F81" s="1"/>
  <c r="G62" s="1"/>
  <c r="E82"/>
  <c r="F82" s="1"/>
  <c r="E83"/>
  <c r="F83" s="1"/>
  <c r="G67" s="1"/>
  <c r="E84"/>
  <c r="F84" s="1"/>
  <c r="E85"/>
  <c r="F85" s="1"/>
  <c r="G101" s="1"/>
  <c r="E86"/>
  <c r="F86" s="1"/>
  <c r="G76" s="1"/>
  <c r="E87"/>
  <c r="F87" s="1"/>
  <c r="G28" s="1"/>
  <c r="E88"/>
  <c r="F88" s="1"/>
  <c r="G55" s="1"/>
  <c r="E89"/>
  <c r="F89" s="1"/>
  <c r="G71" s="1"/>
  <c r="E90"/>
  <c r="F90" s="1"/>
  <c r="G9" s="1"/>
  <c r="E91"/>
  <c r="F91" s="1"/>
  <c r="G16" s="1"/>
  <c r="E92"/>
  <c r="F92" s="1"/>
  <c r="G81" s="1"/>
  <c r="E93"/>
  <c r="F93" s="1"/>
  <c r="G69" s="1"/>
  <c r="E94"/>
  <c r="F94" s="1"/>
  <c r="G5" s="1"/>
  <c r="E95"/>
  <c r="F95" s="1"/>
  <c r="G38" s="1"/>
  <c r="E96"/>
  <c r="F96" s="1"/>
  <c r="G44" s="1"/>
  <c r="E97"/>
  <c r="F97" s="1"/>
  <c r="G64" s="1"/>
  <c r="E98"/>
  <c r="F98" s="1"/>
  <c r="G50" s="1"/>
  <c r="E99"/>
  <c r="F99" s="1"/>
  <c r="G22" s="1"/>
  <c r="E100"/>
  <c r="F100" s="1"/>
  <c r="G21" s="1"/>
  <c r="E2"/>
  <c r="F2" s="1"/>
  <c r="G20" s="1"/>
  <c r="B6" i="10"/>
  <c r="G5" s="1"/>
  <c r="B9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1"/>
  <c r="E1" s="1"/>
  <c r="G1" i="7"/>
  <c r="N29" i="9"/>
  <c r="L29"/>
  <c r="J29"/>
  <c r="H29"/>
  <c r="N27"/>
  <c r="L27"/>
  <c r="J27"/>
  <c r="H27"/>
  <c r="H25"/>
  <c r="H17"/>
  <c r="H15"/>
  <c r="H13"/>
  <c r="H8"/>
  <c r="H6"/>
  <c r="N25"/>
  <c r="L25"/>
  <c r="J25"/>
  <c r="B34"/>
  <c r="B33"/>
  <c r="B29"/>
  <c r="B28"/>
  <c r="B27"/>
  <c r="N17"/>
  <c r="N13"/>
  <c r="L13"/>
  <c r="J17"/>
  <c r="J15"/>
  <c r="J13"/>
  <c r="N8"/>
  <c r="L8"/>
  <c r="J8"/>
  <c r="N6"/>
  <c r="L6"/>
  <c r="J6"/>
  <c r="B15"/>
  <c r="B14"/>
  <c r="B13"/>
  <c r="B12"/>
  <c r="B8"/>
  <c r="L17" s="1"/>
  <c r="B7"/>
  <c r="L15" s="1"/>
  <c r="B6"/>
  <c r="J4" s="1"/>
  <c r="P3" i="7"/>
  <c r="P1"/>
  <c r="K8"/>
  <c r="O6" s="1"/>
  <c r="K7"/>
  <c r="K9"/>
  <c r="B9"/>
  <c r="B8"/>
  <c r="F8" s="1"/>
  <c r="F35" i="8"/>
  <c r="B9"/>
  <c r="B10" s="1"/>
  <c r="F4" i="6"/>
  <c r="F29" i="8"/>
  <c r="F23"/>
  <c r="B7"/>
  <c r="B4"/>
  <c r="B5" s="1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"/>
  <c r="E1" s="1"/>
  <c r="F6" i="1"/>
  <c r="C64" i="6"/>
  <c r="E64"/>
  <c r="D63"/>
  <c r="F63" s="1"/>
  <c r="D65"/>
  <c r="F65" s="1"/>
  <c r="D64"/>
  <c r="F64" s="1"/>
  <c r="F24"/>
  <c r="E25"/>
  <c r="B24"/>
  <c r="E24" s="1"/>
  <c r="D25"/>
  <c r="F25" s="1"/>
  <c r="D24"/>
  <c r="D23"/>
  <c r="F23" s="1"/>
  <c r="E6"/>
  <c r="D6"/>
  <c r="F6" s="1"/>
  <c r="D5"/>
  <c r="F5" s="1"/>
  <c r="D4"/>
  <c r="B5"/>
  <c r="C5" s="1"/>
  <c r="B68"/>
  <c r="B28"/>
  <c r="B65"/>
  <c r="C65" s="1"/>
  <c r="B63"/>
  <c r="C63" s="1"/>
  <c r="B25"/>
  <c r="C25" s="1"/>
  <c r="B23"/>
  <c r="C23" s="1"/>
  <c r="B6"/>
  <c r="C6" s="1"/>
  <c r="B4"/>
  <c r="C4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17"/>
  <c r="I117" s="1"/>
  <c r="H118"/>
  <c r="I118" s="1"/>
  <c r="H119"/>
  <c r="I119" s="1"/>
  <c r="H120"/>
  <c r="I120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B9"/>
  <c r="H2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"/>
  <c r="A46" i="5"/>
  <c r="B45"/>
  <c r="B46" s="1"/>
  <c r="A45"/>
  <c r="B31"/>
  <c r="F25" s="1"/>
  <c r="P3"/>
  <c r="K7"/>
  <c r="P5" s="1"/>
  <c r="B28"/>
  <c r="B27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7"/>
  <c r="F5" s="1"/>
  <c r="B4"/>
  <c r="F3" s="1"/>
  <c r="M4" i="4"/>
  <c r="N4" s="1"/>
  <c r="H12"/>
  <c r="H9"/>
  <c r="H3"/>
  <c r="H8"/>
  <c r="H6"/>
  <c r="H10"/>
  <c r="H13"/>
  <c r="H11"/>
  <c r="H1"/>
  <c r="H4"/>
  <c r="H5"/>
  <c r="H7"/>
  <c r="H2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N3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N2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N1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1"/>
  <c r="E1" s="1"/>
  <c r="Q26" i="3"/>
  <c r="L32"/>
  <c r="L25"/>
  <c r="L26"/>
  <c r="L27"/>
  <c r="L36"/>
  <c r="L35"/>
  <c r="L29"/>
  <c r="L24"/>
  <c r="L30"/>
  <c r="L31"/>
  <c r="L34"/>
  <c r="L28"/>
  <c r="L33"/>
  <c r="Q27"/>
  <c r="Q25"/>
  <c r="Q24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24"/>
  <c r="E24" s="1"/>
  <c r="H6"/>
  <c r="H2"/>
  <c r="H5"/>
  <c r="H10"/>
  <c r="H9"/>
  <c r="H13"/>
  <c r="H8"/>
  <c r="H12"/>
  <c r="H1"/>
  <c r="H3"/>
  <c r="H7"/>
  <c r="H11"/>
  <c r="H4"/>
  <c r="D2"/>
  <c r="E2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1"/>
  <c r="E1" s="1"/>
  <c r="C3" i="2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2"/>
  <c r="D2" s="1"/>
  <c r="A1" i="1"/>
  <c r="A31"/>
  <c r="A32"/>
  <c r="A33"/>
  <c r="A34"/>
  <c r="A35"/>
  <c r="A36"/>
  <c r="A37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G80" i="11" l="1"/>
  <c r="G85"/>
  <c r="G93"/>
  <c r="G99"/>
  <c r="G66"/>
  <c r="G72"/>
  <c r="G77"/>
  <c r="G70"/>
  <c r="G46"/>
  <c r="G47"/>
  <c r="G83"/>
  <c r="G88"/>
  <c r="G24"/>
  <c r="G91"/>
  <c r="G94"/>
  <c r="G98"/>
  <c r="G82"/>
  <c r="G84"/>
  <c r="G43"/>
  <c r="G45"/>
  <c r="G58"/>
  <c r="G35"/>
  <c r="G41"/>
  <c r="G10"/>
  <c r="G96"/>
  <c r="G26"/>
  <c r="G92"/>
  <c r="G87"/>
  <c r="G53"/>
  <c r="G86"/>
  <c r="G15"/>
  <c r="G13"/>
  <c r="G65"/>
  <c r="G2"/>
  <c r="G68"/>
  <c r="G61"/>
  <c r="G36"/>
  <c r="G54"/>
  <c r="G56"/>
  <c r="G17"/>
  <c r="G32"/>
  <c r="G97"/>
  <c r="G90"/>
  <c r="G60"/>
  <c r="G79"/>
  <c r="G8"/>
  <c r="G49"/>
  <c r="G48"/>
  <c r="G59"/>
  <c r="G73"/>
  <c r="G14"/>
  <c r="G42"/>
  <c r="G6"/>
  <c r="G30"/>
  <c r="G40"/>
  <c r="G74"/>
  <c r="G19"/>
  <c r="G89"/>
  <c r="G27"/>
  <c r="G18"/>
  <c r="G37"/>
  <c r="G25"/>
  <c r="G7"/>
  <c r="G95"/>
  <c r="G3"/>
  <c r="G78"/>
  <c r="G23"/>
  <c r="G12"/>
  <c r="G57"/>
  <c r="G100"/>
  <c r="G51"/>
  <c r="B11" i="10"/>
  <c r="B10"/>
  <c r="N4" i="9"/>
  <c r="N15"/>
  <c r="H4"/>
  <c r="L4"/>
  <c r="B11" i="8"/>
  <c r="B8"/>
  <c r="B12" s="1"/>
  <c r="B6"/>
  <c r="I1" i="6"/>
  <c r="B10" s="1"/>
  <c r="B11" s="1"/>
  <c r="E4"/>
  <c r="C24"/>
  <c r="E5"/>
  <c r="E23"/>
  <c r="E63"/>
  <c r="E65"/>
  <c r="I60"/>
  <c r="B7"/>
  <c r="I20"/>
  <c r="F27" i="5"/>
  <c r="A5" i="4"/>
  <c r="H43" i="3"/>
  <c r="H41"/>
  <c r="H39"/>
  <c r="H37"/>
  <c r="H35"/>
  <c r="H33"/>
  <c r="H31"/>
  <c r="H29"/>
  <c r="H27"/>
  <c r="H25"/>
  <c r="H44"/>
  <c r="H42"/>
  <c r="H40"/>
  <c r="H38"/>
  <c r="H36"/>
  <c r="H34"/>
  <c r="H32"/>
  <c r="H30"/>
  <c r="H28"/>
  <c r="H26"/>
  <c r="H24"/>
  <c r="G24"/>
  <c r="G43"/>
  <c r="G41"/>
  <c r="G39"/>
  <c r="G37"/>
  <c r="G35"/>
  <c r="G33"/>
  <c r="G31"/>
  <c r="G29"/>
  <c r="G27"/>
  <c r="G25"/>
  <c r="G44"/>
  <c r="G42"/>
  <c r="G40"/>
  <c r="G38"/>
  <c r="G36"/>
  <c r="G34"/>
  <c r="G32"/>
  <c r="G30"/>
  <c r="G28"/>
  <c r="G26"/>
  <c r="F24"/>
  <c r="F43"/>
  <c r="F41"/>
  <c r="F39"/>
  <c r="F37"/>
  <c r="F35"/>
  <c r="F33"/>
  <c r="F31"/>
  <c r="F29"/>
  <c r="F27"/>
  <c r="F25"/>
  <c r="F44"/>
  <c r="F42"/>
  <c r="F40"/>
  <c r="F38"/>
  <c r="F36"/>
  <c r="F34"/>
  <c r="F32"/>
  <c r="F30"/>
  <c r="F28"/>
  <c r="F26"/>
  <c r="A5"/>
  <c r="A38" i="1"/>
  <c r="D23" s="1"/>
  <c r="B6"/>
  <c r="I1"/>
  <c r="B3"/>
  <c r="B5"/>
  <c r="B2"/>
  <c r="B4"/>
  <c r="B1"/>
  <c r="G3" i="10" l="1"/>
  <c r="G15" i="8"/>
  <c r="G17"/>
  <c r="G9"/>
  <c r="G11"/>
  <c r="G3"/>
  <c r="G5"/>
  <c r="V9" i="6"/>
  <c r="V4"/>
  <c r="V16"/>
  <c r="V14"/>
  <c r="V11"/>
  <c r="V6"/>
  <c r="B29"/>
  <c r="B30" s="1"/>
  <c r="B26"/>
  <c r="L35" s="1"/>
  <c r="B69"/>
  <c r="B70" s="1"/>
  <c r="B66"/>
  <c r="L4"/>
  <c r="Q11"/>
  <c r="L11"/>
  <c r="Q16"/>
  <c r="L6"/>
  <c r="Q9"/>
  <c r="L9"/>
  <c r="Q14"/>
  <c r="Q4"/>
  <c r="L14"/>
  <c r="Q6"/>
  <c r="L16"/>
  <c r="A31" i="3"/>
  <c r="D20" i="1"/>
  <c r="D3"/>
  <c r="D4"/>
  <c r="D36"/>
  <c r="D1"/>
  <c r="D33"/>
  <c r="D12"/>
  <c r="D28"/>
  <c r="D17"/>
  <c r="C4"/>
  <c r="D37"/>
  <c r="D8"/>
  <c r="D16"/>
  <c r="D24"/>
  <c r="D32"/>
  <c r="D11"/>
  <c r="D25"/>
  <c r="D9"/>
  <c r="D19"/>
  <c r="D27"/>
  <c r="D31"/>
  <c r="D35"/>
  <c r="D2"/>
  <c r="D6"/>
  <c r="D10"/>
  <c r="D14"/>
  <c r="D18"/>
  <c r="D22"/>
  <c r="D26"/>
  <c r="D30"/>
  <c r="D34"/>
  <c r="D7"/>
  <c r="D13"/>
  <c r="D21"/>
  <c r="D29"/>
  <c r="D5"/>
  <c r="D15"/>
  <c r="C5"/>
  <c r="C6"/>
  <c r="C3"/>
  <c r="C2"/>
  <c r="L23" i="6" l="1"/>
  <c r="L33"/>
  <c r="L25"/>
  <c r="V70"/>
  <c r="V75"/>
  <c r="V65"/>
  <c r="V68"/>
  <c r="V73"/>
  <c r="V63"/>
  <c r="V28"/>
  <c r="V35"/>
  <c r="V25"/>
  <c r="V30"/>
  <c r="V33"/>
  <c r="V23"/>
  <c r="Q70"/>
  <c r="L70"/>
  <c r="Q75"/>
  <c r="Q65"/>
  <c r="Q68"/>
  <c r="L68"/>
  <c r="Q73"/>
  <c r="Q63"/>
  <c r="L73"/>
  <c r="L65"/>
  <c r="L63"/>
  <c r="L75"/>
  <c r="Q28"/>
  <c r="L28"/>
  <c r="Q35"/>
  <c r="Q25"/>
  <c r="Q30"/>
  <c r="L30"/>
  <c r="Q33"/>
  <c r="Q23"/>
  <c r="F1" i="1"/>
  <c r="G1" s="1"/>
  <c r="H1" s="1"/>
</calcChain>
</file>

<file path=xl/sharedStrings.xml><?xml version="1.0" encoding="utf-8"?>
<sst xmlns="http://schemas.openxmlformats.org/spreadsheetml/2006/main" count="548" uniqueCount="136">
  <si>
    <t>s</t>
  </si>
  <si>
    <t>s^2</t>
  </si>
  <si>
    <t>n-1 = 36</t>
  </si>
  <si>
    <t>выб.среднее</t>
  </si>
  <si>
    <t>a</t>
  </si>
  <si>
    <t>sigma</t>
  </si>
  <si>
    <t>a=</t>
  </si>
  <si>
    <t>sigma=</t>
  </si>
  <si>
    <t>СРЗНАЧ</t>
  </si>
  <si>
    <t>sigma=0,5</t>
  </si>
  <si>
    <t>sigma=1</t>
  </si>
  <si>
    <t>sigma=1,5</t>
  </si>
  <si>
    <t>sigma=2</t>
  </si>
  <si>
    <t>надежность</t>
  </si>
  <si>
    <t>выб. среднее</t>
  </si>
  <si>
    <t>ty</t>
  </si>
  <si>
    <t>n</t>
  </si>
  <si>
    <t>√n</t>
  </si>
  <si>
    <t>нижняя граница интервала</t>
  </si>
  <si>
    <t>верхняя граница интервала</t>
  </si>
  <si>
    <t>Мин. Уровень, №1 (а)</t>
  </si>
  <si>
    <t>Мин. Уровень, №1 (б)</t>
  </si>
  <si>
    <t>врехняя граница интервала</t>
  </si>
  <si>
    <t>Мин. Уровень, №2</t>
  </si>
  <si>
    <t>k1</t>
  </si>
  <si>
    <t>k2</t>
  </si>
  <si>
    <t>k(=n-1)</t>
  </si>
  <si>
    <t>надежность = 0,9</t>
  </si>
  <si>
    <t>надежность = 0,95</t>
  </si>
  <si>
    <t>надежность = 0,99</t>
  </si>
  <si>
    <t xml:space="preserve">для параметра «а» при известном «sigma» </t>
  </si>
  <si>
    <t>(1+над)/2</t>
  </si>
  <si>
    <t xml:space="preserve">для параметра «а» при неизвестном «sigma» </t>
  </si>
  <si>
    <r>
      <t>для параметра «</t>
    </r>
    <r>
      <rPr>
        <sz val="12"/>
        <color theme="1"/>
        <rFont val="Symbol"/>
        <family val="1"/>
        <charset val="2"/>
      </rPr>
      <t>s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»</t>
    </r>
  </si>
  <si>
    <t>(1-над)/2</t>
  </si>
  <si>
    <t>надежность=</t>
  </si>
  <si>
    <t>выб. среднее=</t>
  </si>
  <si>
    <t>ty=</t>
  </si>
  <si>
    <t>(1+над)/2=</t>
  </si>
  <si>
    <t>√n=</t>
  </si>
  <si>
    <t xml:space="preserve">Кол-во попаданий "а" в интервал: </t>
  </si>
  <si>
    <t xml:space="preserve">Проведено опытов: </t>
  </si>
  <si>
    <t>Опыты: 11111111110001110001111011101110101100111111111111</t>
  </si>
  <si>
    <t>s=</t>
  </si>
  <si>
    <t>Проведено опытов:</t>
  </si>
  <si>
    <t>Кол-во попаданий "а" в интервал:</t>
  </si>
  <si>
    <t>Доля тех случаев, когда интервал был «правильным»</t>
  </si>
  <si>
    <t>Опыты: 00001110111011101101111100110011110111111101111011</t>
  </si>
  <si>
    <t>Кол-во попаданий "sigma" в интервал:</t>
  </si>
  <si>
    <t>Доля тех случаев, когда интервал был "правильным"</t>
  </si>
  <si>
    <r>
      <rPr>
        <sz val="11"/>
        <color theme="1"/>
        <rFont val="Calibri"/>
        <family val="2"/>
        <charset val="204"/>
        <scheme val="minor"/>
      </rPr>
      <t>Доля</t>
    </r>
    <r>
      <rPr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тех случаев, когда интервал был «правильным»</t>
    </r>
  </si>
  <si>
    <t>для параметра «sigma^2»</t>
  </si>
  <si>
    <t>(1-над)/2=</t>
  </si>
  <si>
    <t>s^2=</t>
  </si>
  <si>
    <t>Опыты: 10111101001111110011011011100001101110101111100100</t>
  </si>
  <si>
    <t>Задание 1</t>
  </si>
  <si>
    <t xml:space="preserve">H0: </t>
  </si>
  <si>
    <t xml:space="preserve">H1: </t>
  </si>
  <si>
    <t>a≠a0</t>
  </si>
  <si>
    <t>a=a0</t>
  </si>
  <si>
    <t>Альфа=</t>
  </si>
  <si>
    <t>a0=</t>
  </si>
  <si>
    <t>Критическая область</t>
  </si>
  <si>
    <t>двусторонняя,</t>
  </si>
  <si>
    <t>двусторонняя</t>
  </si>
  <si>
    <t>Критерий</t>
  </si>
  <si>
    <t>n=</t>
  </si>
  <si>
    <t>Задание 2</t>
  </si>
  <si>
    <t>H0:</t>
  </si>
  <si>
    <t>H1:</t>
  </si>
  <si>
    <t>sigma0^2=</t>
  </si>
  <si>
    <t>выб. cреднее=</t>
  </si>
  <si>
    <r>
      <t xml:space="preserve"> </t>
    </r>
    <r>
      <rPr>
        <sz val="12"/>
        <color theme="1"/>
        <rFont val="Times New Roman"/>
        <family val="1"/>
        <charset val="204"/>
      </rPr>
      <t xml:space="preserve">или </t>
    </r>
  </si>
  <si>
    <t>Вывод: принимается гиепотеза H0.</t>
  </si>
  <si>
    <t>Вывод: принимается гипотеза H0.</t>
  </si>
  <si>
    <r>
      <t>a</t>
    </r>
    <r>
      <rPr>
        <sz val="11"/>
        <color theme="1"/>
        <rFont val="Calibri"/>
        <family val="2"/>
        <charset val="204"/>
      </rPr>
      <t>≠a0</t>
    </r>
  </si>
  <si>
    <t>a&gt;a0</t>
  </si>
  <si>
    <t>a&lt;a0</t>
  </si>
  <si>
    <t>Альфа</t>
  </si>
  <si>
    <t>Альфа/2</t>
  </si>
  <si>
    <t>выб. ср.=</t>
  </si>
  <si>
    <t>k_кр(альфа=0.1)</t>
  </si>
  <si>
    <t>k_кр(альфа=0.05)</t>
  </si>
  <si>
    <t>k_кр(альфа=0.01)</t>
  </si>
  <si>
    <t>ПРИ ИЗВЕСТНОМ ЗНАЧЕНИИ "SIGMA"</t>
  </si>
  <si>
    <t>ПРИ НЕИЗВЕСТНОМ ЗНАЧЕНИИ "SIGMA"</t>
  </si>
  <si>
    <t>H0 отвергается</t>
  </si>
  <si>
    <t>H0 принимается</t>
  </si>
  <si>
    <t>Н0 принимается</t>
  </si>
  <si>
    <t>t_кр(альфа=0.1)</t>
  </si>
  <si>
    <t>t_кр(альфа=0.05)</t>
  </si>
  <si>
    <t>t_кр(альфа=0.01)</t>
  </si>
  <si>
    <t>δ²=δ²₀</t>
  </si>
  <si>
    <r>
      <t>δ²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  <charset val="204"/>
        <scheme val="minor"/>
      </rPr>
      <t>δ²₀</t>
    </r>
  </si>
  <si>
    <t>δ²&gt;δ²₀</t>
  </si>
  <si>
    <t>δ²&lt;δ²₀</t>
  </si>
  <si>
    <t>Критерий (K)</t>
  </si>
  <si>
    <t>Критерий (T)</t>
  </si>
  <si>
    <t>δ²₀=</t>
  </si>
  <si>
    <t xml:space="preserve">Критерий </t>
  </si>
  <si>
    <t>k=</t>
  </si>
  <si>
    <r>
      <t>a</t>
    </r>
    <r>
      <rPr>
        <sz val="11"/>
        <color theme="1"/>
        <rFont val="Calibri"/>
        <family val="2"/>
        <charset val="204"/>
      </rPr>
      <t>₀=</t>
    </r>
  </si>
  <si>
    <t>δ=</t>
  </si>
  <si>
    <r>
      <t>a=a</t>
    </r>
    <r>
      <rPr>
        <sz val="11"/>
        <color theme="1"/>
        <rFont val="Calibri"/>
        <family val="2"/>
        <charset val="204"/>
      </rPr>
      <t>₀</t>
    </r>
  </si>
  <si>
    <r>
      <t>a&gt;a</t>
    </r>
    <r>
      <rPr>
        <sz val="11"/>
        <color theme="1"/>
        <rFont val="Calibri"/>
        <family val="2"/>
        <charset val="204"/>
      </rPr>
      <t>₀</t>
    </r>
  </si>
  <si>
    <r>
      <t>H</t>
    </r>
    <r>
      <rPr>
        <sz val="11"/>
        <color theme="1"/>
        <rFont val="Calibri"/>
        <family val="2"/>
        <charset val="204"/>
      </rPr>
      <t>₀</t>
    </r>
    <r>
      <rPr>
        <sz val="11"/>
        <color theme="1"/>
        <rFont val="Calibri"/>
        <family val="2"/>
        <charset val="204"/>
        <scheme val="minor"/>
      </rPr>
      <t>:</t>
    </r>
  </si>
  <si>
    <r>
      <t>H</t>
    </r>
    <r>
      <rPr>
        <sz val="11"/>
        <color theme="1"/>
        <rFont val="Calibri"/>
        <family val="2"/>
        <charset val="204"/>
      </rPr>
      <t>₁</t>
    </r>
    <r>
      <rPr>
        <sz val="11"/>
        <color theme="1"/>
        <rFont val="Calibri"/>
        <family val="2"/>
        <charset val="204"/>
        <scheme val="minor"/>
      </rPr>
      <t>:</t>
    </r>
  </si>
  <si>
    <t>α=</t>
  </si>
  <si>
    <t>При неизвестном "δ"</t>
  </si>
  <si>
    <t>Критерий (Т)</t>
  </si>
  <si>
    <t>tкр</t>
  </si>
  <si>
    <t>α/2=</t>
  </si>
  <si>
    <t>H₀ приним.</t>
  </si>
  <si>
    <t>H₀ отв.</t>
  </si>
  <si>
    <t>МИНИМАЛЬНЫЙ УРОВЕНЬ</t>
  </si>
  <si>
    <t>СЛЧИС</t>
  </si>
  <si>
    <t>НОРМОБР</t>
  </si>
  <si>
    <t>"ИСПОРЧЕННАЯ" ВЫБОРКА</t>
  </si>
  <si>
    <t>Кол-во интервалов</t>
  </si>
  <si>
    <t>min=</t>
  </si>
  <si>
    <t>max=</t>
  </si>
  <si>
    <t>А =min – 0.05*L</t>
  </si>
  <si>
    <t>B = max + 0.05*L</t>
  </si>
  <si>
    <t>L = max – min</t>
  </si>
  <si>
    <t>k=4*lgn</t>
  </si>
  <si>
    <t>Границы интервалов (для  8)</t>
  </si>
  <si>
    <t>Интервалы</t>
  </si>
  <si>
    <t>первый</t>
  </si>
  <si>
    <t>второй</t>
  </si>
  <si>
    <t>третий</t>
  </si>
  <si>
    <t>четвертый</t>
  </si>
  <si>
    <t>пятый</t>
  </si>
  <si>
    <t>шестой</t>
  </si>
  <si>
    <t>седьмой</t>
  </si>
  <si>
    <t>восьмой</t>
  </si>
  <si>
    <t>nэмп.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</si>
</sst>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0" fillId="2" borderId="1" xfId="0" applyFill="1" applyBorder="1"/>
    <xf numFmtId="0" fontId="3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0" fillId="0" borderId="7" xfId="0" applyBorder="1"/>
    <xf numFmtId="0" fontId="0" fillId="3" borderId="0" xfId="0" applyFill="1"/>
    <xf numFmtId="0" fontId="0" fillId="2" borderId="6" xfId="0" applyFill="1" applyBorder="1"/>
    <xf numFmtId="0" fontId="0" fillId="2" borderId="5" xfId="0" applyFill="1" applyBorder="1"/>
    <xf numFmtId="0" fontId="0" fillId="2" borderId="4" xfId="0" applyFill="1" applyBorder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2" fillId="3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8641294838145188E-2"/>
          <c:y val="5.1400554097404488E-2"/>
          <c:w val="0.7209280402449697"/>
          <c:h val="0.79822506561679785"/>
        </c:manualLayout>
      </c:layout>
      <c:lineChart>
        <c:grouping val="standard"/>
        <c:ser>
          <c:idx val="0"/>
          <c:order val="0"/>
          <c:val>
            <c:numRef>
              <c:f>'Лаб. №1.1'!$A$1:$A$30</c:f>
              <c:numCache>
                <c:formatCode>General</c:formatCode>
                <c:ptCount val="30"/>
                <c:pt idx="0">
                  <c:v>0.62278025463318465</c:v>
                </c:pt>
                <c:pt idx="1">
                  <c:v>0.21138360227945707</c:v>
                </c:pt>
                <c:pt idx="2">
                  <c:v>0.94193466042414831</c:v>
                </c:pt>
                <c:pt idx="3">
                  <c:v>0.49512562520929237</c:v>
                </c:pt>
                <c:pt idx="4">
                  <c:v>0.1865594332972984</c:v>
                </c:pt>
                <c:pt idx="5">
                  <c:v>0.68192802199693547</c:v>
                </c:pt>
                <c:pt idx="6">
                  <c:v>0.8776875961201045</c:v>
                </c:pt>
                <c:pt idx="7">
                  <c:v>0.72866866179373124</c:v>
                </c:pt>
                <c:pt idx="8">
                  <c:v>0.81867060971645067</c:v>
                </c:pt>
                <c:pt idx="9">
                  <c:v>1.9792441055396459E-2</c:v>
                </c:pt>
                <c:pt idx="10">
                  <c:v>0.2015075774184798</c:v>
                </c:pt>
                <c:pt idx="11">
                  <c:v>2.0552620007687317E-2</c:v>
                </c:pt>
                <c:pt idx="12">
                  <c:v>0.95764105830245483</c:v>
                </c:pt>
                <c:pt idx="13">
                  <c:v>0.14287833437347963</c:v>
                </c:pt>
                <c:pt idx="14">
                  <c:v>0.30323551836149143</c:v>
                </c:pt>
                <c:pt idx="15">
                  <c:v>0.24116066058639163</c:v>
                </c:pt>
                <c:pt idx="16">
                  <c:v>0.80144333642990961</c:v>
                </c:pt>
                <c:pt idx="17">
                  <c:v>0.59695261835327718</c:v>
                </c:pt>
                <c:pt idx="18">
                  <c:v>0.56339189870086792</c:v>
                </c:pt>
                <c:pt idx="19">
                  <c:v>0.97475361539936944</c:v>
                </c:pt>
                <c:pt idx="20">
                  <c:v>0.9145129001592387</c:v>
                </c:pt>
                <c:pt idx="21">
                  <c:v>0.37893406265591878</c:v>
                </c:pt>
                <c:pt idx="22">
                  <c:v>0.11880358038980265</c:v>
                </c:pt>
                <c:pt idx="23">
                  <c:v>0.50638599961634778</c:v>
                </c:pt>
                <c:pt idx="24">
                  <c:v>0.17867517036696512</c:v>
                </c:pt>
                <c:pt idx="25">
                  <c:v>0.17707409436864729</c:v>
                </c:pt>
                <c:pt idx="26">
                  <c:v>9.7183591811388581E-2</c:v>
                </c:pt>
                <c:pt idx="27">
                  <c:v>0.34685360915831009</c:v>
                </c:pt>
                <c:pt idx="28">
                  <c:v>0.96615642467098195</c:v>
                </c:pt>
                <c:pt idx="29">
                  <c:v>0.83157648832171471</c:v>
                </c:pt>
              </c:numCache>
            </c:numRef>
          </c:val>
        </c:ser>
        <c:marker val="1"/>
        <c:axId val="77895168"/>
        <c:axId val="77896704"/>
      </c:lineChart>
      <c:catAx>
        <c:axId val="77895168"/>
        <c:scaling>
          <c:orientation val="minMax"/>
        </c:scaling>
        <c:axPos val="b"/>
        <c:tickLblPos val="nextTo"/>
        <c:crossAx val="77896704"/>
        <c:crosses val="autoZero"/>
        <c:auto val="1"/>
        <c:lblAlgn val="ctr"/>
        <c:lblOffset val="100"/>
      </c:catAx>
      <c:valAx>
        <c:axId val="77896704"/>
        <c:scaling>
          <c:orientation val="minMax"/>
        </c:scaling>
        <c:axPos val="l"/>
        <c:majorGridlines/>
        <c:numFmt formatCode="General" sourceLinked="1"/>
        <c:tickLblPos val="nextTo"/>
        <c:crossAx val="7789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'Лаб. №1.1'!$C$2:$C$11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</c:numCache>
            </c:numRef>
          </c:val>
        </c:ser>
        <c:axId val="82673664"/>
        <c:axId val="82675968"/>
      </c:barChart>
      <c:catAx>
        <c:axId val="82673664"/>
        <c:scaling>
          <c:orientation val="minMax"/>
        </c:scaling>
        <c:axPos val="b"/>
        <c:tickLblPos val="nextTo"/>
        <c:crossAx val="82675968"/>
        <c:crosses val="autoZero"/>
        <c:auto val="1"/>
        <c:lblAlgn val="ctr"/>
        <c:lblOffset val="100"/>
      </c:catAx>
      <c:valAx>
        <c:axId val="82675968"/>
        <c:scaling>
          <c:orientation val="minMax"/>
        </c:scaling>
        <c:axPos val="l"/>
        <c:majorGridlines/>
        <c:numFmt formatCode="General" sourceLinked="1"/>
        <c:tickLblPos val="nextTo"/>
        <c:crossAx val="82673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827996500437445"/>
          <c:y val="4.2141294838145306E-2"/>
          <c:w val="0.68930336832895844"/>
          <c:h val="0.79822506561679785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'Лаб. №2.1'!$S$24:$S$27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'Лаб. №2.1'!$T$24:$T$27</c:f>
              <c:numCache>
                <c:formatCode>General</c:formatCode>
                <c:ptCount val="4"/>
                <c:pt idx="0">
                  <c:v>0.11529634025259017</c:v>
                </c:pt>
                <c:pt idx="1">
                  <c:v>0.17022430046246528</c:v>
                </c:pt>
                <c:pt idx="2">
                  <c:v>0.23021480153087412</c:v>
                </c:pt>
                <c:pt idx="3">
                  <c:v>0.27519580581864772</c:v>
                </c:pt>
              </c:numCache>
            </c:numRef>
          </c:yVal>
        </c:ser>
        <c:axId val="96819072"/>
        <c:axId val="96820608"/>
      </c:scatterChart>
      <c:valAx>
        <c:axId val="96819072"/>
        <c:scaling>
          <c:orientation val="minMax"/>
        </c:scaling>
        <c:axPos val="b"/>
        <c:numFmt formatCode="General" sourceLinked="1"/>
        <c:tickLblPos val="nextTo"/>
        <c:crossAx val="96820608"/>
        <c:crosses val="autoZero"/>
        <c:crossBetween val="midCat"/>
      </c:valAx>
      <c:valAx>
        <c:axId val="96820608"/>
        <c:scaling>
          <c:orientation val="minMax"/>
        </c:scaling>
        <c:axPos val="l"/>
        <c:majorGridlines/>
        <c:numFmt formatCode="General" sourceLinked="1"/>
        <c:tickLblPos val="nextTo"/>
        <c:crossAx val="96819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15</xdr:row>
      <xdr:rowOff>0</xdr:rowOff>
    </xdr:from>
    <xdr:to>
      <xdr:col>21</xdr:col>
      <xdr:colOff>523875</xdr:colOff>
      <xdr:row>29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0</xdr:row>
      <xdr:rowOff>57150</xdr:rowOff>
    </xdr:from>
    <xdr:to>
      <xdr:col>21</xdr:col>
      <xdr:colOff>533400</xdr:colOff>
      <xdr:row>14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28</xdr:row>
      <xdr:rowOff>9525</xdr:rowOff>
    </xdr:from>
    <xdr:to>
      <xdr:col>20</xdr:col>
      <xdr:colOff>314325</xdr:colOff>
      <xdr:row>42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0</xdr:rowOff>
    </xdr:from>
    <xdr:to>
      <xdr:col>5</xdr:col>
      <xdr:colOff>419100</xdr:colOff>
      <xdr:row>1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67074" y="0"/>
          <a:ext cx="257176" cy="2667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104775</xdr:colOff>
      <xdr:row>5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05150" y="771525"/>
          <a:ext cx="714375" cy="2667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95250</xdr:colOff>
      <xdr:row>2</xdr:row>
      <xdr:rowOff>57150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53225" y="190500"/>
          <a:ext cx="704850" cy="24765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95250</xdr:colOff>
      <xdr:row>3</xdr:row>
      <xdr:rowOff>57150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53225" y="381000"/>
          <a:ext cx="704850" cy="24765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257175</xdr:colOff>
      <xdr:row>1</xdr:row>
      <xdr:rowOff>85725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239250" y="0"/>
          <a:ext cx="257175" cy="27622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314325</xdr:colOff>
      <xdr:row>3</xdr:row>
      <xdr:rowOff>76200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239250" y="381000"/>
          <a:ext cx="314325" cy="26670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8</xdr:row>
      <xdr:rowOff>28575</xdr:rowOff>
    </xdr:from>
    <xdr:to>
      <xdr:col>15</xdr:col>
      <xdr:colOff>47625</xdr:colOff>
      <xdr:row>9</xdr:row>
      <xdr:rowOff>57150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163050" y="1571625"/>
          <a:ext cx="733425" cy="2667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381001</xdr:colOff>
      <xdr:row>8</xdr:row>
      <xdr:rowOff>9525</xdr:rowOff>
    </xdr:from>
    <xdr:to>
      <xdr:col>16</xdr:col>
      <xdr:colOff>438150</xdr:colOff>
      <xdr:row>9</xdr:row>
      <xdr:rowOff>47625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29851" y="1552575"/>
          <a:ext cx="666749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F13" sqref="F13"/>
    </sheetView>
  </sheetViews>
  <sheetFormatPr defaultRowHeight="15"/>
  <cols>
    <col min="6" max="6" width="10.28515625" bestFit="1" customWidth="1"/>
  </cols>
  <sheetData>
    <row r="1" spans="1:11">
      <c r="A1">
        <f ca="1">RAND()</f>
        <v>0.62278025463318465</v>
      </c>
      <c r="B1">
        <f ca="1">COUNTIF($A$1:A$37,"&lt;0")</f>
        <v>0</v>
      </c>
      <c r="D1">
        <f t="shared" ref="D1:D37" ca="1" si="0">A1-$A$38</f>
        <v>0.11823255606737648</v>
      </c>
      <c r="F1">
        <f ca="1">SUMSQ(D1:D37)</f>
        <v>3.7536520635713124</v>
      </c>
      <c r="G1">
        <f ca="1">F1/36</f>
        <v>0.1042681128769809</v>
      </c>
      <c r="H1">
        <f ca="1">SQRT(G1)</f>
        <v>0.32290573373196846</v>
      </c>
      <c r="I1">
        <f ca="1">STDEV(A1:A37)</f>
        <v>0.32290573373196829</v>
      </c>
      <c r="K1">
        <v>0.91046506223786872</v>
      </c>
    </row>
    <row r="2" spans="1:11">
      <c r="A2">
        <f t="shared" ref="A2:A37" ca="1" si="1">RAND()</f>
        <v>0.21138360227945707</v>
      </c>
      <c r="B2">
        <f ca="1">COUNTIF($A$1:A$37,"&lt;0,2")</f>
        <v>0</v>
      </c>
      <c r="C2">
        <f ca="1">B2-B1</f>
        <v>0</v>
      </c>
      <c r="D2">
        <f t="shared" ca="1" si="0"/>
        <v>-0.29316409628635109</v>
      </c>
      <c r="G2" t="s">
        <v>1</v>
      </c>
      <c r="H2" t="s">
        <v>0</v>
      </c>
      <c r="K2">
        <v>0.23656788327754374</v>
      </c>
    </row>
    <row r="3" spans="1:11">
      <c r="A3">
        <f t="shared" ca="1" si="1"/>
        <v>0.94193466042414831</v>
      </c>
      <c r="B3">
        <f ca="1">COUNTIF($A$1:A$37,"&lt;0,4")</f>
        <v>0</v>
      </c>
      <c r="C3">
        <f ca="1">B3-B2</f>
        <v>0</v>
      </c>
      <c r="D3">
        <f t="shared" ca="1" si="0"/>
        <v>0.43738696185834014</v>
      </c>
      <c r="F3" t="s">
        <v>2</v>
      </c>
      <c r="K3">
        <v>0.94562810790672192</v>
      </c>
    </row>
    <row r="4" spans="1:11">
      <c r="A4">
        <f t="shared" ca="1" si="1"/>
        <v>0.49512562520929237</v>
      </c>
      <c r="B4">
        <f ca="1">COUNTIF($A$1:A$37,"&lt;0,6")</f>
        <v>0</v>
      </c>
      <c r="C4">
        <f ca="1">B4-B3</f>
        <v>0</v>
      </c>
      <c r="D4">
        <f t="shared" ca="1" si="0"/>
        <v>-9.4220733565157921E-3</v>
      </c>
      <c r="K4">
        <v>0.76369257031481386</v>
      </c>
    </row>
    <row r="5" spans="1:11">
      <c r="A5">
        <f t="shared" ca="1" si="1"/>
        <v>0.1865594332972984</v>
      </c>
      <c r="B5">
        <f ca="1">COUNTIF($A$1:A$37,"&lt;0,8")</f>
        <v>0</v>
      </c>
      <c r="C5">
        <f ca="1">B5-B4</f>
        <v>0</v>
      </c>
      <c r="D5">
        <f t="shared" ca="1" si="0"/>
        <v>-0.31798826526850976</v>
      </c>
      <c r="F5" t="s">
        <v>3</v>
      </c>
      <c r="K5">
        <v>0.90043357059001772</v>
      </c>
    </row>
    <row r="6" spans="1:11">
      <c r="A6">
        <f t="shared" ca="1" si="1"/>
        <v>0.68192802199693547</v>
      </c>
      <c r="B6">
        <f ca="1">COUNTIF($A$1:A$37,"&lt;1")</f>
        <v>37</v>
      </c>
      <c r="C6">
        <f ca="1">B6-B5</f>
        <v>37</v>
      </c>
      <c r="D6">
        <f t="shared" ca="1" si="0"/>
        <v>0.17738032343112731</v>
      </c>
      <c r="F6" t="e">
        <f>AVERAGE(#REF!)</f>
        <v>#REF!</v>
      </c>
      <c r="K6">
        <v>0.84339162625056141</v>
      </c>
    </row>
    <row r="7" spans="1:11">
      <c r="A7">
        <f t="shared" ca="1" si="1"/>
        <v>0.8776875961201045</v>
      </c>
      <c r="D7">
        <f t="shared" ca="1" si="0"/>
        <v>0.37313989755429633</v>
      </c>
      <c r="K7">
        <v>7.2454857446162979E-2</v>
      </c>
    </row>
    <row r="8" spans="1:11">
      <c r="A8">
        <f t="shared" ca="1" si="1"/>
        <v>0.72866866179373124</v>
      </c>
      <c r="D8">
        <f t="shared" ca="1" si="0"/>
        <v>0.22412096322792308</v>
      </c>
      <c r="K8">
        <v>0.8635829189878077</v>
      </c>
    </row>
    <row r="9" spans="1:11">
      <c r="A9">
        <f t="shared" ca="1" si="1"/>
        <v>0.81867060971645067</v>
      </c>
      <c r="D9">
        <f t="shared" ca="1" si="0"/>
        <v>0.3141229111506425</v>
      </c>
      <c r="K9">
        <v>0.64949985753690065</v>
      </c>
    </row>
    <row r="10" spans="1:11">
      <c r="A10">
        <f t="shared" ca="1" si="1"/>
        <v>1.9792441055396459E-2</v>
      </c>
      <c r="D10">
        <f t="shared" ca="1" si="0"/>
        <v>-0.48475525751041171</v>
      </c>
      <c r="K10">
        <v>0.54216952577242328</v>
      </c>
    </row>
    <row r="11" spans="1:11">
      <c r="A11">
        <f t="shared" ca="1" si="1"/>
        <v>0.2015075774184798</v>
      </c>
      <c r="D11">
        <f t="shared" ca="1" si="0"/>
        <v>-0.30304012114732837</v>
      </c>
      <c r="K11">
        <v>0.77335112987370791</v>
      </c>
    </row>
    <row r="12" spans="1:11">
      <c r="A12">
        <f t="shared" ca="1" si="1"/>
        <v>2.0552620007687317E-2</v>
      </c>
      <c r="D12">
        <f t="shared" ca="1" si="0"/>
        <v>-0.48399507855812085</v>
      </c>
      <c r="K12">
        <v>0.73385648924011093</v>
      </c>
    </row>
    <row r="13" spans="1:11">
      <c r="A13">
        <f t="shared" ca="1" si="1"/>
        <v>0.95764105830245483</v>
      </c>
      <c r="D13">
        <f t="shared" ca="1" si="0"/>
        <v>0.45309335973664666</v>
      </c>
      <c r="K13">
        <v>0.52325305792840915</v>
      </c>
    </row>
    <row r="14" spans="1:11">
      <c r="A14">
        <f t="shared" ca="1" si="1"/>
        <v>0.14287833437347963</v>
      </c>
      <c r="D14">
        <f t="shared" ca="1" si="0"/>
        <v>-0.36166936419232854</v>
      </c>
      <c r="K14">
        <v>0.25222062800812051</v>
      </c>
    </row>
    <row r="15" spans="1:11">
      <c r="A15">
        <f t="shared" ca="1" si="1"/>
        <v>0.30323551836149143</v>
      </c>
      <c r="D15">
        <f t="shared" ca="1" si="0"/>
        <v>-0.20131218020431674</v>
      </c>
      <c r="K15">
        <v>0.41719434922383858</v>
      </c>
    </row>
    <row r="16" spans="1:11">
      <c r="A16">
        <f t="shared" ca="1" si="1"/>
        <v>0.24116066058639163</v>
      </c>
      <c r="D16">
        <f t="shared" ca="1" si="0"/>
        <v>-0.26338703797941654</v>
      </c>
      <c r="K16">
        <v>0.14609894043825911</v>
      </c>
    </row>
    <row r="17" spans="1:11">
      <c r="A17">
        <f t="shared" ca="1" si="1"/>
        <v>0.80144333642990961</v>
      </c>
      <c r="D17">
        <f t="shared" ca="1" si="0"/>
        <v>0.29689563786410145</v>
      </c>
      <c r="K17">
        <v>0.99606173043842272</v>
      </c>
    </row>
    <row r="18" spans="1:11">
      <c r="A18">
        <f t="shared" ca="1" si="1"/>
        <v>0.59695261835327718</v>
      </c>
      <c r="D18">
        <f t="shared" ca="1" si="0"/>
        <v>9.2404919787469009E-2</v>
      </c>
      <c r="K18">
        <v>0.90008732057376517</v>
      </c>
    </row>
    <row r="19" spans="1:11">
      <c r="A19">
        <f t="shared" ca="1" si="1"/>
        <v>0.56339189870086792</v>
      </c>
      <c r="D19">
        <f t="shared" ca="1" si="0"/>
        <v>5.8844200135059754E-2</v>
      </c>
      <c r="K19">
        <v>0.38467269281169258</v>
      </c>
    </row>
    <row r="20" spans="1:11">
      <c r="A20">
        <f t="shared" ca="1" si="1"/>
        <v>0.97475361539936944</v>
      </c>
      <c r="D20">
        <f t="shared" ca="1" si="0"/>
        <v>0.47020591683356128</v>
      </c>
      <c r="K20">
        <v>7.0614986009413183E-2</v>
      </c>
    </row>
    <row r="21" spans="1:11">
      <c r="A21">
        <f t="shared" ca="1" si="1"/>
        <v>0.9145129001592387</v>
      </c>
      <c r="D21">
        <f t="shared" ca="1" si="0"/>
        <v>0.40996520159343053</v>
      </c>
      <c r="K21">
        <v>0.51439237164233376</v>
      </c>
    </row>
    <row r="22" spans="1:11">
      <c r="A22">
        <f t="shared" ca="1" si="1"/>
        <v>0.37893406265591878</v>
      </c>
      <c r="D22">
        <f t="shared" ca="1" si="0"/>
        <v>-0.12561363590988939</v>
      </c>
      <c r="K22">
        <v>0.80891872088530237</v>
      </c>
    </row>
    <row r="23" spans="1:11">
      <c r="A23">
        <f t="shared" ca="1" si="1"/>
        <v>0.11880358038980265</v>
      </c>
      <c r="D23">
        <f t="shared" ca="1" si="0"/>
        <v>-0.38574411817600551</v>
      </c>
      <c r="K23">
        <v>0.29664993925583527</v>
      </c>
    </row>
    <row r="24" spans="1:11">
      <c r="A24">
        <f t="shared" ca="1" si="1"/>
        <v>0.50638599961634778</v>
      </c>
      <c r="D24">
        <f t="shared" ca="1" si="0"/>
        <v>1.8383010505396147E-3</v>
      </c>
      <c r="K24">
        <v>0.27792796397814507</v>
      </c>
    </row>
    <row r="25" spans="1:11">
      <c r="A25">
        <f t="shared" ca="1" si="1"/>
        <v>0.17867517036696512</v>
      </c>
      <c r="D25">
        <f t="shared" ca="1" si="0"/>
        <v>-0.32587252819884305</v>
      </c>
      <c r="K25">
        <v>7.2478106166427247E-2</v>
      </c>
    </row>
    <row r="26" spans="1:11">
      <c r="A26">
        <f t="shared" ca="1" si="1"/>
        <v>0.17707409436864729</v>
      </c>
      <c r="D26">
        <f t="shared" ca="1" si="0"/>
        <v>-0.32747360419716087</v>
      </c>
      <c r="K26">
        <v>0.95783077699204022</v>
      </c>
    </row>
    <row r="27" spans="1:11">
      <c r="A27">
        <f t="shared" ca="1" si="1"/>
        <v>9.7183591811388581E-2</v>
      </c>
      <c r="D27">
        <f t="shared" ca="1" si="0"/>
        <v>-0.40736410675441959</v>
      </c>
      <c r="K27">
        <v>0.77809761061436689</v>
      </c>
    </row>
    <row r="28" spans="1:11">
      <c r="A28">
        <f t="shared" ca="1" si="1"/>
        <v>0.34685360915831009</v>
      </c>
      <c r="D28">
        <f t="shared" ca="1" si="0"/>
        <v>-0.15769408940749807</v>
      </c>
      <c r="K28">
        <v>0.45893005000199061</v>
      </c>
    </row>
    <row r="29" spans="1:11">
      <c r="A29">
        <f t="shared" ca="1" si="1"/>
        <v>0.96615642467098195</v>
      </c>
      <c r="D29">
        <f t="shared" ca="1" si="0"/>
        <v>0.46160872610517378</v>
      </c>
      <c r="K29">
        <v>0.98245755995809514</v>
      </c>
    </row>
    <row r="30" spans="1:11">
      <c r="A30">
        <f t="shared" ca="1" si="1"/>
        <v>0.83157648832171471</v>
      </c>
      <c r="D30">
        <f t="shared" ca="1" si="0"/>
        <v>0.32702878975590655</v>
      </c>
      <c r="K30">
        <v>0.81508371508237065</v>
      </c>
    </row>
    <row r="31" spans="1:11">
      <c r="A31">
        <f ca="1">RAND()</f>
        <v>4.6723231284962363E-2</v>
      </c>
      <c r="D31">
        <f t="shared" ca="1" si="0"/>
        <v>-0.4578244672808458</v>
      </c>
      <c r="K31">
        <v>0.13753881590994155</v>
      </c>
    </row>
    <row r="32" spans="1:11">
      <c r="A32">
        <f t="shared" ca="1" si="1"/>
        <v>0.82884295491372884</v>
      </c>
      <c r="D32">
        <f t="shared" ca="1" si="0"/>
        <v>0.32429525634792067</v>
      </c>
      <c r="K32">
        <v>4.4787775614766545E-2</v>
      </c>
    </row>
    <row r="33" spans="1:11">
      <c r="A33">
        <f t="shared" ca="1" si="1"/>
        <v>0.23029601570309222</v>
      </c>
      <c r="D33">
        <f t="shared" ca="1" si="0"/>
        <v>-0.27425168286271595</v>
      </c>
      <c r="K33">
        <v>0.4958937574662805</v>
      </c>
    </row>
    <row r="34" spans="1:11">
      <c r="A34">
        <f t="shared" ca="1" si="1"/>
        <v>0.82927557404864194</v>
      </c>
      <c r="D34">
        <f t="shared" ca="1" si="0"/>
        <v>0.32472787548283377</v>
      </c>
      <c r="K34">
        <v>8.046387623136475E-3</v>
      </c>
    </row>
    <row r="35" spans="1:11">
      <c r="A35">
        <f t="shared" ca="1" si="1"/>
        <v>0.60169847229071594</v>
      </c>
      <c r="D35">
        <f t="shared" ca="1" si="0"/>
        <v>9.7150773724907769E-2</v>
      </c>
      <c r="K35">
        <v>0.96058295788113579</v>
      </c>
    </row>
    <row r="36" spans="1:11">
      <c r="A36">
        <f t="shared" ca="1" si="1"/>
        <v>0.86631192295088755</v>
      </c>
      <c r="D36">
        <f t="shared" ca="1" si="0"/>
        <v>0.36176422438507938</v>
      </c>
      <c r="K36">
        <v>0.39379330373871468</v>
      </c>
    </row>
    <row r="37" spans="1:11">
      <c r="A37">
        <f t="shared" ca="1" si="1"/>
        <v>0.36091260976414796</v>
      </c>
      <c r="D37">
        <f t="shared" ca="1" si="0"/>
        <v>-0.1436350888016602</v>
      </c>
      <c r="K37">
        <v>0.72683592145254572</v>
      </c>
    </row>
    <row r="38" spans="1:11">
      <c r="A38">
        <f ca="1">AVERAGE(A1:A37)</f>
        <v>0.50454769856580817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0"/>
  <sheetViews>
    <sheetView topLeftCell="C1" zoomScale="90" zoomScaleNormal="90" workbookViewId="0">
      <selection activeCell="Q23" sqref="Q23"/>
    </sheetView>
  </sheetViews>
  <sheetFormatPr defaultRowHeight="15"/>
  <cols>
    <col min="1" max="1" width="14.42578125" bestFit="1" customWidth="1"/>
    <col min="10" max="10" width="9.85546875" bestFit="1" customWidth="1"/>
  </cols>
  <sheetData>
    <row r="1" spans="1:25">
      <c r="A1" t="s">
        <v>101</v>
      </c>
      <c r="B1">
        <v>3</v>
      </c>
      <c r="D1">
        <f ca="1">RAND()</f>
        <v>0.83490568816309008</v>
      </c>
      <c r="E1">
        <f ca="1">NORMINV(D1,$B$1,$B$2)</f>
        <v>4.4606010219413843</v>
      </c>
      <c r="G1" t="s">
        <v>108</v>
      </c>
    </row>
    <row r="2" spans="1:25">
      <c r="A2" s="3" t="s">
        <v>102</v>
      </c>
      <c r="B2">
        <v>1.5</v>
      </c>
      <c r="D2">
        <f t="shared" ref="D2:D23" ca="1" si="0">RAND()</f>
        <v>0.57326947028038555</v>
      </c>
      <c r="E2">
        <f t="shared" ref="E2:E23" ca="1" si="1">NORMINV(D2,$B$1,$B$2)</f>
        <v>3.2770562852727365</v>
      </c>
      <c r="G2" t="s">
        <v>109</v>
      </c>
      <c r="I2" t="s">
        <v>65</v>
      </c>
      <c r="K2" t="s">
        <v>65</v>
      </c>
      <c r="M2" t="s">
        <v>65</v>
      </c>
      <c r="O2" t="s">
        <v>65</v>
      </c>
      <c r="Q2" t="s">
        <v>65</v>
      </c>
      <c r="S2" t="s">
        <v>65</v>
      </c>
      <c r="U2" t="s">
        <v>65</v>
      </c>
      <c r="W2" t="s">
        <v>65</v>
      </c>
      <c r="Y2" t="s">
        <v>65</v>
      </c>
    </row>
    <row r="3" spans="1:25">
      <c r="A3" t="s">
        <v>105</v>
      </c>
      <c r="B3" t="s">
        <v>103</v>
      </c>
      <c r="D3">
        <f t="shared" ca="1" si="0"/>
        <v>0.63670338771770263</v>
      </c>
      <c r="E3">
        <f t="shared" ca="1" si="1"/>
        <v>3.5244913024063944</v>
      </c>
      <c r="G3">
        <f ca="1">B9*(B10-B1)/B11</f>
        <v>0.20168374856448956</v>
      </c>
      <c r="I3">
        <v>-0.96027744597511067</v>
      </c>
      <c r="K3">
        <v>0.23807363470437098</v>
      </c>
      <c r="M3">
        <v>-0.76098124325722949</v>
      </c>
      <c r="O3">
        <v>1.2684122737721324</v>
      </c>
      <c r="Q3">
        <v>-0.1247585666541698</v>
      </c>
      <c r="S3">
        <v>-0.86896360716346599</v>
      </c>
      <c r="U3">
        <v>0.22128536735469753</v>
      </c>
      <c r="W3">
        <v>-1.022769835300547</v>
      </c>
      <c r="Y3">
        <v>-5.5006777686971535E-2</v>
      </c>
    </row>
    <row r="4" spans="1:25">
      <c r="A4" t="s">
        <v>106</v>
      </c>
      <c r="B4" t="s">
        <v>104</v>
      </c>
      <c r="D4">
        <f t="shared" ca="1" si="0"/>
        <v>5.111495067836791E-2</v>
      </c>
      <c r="E4">
        <f t="shared" ca="1" si="1"/>
        <v>0.54879317127091731</v>
      </c>
      <c r="G4" t="s">
        <v>110</v>
      </c>
      <c r="I4" t="s">
        <v>110</v>
      </c>
      <c r="K4" t="s">
        <v>110</v>
      </c>
      <c r="M4" t="s">
        <v>110</v>
      </c>
      <c r="O4" t="s">
        <v>110</v>
      </c>
      <c r="Q4" t="s">
        <v>110</v>
      </c>
      <c r="S4" t="s">
        <v>110</v>
      </c>
      <c r="U4" t="s">
        <v>110</v>
      </c>
      <c r="W4" t="s">
        <v>110</v>
      </c>
      <c r="Y4" t="s">
        <v>110</v>
      </c>
    </row>
    <row r="5" spans="1:25">
      <c r="A5" s="3" t="s">
        <v>107</v>
      </c>
      <c r="B5">
        <v>0.23</v>
      </c>
      <c r="D5">
        <f t="shared" ca="1" si="0"/>
        <v>0.2250483181982057</v>
      </c>
      <c r="E5">
        <f t="shared" ca="1" si="1"/>
        <v>1.8671191072197653</v>
      </c>
      <c r="G5">
        <f>TINV(B6,B8)</f>
        <v>1.6410853917289945</v>
      </c>
      <c r="I5">
        <v>1.6410853917289945</v>
      </c>
      <c r="K5">
        <v>1.6410853917289945</v>
      </c>
      <c r="M5">
        <v>1.6410853917289945</v>
      </c>
      <c r="O5">
        <v>1.6410853917289945</v>
      </c>
      <c r="Q5">
        <v>1.6410853917289945</v>
      </c>
      <c r="S5">
        <v>1.6410853917289945</v>
      </c>
      <c r="U5">
        <v>1.6410853917289945</v>
      </c>
      <c r="W5">
        <v>1.6410853917289945</v>
      </c>
      <c r="Y5">
        <v>1.6410853917289945</v>
      </c>
    </row>
    <row r="6" spans="1:25">
      <c r="A6" t="s">
        <v>111</v>
      </c>
      <c r="B6">
        <f>B5/2</f>
        <v>0.115</v>
      </c>
      <c r="D6">
        <f t="shared" ca="1" si="0"/>
        <v>0.7180943097104624</v>
      </c>
      <c r="E6">
        <f t="shared" ca="1" si="1"/>
        <v>3.8657844027169608</v>
      </c>
      <c r="G6" t="s">
        <v>112</v>
      </c>
      <c r="I6" t="s">
        <v>112</v>
      </c>
      <c r="K6" t="s">
        <v>112</v>
      </c>
      <c r="M6" t="s">
        <v>112</v>
      </c>
      <c r="O6" t="s">
        <v>112</v>
      </c>
      <c r="Q6" t="s">
        <v>112</v>
      </c>
      <c r="S6" t="s">
        <v>112</v>
      </c>
      <c r="U6" t="s">
        <v>112</v>
      </c>
      <c r="W6" t="s">
        <v>112</v>
      </c>
      <c r="Y6" t="s">
        <v>112</v>
      </c>
    </row>
    <row r="7" spans="1:25">
      <c r="A7" s="3" t="s">
        <v>66</v>
      </c>
      <c r="B7">
        <v>23</v>
      </c>
      <c r="D7">
        <f t="shared" ca="1" si="0"/>
        <v>0.96278866399009644</v>
      </c>
      <c r="E7">
        <f t="shared" ca="1" si="1"/>
        <v>5.6760091678781173</v>
      </c>
    </row>
    <row r="8" spans="1:25">
      <c r="A8" s="3" t="s">
        <v>100</v>
      </c>
      <c r="B8">
        <v>22</v>
      </c>
      <c r="D8">
        <f t="shared" ca="1" si="0"/>
        <v>0.74351143992984614</v>
      </c>
      <c r="E8">
        <f t="shared" ca="1" si="1"/>
        <v>3.9813136021270563</v>
      </c>
      <c r="G8" t="s">
        <v>65</v>
      </c>
      <c r="I8" t="s">
        <v>65</v>
      </c>
      <c r="K8" t="s">
        <v>65</v>
      </c>
      <c r="M8" t="s">
        <v>65</v>
      </c>
      <c r="O8" t="s">
        <v>65</v>
      </c>
      <c r="Q8" t="s">
        <v>65</v>
      </c>
      <c r="S8" t="s">
        <v>65</v>
      </c>
      <c r="U8" t="s">
        <v>65</v>
      </c>
      <c r="W8" t="s">
        <v>65</v>
      </c>
      <c r="Y8" t="s">
        <v>65</v>
      </c>
    </row>
    <row r="9" spans="1:25">
      <c r="A9" s="3" t="s">
        <v>39</v>
      </c>
      <c r="B9">
        <f>SQRT(B7)</f>
        <v>4.7958315233127191</v>
      </c>
      <c r="D9">
        <f t="shared" ca="1" si="0"/>
        <v>0.79247863173252409</v>
      </c>
      <c r="E9">
        <f t="shared" ca="1" si="1"/>
        <v>4.2225774994099137</v>
      </c>
      <c r="G9">
        <v>2.0386376065772915</v>
      </c>
      <c r="I9">
        <v>0.33484922640853981</v>
      </c>
      <c r="K9">
        <v>-2.0733123263461652</v>
      </c>
      <c r="M9">
        <v>-1.6592409611552579</v>
      </c>
      <c r="O9">
        <v>0.76822673751156401</v>
      </c>
      <c r="Q9">
        <v>3.0584155682901501E-2</v>
      </c>
      <c r="S9">
        <v>-0.25030576861435361</v>
      </c>
      <c r="U9">
        <v>-0.74364876402356739</v>
      </c>
      <c r="W9">
        <v>0.72619479806202925</v>
      </c>
      <c r="Y9">
        <v>2.8771203822176061</v>
      </c>
    </row>
    <row r="10" spans="1:25">
      <c r="A10" s="3" t="s">
        <v>71</v>
      </c>
      <c r="B10">
        <f ca="1">AVERAGE(E1:E23)</f>
        <v>3.0628666597554224</v>
      </c>
      <c r="D10">
        <f t="shared" ca="1" si="0"/>
        <v>0.57038988986496109</v>
      </c>
      <c r="E10">
        <f t="shared" ca="1" si="1"/>
        <v>3.2660503209396876</v>
      </c>
      <c r="G10" t="s">
        <v>110</v>
      </c>
      <c r="I10" t="s">
        <v>110</v>
      </c>
      <c r="K10" t="s">
        <v>110</v>
      </c>
      <c r="M10" t="s">
        <v>110</v>
      </c>
      <c r="O10" t="s">
        <v>110</v>
      </c>
      <c r="Q10" t="s">
        <v>110</v>
      </c>
      <c r="S10" t="s">
        <v>110</v>
      </c>
      <c r="U10" t="s">
        <v>110</v>
      </c>
      <c r="W10" t="s">
        <v>110</v>
      </c>
      <c r="Y10" t="s">
        <v>110</v>
      </c>
    </row>
    <row r="11" spans="1:25">
      <c r="A11" s="3" t="s">
        <v>43</v>
      </c>
      <c r="B11">
        <f ca="1">STDEV(E1:E23)</f>
        <v>1.4949043280203809</v>
      </c>
      <c r="D11">
        <f t="shared" ca="1" si="0"/>
        <v>0.51637972575056246</v>
      </c>
      <c r="E11">
        <f t="shared" ca="1" si="1"/>
        <v>3.06160413909216</v>
      </c>
      <c r="G11">
        <v>1.6410853917289945</v>
      </c>
      <c r="I11">
        <v>1.6410853917289945</v>
      </c>
      <c r="K11">
        <v>1.6410853917289945</v>
      </c>
      <c r="M11">
        <v>1.6410853917289945</v>
      </c>
      <c r="O11">
        <v>1.6410853917289945</v>
      </c>
      <c r="Q11">
        <v>1.6410853917289945</v>
      </c>
      <c r="S11">
        <v>1.6410853917289945</v>
      </c>
      <c r="U11">
        <v>1.6410853917289945</v>
      </c>
      <c r="W11">
        <v>1.6410853917289945</v>
      </c>
      <c r="Y11">
        <v>1.6410853917289945</v>
      </c>
    </row>
    <row r="12" spans="1:25">
      <c r="D12">
        <f t="shared" ca="1" si="0"/>
        <v>0.48660310221993308</v>
      </c>
      <c r="E12">
        <f t="shared" ca="1" si="1"/>
        <v>2.9496189648881859</v>
      </c>
      <c r="G12" s="24" t="s">
        <v>113</v>
      </c>
      <c r="I12" t="s">
        <v>112</v>
      </c>
      <c r="K12" t="s">
        <v>112</v>
      </c>
      <c r="M12" t="s">
        <v>112</v>
      </c>
      <c r="O12" t="s">
        <v>112</v>
      </c>
      <c r="Q12" t="s">
        <v>112</v>
      </c>
      <c r="S12" t="s">
        <v>112</v>
      </c>
      <c r="U12" t="s">
        <v>112</v>
      </c>
      <c r="W12" t="s">
        <v>112</v>
      </c>
      <c r="Y12" s="24" t="s">
        <v>113</v>
      </c>
    </row>
    <row r="13" spans="1:25">
      <c r="D13">
        <f t="shared" ca="1" si="0"/>
        <v>0.55397481341504329</v>
      </c>
      <c r="E13">
        <f t="shared" ca="1" si="1"/>
        <v>3.2035653203449326</v>
      </c>
    </row>
    <row r="14" spans="1:25">
      <c r="D14">
        <f t="shared" ca="1" si="0"/>
        <v>0.83403949846809322</v>
      </c>
      <c r="E14">
        <f t="shared" ca="1" si="1"/>
        <v>4.455377679969196</v>
      </c>
      <c r="G14" t="s">
        <v>65</v>
      </c>
      <c r="I14" t="s">
        <v>65</v>
      </c>
      <c r="K14" t="s">
        <v>65</v>
      </c>
      <c r="M14" t="s">
        <v>65</v>
      </c>
      <c r="O14" t="s">
        <v>65</v>
      </c>
      <c r="Q14" t="s">
        <v>65</v>
      </c>
      <c r="S14" t="s">
        <v>65</v>
      </c>
      <c r="U14" t="s">
        <v>65</v>
      </c>
      <c r="W14" t="s">
        <v>65</v>
      </c>
      <c r="Y14" t="s">
        <v>65</v>
      </c>
    </row>
    <row r="15" spans="1:25">
      <c r="D15">
        <f t="shared" ca="1" si="0"/>
        <v>0.57999908848682535</v>
      </c>
      <c r="E15">
        <f t="shared" ca="1" si="1"/>
        <v>3.302836720911154</v>
      </c>
      <c r="G15">
        <v>-0.17204183393302333</v>
      </c>
      <c r="I15">
        <v>-1.32107789541085</v>
      </c>
      <c r="K15">
        <v>0.16290254710484567</v>
      </c>
      <c r="M15">
        <v>-0.58723434481879822</v>
      </c>
      <c r="O15">
        <v>1.7106217534115074</v>
      </c>
      <c r="Q15">
        <v>0.73413330200780591</v>
      </c>
      <c r="S15">
        <v>1.2585249382053896</v>
      </c>
      <c r="U15">
        <v>-0.35454532314229847</v>
      </c>
      <c r="W15">
        <v>0.57800516615864594</v>
      </c>
      <c r="Y15">
        <v>-0.63015725350950502</v>
      </c>
    </row>
    <row r="16" spans="1:25">
      <c r="D16">
        <f t="shared" ca="1" si="0"/>
        <v>1.6808125794140594E-2</v>
      </c>
      <c r="E16">
        <f t="shared" ca="1" si="1"/>
        <v>-0.18696739910800142</v>
      </c>
      <c r="G16" t="s">
        <v>110</v>
      </c>
      <c r="I16" t="s">
        <v>110</v>
      </c>
      <c r="K16" t="s">
        <v>110</v>
      </c>
      <c r="M16" t="s">
        <v>110</v>
      </c>
      <c r="O16" t="s">
        <v>110</v>
      </c>
      <c r="Q16" t="s">
        <v>110</v>
      </c>
      <c r="S16" t="s">
        <v>110</v>
      </c>
      <c r="U16" t="s">
        <v>110</v>
      </c>
      <c r="W16" t="s">
        <v>110</v>
      </c>
      <c r="Y16" t="s">
        <v>110</v>
      </c>
    </row>
    <row r="17" spans="4:25">
      <c r="D17">
        <f t="shared" ca="1" si="0"/>
        <v>0.64448190989024612</v>
      </c>
      <c r="E17">
        <f t="shared" ca="1" si="1"/>
        <v>3.5556972383612306</v>
      </c>
      <c r="G17">
        <v>1.6410853917289945</v>
      </c>
      <c r="I17">
        <v>1.6410853917289945</v>
      </c>
      <c r="K17">
        <v>1.6410853917289945</v>
      </c>
      <c r="M17">
        <v>1.6410853917289945</v>
      </c>
      <c r="O17">
        <v>1.6410853917289945</v>
      </c>
      <c r="Q17">
        <v>1.6410853917289945</v>
      </c>
      <c r="S17">
        <v>1.6410853917289945</v>
      </c>
      <c r="U17">
        <v>1.6410853917289945</v>
      </c>
      <c r="W17">
        <v>1.6410853917289945</v>
      </c>
      <c r="Y17">
        <v>1.6410853917289945</v>
      </c>
    </row>
    <row r="18" spans="4:25">
      <c r="D18">
        <f t="shared" ca="1" si="0"/>
        <v>0.93670200591976993</v>
      </c>
      <c r="E18">
        <f t="shared" ca="1" si="1"/>
        <v>5.2914959669508272</v>
      </c>
      <c r="G18" t="s">
        <v>112</v>
      </c>
      <c r="I18" t="s">
        <v>112</v>
      </c>
      <c r="K18" t="s">
        <v>112</v>
      </c>
      <c r="M18" t="s">
        <v>112</v>
      </c>
      <c r="O18" s="24" t="s">
        <v>113</v>
      </c>
      <c r="Q18" t="s">
        <v>112</v>
      </c>
      <c r="S18" t="s">
        <v>112</v>
      </c>
      <c r="U18" t="s">
        <v>112</v>
      </c>
      <c r="W18" t="s">
        <v>112</v>
      </c>
      <c r="Y18" t="s">
        <v>112</v>
      </c>
    </row>
    <row r="19" spans="4:25">
      <c r="D19">
        <f t="shared" ca="1" si="0"/>
        <v>2.2336625788271558E-2</v>
      </c>
      <c r="E19">
        <f t="shared" ca="1" si="1"/>
        <v>-1.1577214257288748E-2</v>
      </c>
    </row>
    <row r="20" spans="4:25">
      <c r="D20">
        <f t="shared" ca="1" si="0"/>
        <v>0.36336058546916949</v>
      </c>
      <c r="E20">
        <f t="shared" ca="1" si="1"/>
        <v>2.4757643884816067</v>
      </c>
      <c r="G20" t="s">
        <v>65</v>
      </c>
      <c r="I20" t="s">
        <v>65</v>
      </c>
      <c r="K20" t="s">
        <v>65</v>
      </c>
      <c r="M20" t="s">
        <v>65</v>
      </c>
      <c r="O20" t="s">
        <v>65</v>
      </c>
      <c r="Q20" t="s">
        <v>65</v>
      </c>
      <c r="S20" t="s">
        <v>65</v>
      </c>
      <c r="U20" t="s">
        <v>65</v>
      </c>
      <c r="W20" t="s">
        <v>65</v>
      </c>
      <c r="Y20" t="s">
        <v>65</v>
      </c>
    </row>
    <row r="21" spans="4:25">
      <c r="D21">
        <f t="shared" ca="1" si="0"/>
        <v>0.55010844970588746</v>
      </c>
      <c r="E21">
        <f t="shared" ca="1" si="1"/>
        <v>3.1889030242148313</v>
      </c>
      <c r="G21">
        <v>-0.27131314195175715</v>
      </c>
      <c r="I21">
        <v>2.1074049093906337</v>
      </c>
      <c r="K21">
        <v>0.4790121731656462</v>
      </c>
      <c r="M21">
        <v>0.45664551820327576</v>
      </c>
      <c r="O21">
        <v>0.14347964491394558</v>
      </c>
      <c r="Q21">
        <v>2.1469892013026235</v>
      </c>
      <c r="S21">
        <v>-0.8509954322041352</v>
      </c>
      <c r="U21">
        <v>-1.5632409912649466E-2</v>
      </c>
      <c r="W21">
        <v>6.166915402539698E-2</v>
      </c>
      <c r="Y21">
        <v>-0.40933871998732141</v>
      </c>
    </row>
    <row r="22" spans="4:25">
      <c r="D22">
        <f t="shared" ca="1" si="0"/>
        <v>0.43169541279226653</v>
      </c>
      <c r="E22">
        <f t="shared" ca="1" si="1"/>
        <v>2.7419108900649078</v>
      </c>
      <c r="G22" t="s">
        <v>110</v>
      </c>
      <c r="I22" t="s">
        <v>110</v>
      </c>
      <c r="K22" t="s">
        <v>110</v>
      </c>
      <c r="M22" t="s">
        <v>110</v>
      </c>
      <c r="O22" t="s">
        <v>110</v>
      </c>
      <c r="Q22" t="s">
        <v>110</v>
      </c>
      <c r="S22" t="s">
        <v>110</v>
      </c>
      <c r="U22" t="s">
        <v>110</v>
      </c>
      <c r="W22" t="s">
        <v>110</v>
      </c>
      <c r="Y22" t="s">
        <v>110</v>
      </c>
    </row>
    <row r="23" spans="4:25">
      <c r="D23">
        <f t="shared" ca="1" si="0"/>
        <v>0.19820182788368457</v>
      </c>
      <c r="E23">
        <f t="shared" ca="1" si="1"/>
        <v>1.72790757327803</v>
      </c>
      <c r="G23">
        <v>1.6410853917289945</v>
      </c>
      <c r="I23">
        <v>1.6410853917289945</v>
      </c>
      <c r="K23">
        <v>1.6410853917289945</v>
      </c>
      <c r="M23">
        <v>1.6410853917289945</v>
      </c>
      <c r="O23">
        <v>1.6410853917289945</v>
      </c>
      <c r="Q23">
        <v>1.6410853917289945</v>
      </c>
      <c r="S23">
        <v>1.6410853917289945</v>
      </c>
      <c r="U23">
        <v>1.6410853917289945</v>
      </c>
      <c r="W23">
        <v>1.6410853917289945</v>
      </c>
      <c r="Y23">
        <v>1.6410853917289945</v>
      </c>
    </row>
    <row r="24" spans="4:25">
      <c r="G24" t="s">
        <v>112</v>
      </c>
      <c r="I24" s="24" t="s">
        <v>113</v>
      </c>
      <c r="K24" t="s">
        <v>112</v>
      </c>
      <c r="M24" t="s">
        <v>112</v>
      </c>
      <c r="O24" t="s">
        <v>112</v>
      </c>
      <c r="Q24" s="24" t="s">
        <v>113</v>
      </c>
      <c r="S24" t="s">
        <v>112</v>
      </c>
      <c r="U24" t="s">
        <v>112</v>
      </c>
      <c r="W24" t="s">
        <v>112</v>
      </c>
      <c r="Y24" t="s">
        <v>112</v>
      </c>
    </row>
    <row r="26" spans="4:25">
      <c r="G26" t="s">
        <v>65</v>
      </c>
      <c r="I26" t="s">
        <v>65</v>
      </c>
      <c r="K26" t="s">
        <v>65</v>
      </c>
      <c r="M26" t="s">
        <v>65</v>
      </c>
      <c r="O26" t="s">
        <v>65</v>
      </c>
      <c r="Q26" t="s">
        <v>65</v>
      </c>
      <c r="S26" t="s">
        <v>65</v>
      </c>
      <c r="U26" t="s">
        <v>65</v>
      </c>
      <c r="W26" t="s">
        <v>65</v>
      </c>
      <c r="Y26" t="s">
        <v>65</v>
      </c>
    </row>
    <row r="27" spans="4:25">
      <c r="G27">
        <v>-0.90709377727317608</v>
      </c>
      <c r="I27">
        <v>-0.8648979574302349</v>
      </c>
      <c r="K27">
        <v>1.9338188478114735</v>
      </c>
      <c r="M27">
        <v>0.60470484739693342</v>
      </c>
      <c r="O27">
        <v>0.51647873104762931</v>
      </c>
      <c r="Q27">
        <v>-0.79246365442464173</v>
      </c>
      <c r="S27">
        <v>0.95089081401351105</v>
      </c>
      <c r="U27">
        <v>-0.49135456750660428</v>
      </c>
      <c r="W27">
        <v>1.9396685971545704</v>
      </c>
      <c r="Y27">
        <v>1.45146332675631</v>
      </c>
    </row>
    <row r="28" spans="4:25">
      <c r="G28" t="s">
        <v>110</v>
      </c>
      <c r="I28" t="s">
        <v>110</v>
      </c>
      <c r="K28" t="s">
        <v>110</v>
      </c>
      <c r="M28" t="s">
        <v>110</v>
      </c>
      <c r="O28" t="s">
        <v>110</v>
      </c>
      <c r="Q28" t="s">
        <v>110</v>
      </c>
      <c r="S28" t="s">
        <v>110</v>
      </c>
      <c r="U28" t="s">
        <v>110</v>
      </c>
      <c r="W28" t="s">
        <v>110</v>
      </c>
      <c r="Y28" t="s">
        <v>110</v>
      </c>
    </row>
    <row r="29" spans="4:25">
      <c r="G29">
        <v>1.6410853917289945</v>
      </c>
      <c r="I29">
        <v>1.6410853917289945</v>
      </c>
      <c r="K29">
        <v>1.6410853917289945</v>
      </c>
      <c r="M29">
        <v>1.6410853917289945</v>
      </c>
      <c r="O29">
        <v>1.6410853917289945</v>
      </c>
      <c r="Q29">
        <v>1.6410853917289945</v>
      </c>
      <c r="S29">
        <v>1.6410853917289945</v>
      </c>
      <c r="U29">
        <v>1.6410853917289945</v>
      </c>
      <c r="W29">
        <v>1.6410853917289945</v>
      </c>
      <c r="Y29">
        <v>1.6410853917289945</v>
      </c>
    </row>
    <row r="30" spans="4:25">
      <c r="G30" t="s">
        <v>112</v>
      </c>
      <c r="I30" t="s">
        <v>112</v>
      </c>
      <c r="K30" s="24" t="s">
        <v>113</v>
      </c>
      <c r="M30" t="s">
        <v>112</v>
      </c>
      <c r="O30" t="s">
        <v>112</v>
      </c>
      <c r="Q30" t="s">
        <v>112</v>
      </c>
      <c r="S30" t="s">
        <v>112</v>
      </c>
      <c r="U30" t="s">
        <v>112</v>
      </c>
      <c r="W30" s="24" t="s">
        <v>113</v>
      </c>
      <c r="Y30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01"/>
  <sheetViews>
    <sheetView tabSelected="1" workbookViewId="0">
      <selection activeCell="R22" sqref="R22"/>
    </sheetView>
  </sheetViews>
  <sheetFormatPr defaultRowHeight="15"/>
  <cols>
    <col min="1" max="1" width="15.140625" customWidth="1"/>
    <col min="4" max="6" width="12" bestFit="1" customWidth="1"/>
    <col min="7" max="7" width="13.5703125" customWidth="1"/>
    <col min="13" max="13" width="10.7109375" bestFit="1" customWidth="1"/>
  </cols>
  <sheetData>
    <row r="1" spans="1:17">
      <c r="A1" s="26" t="s">
        <v>114</v>
      </c>
      <c r="E1" s="25" t="s">
        <v>115</v>
      </c>
      <c r="F1" s="25" t="s">
        <v>116</v>
      </c>
      <c r="G1" s="26" t="s">
        <v>117</v>
      </c>
      <c r="J1" t="s">
        <v>126</v>
      </c>
    </row>
    <row r="2" spans="1:17">
      <c r="A2" t="s">
        <v>6</v>
      </c>
      <c r="B2">
        <v>7</v>
      </c>
      <c r="E2">
        <f ca="1">RAND()</f>
        <v>0.91390496465053328</v>
      </c>
      <c r="F2">
        <f ca="1">NORMINV(E2,$B$2,$B$3)</f>
        <v>9.7304008127012018</v>
      </c>
      <c r="G2">
        <f ca="1">F2+0.05*RAND()</f>
        <v>9.738641426542852</v>
      </c>
      <c r="J2" t="s">
        <v>127</v>
      </c>
      <c r="K2" t="s">
        <v>128</v>
      </c>
      <c r="L2" t="s">
        <v>129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>
      <c r="A3" s="3" t="s">
        <v>102</v>
      </c>
      <c r="B3">
        <v>2</v>
      </c>
      <c r="E3">
        <f t="shared" ref="E3:E66" ca="1" si="0">RAND()</f>
        <v>0.63664946390827115</v>
      </c>
      <c r="F3">
        <f t="shared" ref="F3:F66" ca="1" si="1">NORMINV(E3,$B$2,$B$3)</f>
        <v>7.6990343684132378</v>
      </c>
      <c r="G3">
        <f ca="1">F3+0.05*RAND()</f>
        <v>7.7019490756783302</v>
      </c>
      <c r="J3">
        <v>1.7434872606929737</v>
      </c>
      <c r="K3">
        <v>3.0544396986395168</v>
      </c>
      <c r="L3">
        <v>4.16677026922103</v>
      </c>
      <c r="M3">
        <v>5.5663188466128828</v>
      </c>
      <c r="N3">
        <v>7.0313522436293052</v>
      </c>
      <c r="O3">
        <v>8.7049299461855938</v>
      </c>
      <c r="P3">
        <v>10.085917114884428</v>
      </c>
      <c r="Q3">
        <v>11.582155789720622</v>
      </c>
    </row>
    <row r="4" spans="1:17">
      <c r="A4" t="s">
        <v>118</v>
      </c>
      <c r="E4">
        <f t="shared" ca="1" si="0"/>
        <v>0.19540699617638979</v>
      </c>
      <c r="F4">
        <f t="shared" ca="1" si="1"/>
        <v>5.2837157620955315</v>
      </c>
      <c r="G4">
        <f ca="1">F4+0.05*RAND()</f>
        <v>5.2964239601632057</v>
      </c>
      <c r="J4">
        <v>2.1247357322867613</v>
      </c>
      <c r="K4">
        <v>3.3017650199053774</v>
      </c>
      <c r="L4">
        <v>4.2258321190399757</v>
      </c>
      <c r="M4">
        <v>5.6874855505111563</v>
      </c>
      <c r="N4">
        <v>7.0420205005833383</v>
      </c>
      <c r="O4">
        <v>8.9058398553565716</v>
      </c>
      <c r="P4">
        <v>10.088655083643744</v>
      </c>
      <c r="Q4">
        <v>11.810392850151887</v>
      </c>
    </row>
    <row r="5" spans="1:17">
      <c r="A5" t="s">
        <v>124</v>
      </c>
      <c r="B5">
        <f>4*LOG10(B6)</f>
        <v>8</v>
      </c>
      <c r="E5">
        <f t="shared" ca="1" si="0"/>
        <v>0.12140213103985809</v>
      </c>
      <c r="F5">
        <f t="shared" ca="1" si="1"/>
        <v>4.6639875904258297</v>
      </c>
      <c r="G5">
        <f ca="1">F5+0.05*RAND()</f>
        <v>4.6851443443010732</v>
      </c>
      <c r="K5">
        <v>3.3688981837480578</v>
      </c>
      <c r="L5">
        <v>4.3537321272554372</v>
      </c>
      <c r="M5">
        <v>5.6967420795455306</v>
      </c>
      <c r="N5">
        <v>7.0873870552135889</v>
      </c>
      <c r="O5">
        <v>9.022992193118446</v>
      </c>
      <c r="P5">
        <v>10.675775647228777</v>
      </c>
      <c r="Q5">
        <v>11.953427479227859</v>
      </c>
    </row>
    <row r="6" spans="1:17">
      <c r="A6" t="s">
        <v>66</v>
      </c>
      <c r="B6">
        <v>100</v>
      </c>
      <c r="E6">
        <f t="shared" ca="1" si="0"/>
        <v>0.57999055598960925</v>
      </c>
      <c r="F6">
        <f t="shared" ca="1" si="1"/>
        <v>7.4037386383354375</v>
      </c>
      <c r="G6">
        <f ca="1">F6+0.05*RAND()</f>
        <v>7.418331710877581</v>
      </c>
      <c r="K6">
        <v>3.471309811802302</v>
      </c>
      <c r="L6">
        <v>4.390992110293908</v>
      </c>
      <c r="M6">
        <v>5.7272770335355165</v>
      </c>
      <c r="N6">
        <v>7.1161159304220538</v>
      </c>
      <c r="O6">
        <v>9.1174632097970818</v>
      </c>
      <c r="P6">
        <v>10.831313346379465</v>
      </c>
      <c r="Q6">
        <v>11.968773471724807</v>
      </c>
    </row>
    <row r="7" spans="1:17">
      <c r="A7" t="s">
        <v>119</v>
      </c>
      <c r="B7">
        <v>1.7434872606929737</v>
      </c>
      <c r="E7">
        <f t="shared" ca="1" si="0"/>
        <v>9.7642538056414541E-2</v>
      </c>
      <c r="F7">
        <f t="shared" ca="1" si="1"/>
        <v>4.4097961799490308</v>
      </c>
      <c r="G7">
        <f ca="1">F7+0.05*RAND()</f>
        <v>4.4467423997305291</v>
      </c>
      <c r="K7">
        <v>3.9280107426616957</v>
      </c>
      <c r="L7">
        <v>4.6072547548165632</v>
      </c>
      <c r="M7">
        <v>5.7608865157743274</v>
      </c>
      <c r="N7">
        <v>7.1934936296511598</v>
      </c>
      <c r="O7">
        <v>9.1321324773404058</v>
      </c>
      <c r="Q7">
        <v>12.393271863436869</v>
      </c>
    </row>
    <row r="8" spans="1:17">
      <c r="A8" t="s">
        <v>120</v>
      </c>
      <c r="B8">
        <v>13.126481972781082</v>
      </c>
      <c r="E8">
        <f t="shared" ca="1" si="0"/>
        <v>0.99694210883489998</v>
      </c>
      <c r="F8">
        <f t="shared" ca="1" si="1"/>
        <v>12.48301651724989</v>
      </c>
      <c r="G8">
        <f ca="1">F8+0.05*RAND()</f>
        <v>12.504834494346266</v>
      </c>
      <c r="K8">
        <v>4.0774699569201447</v>
      </c>
      <c r="L8">
        <v>4.6131679643988246</v>
      </c>
      <c r="M8">
        <v>5.7957443119795089</v>
      </c>
      <c r="N8">
        <v>7.2295305852267502</v>
      </c>
      <c r="O8">
        <v>9.1440466771640843</v>
      </c>
      <c r="Q8">
        <v>13.126481972781082</v>
      </c>
    </row>
    <row r="9" spans="1:17">
      <c r="A9" t="s">
        <v>123</v>
      </c>
      <c r="B9">
        <f>B8-B7</f>
        <v>11.382994712088109</v>
      </c>
      <c r="E9">
        <f t="shared" ca="1" si="0"/>
        <v>0.60397836790388104</v>
      </c>
      <c r="F9">
        <f t="shared" ca="1" si="1"/>
        <v>7.5273165126989969</v>
      </c>
      <c r="G9">
        <f ca="1">F9+0.05*RAND()</f>
        <v>7.5418160582484886</v>
      </c>
      <c r="L9">
        <v>4.6717713456800087</v>
      </c>
      <c r="M9">
        <v>5.8033275174437291</v>
      </c>
      <c r="N9">
        <v>7.4307730414295508</v>
      </c>
      <c r="O9">
        <v>9.1489370174269204</v>
      </c>
    </row>
    <row r="10" spans="1:17">
      <c r="A10" t="s">
        <v>121</v>
      </c>
      <c r="B10">
        <f>B7-0.05*B9</f>
        <v>1.1743375250885681</v>
      </c>
      <c r="E10">
        <f t="shared" ca="1" si="0"/>
        <v>0.473167536939334</v>
      </c>
      <c r="F10">
        <f t="shared" ca="1" si="1"/>
        <v>6.8653803963985132</v>
      </c>
      <c r="G10">
        <f ca="1">F10+0.05*RAND()</f>
        <v>6.9009446497094862</v>
      </c>
      <c r="L10">
        <v>4.6949427932592398</v>
      </c>
      <c r="M10">
        <v>5.8886820735346843</v>
      </c>
      <c r="N10">
        <v>7.4817919967045627</v>
      </c>
      <c r="O10">
        <v>9.425810488980062</v>
      </c>
    </row>
    <row r="11" spans="1:17">
      <c r="A11" t="s">
        <v>122</v>
      </c>
      <c r="B11">
        <f>B8+0.05*B9</f>
        <v>13.695631708385488</v>
      </c>
      <c r="E11">
        <f t="shared" ca="1" si="0"/>
        <v>0.42616948455091119</v>
      </c>
      <c r="F11">
        <f t="shared" ca="1" si="1"/>
        <v>6.62773018780908</v>
      </c>
      <c r="G11">
        <f ca="1">F11+0.05*RAND()</f>
        <v>6.6619632367907293</v>
      </c>
      <c r="L11">
        <v>4.7103278715846475</v>
      </c>
      <c r="M11">
        <v>5.9236678201907917</v>
      </c>
      <c r="N11">
        <v>7.4966435364789632</v>
      </c>
      <c r="O11">
        <v>9.5189614464121171</v>
      </c>
    </row>
    <row r="12" spans="1:17">
      <c r="E12">
        <f t="shared" ca="1" si="0"/>
        <v>0.30143769284795607</v>
      </c>
      <c r="F12">
        <f t="shared" ca="1" si="1"/>
        <v>5.9594599522061706</v>
      </c>
      <c r="G12">
        <f ca="1">F12+0.05*RAND()</f>
        <v>5.9908592344394878</v>
      </c>
      <c r="L12">
        <v>4.7146132857437983</v>
      </c>
      <c r="M12">
        <v>6.0533843366115141</v>
      </c>
      <c r="N12">
        <v>7.4982120338831892</v>
      </c>
      <c r="O12">
        <v>9.607113410489978</v>
      </c>
    </row>
    <row r="13" spans="1:17">
      <c r="A13" t="s">
        <v>125</v>
      </c>
      <c r="E13">
        <f t="shared" ca="1" si="0"/>
        <v>0.51548295188415527</v>
      </c>
      <c r="F13">
        <f t="shared" ca="1" si="1"/>
        <v>7.077639505637177</v>
      </c>
      <c r="G13">
        <f ca="1">F13+0.05*RAND()</f>
        <v>7.0880654821866607</v>
      </c>
      <c r="L13">
        <v>4.7396411576580348</v>
      </c>
      <c r="M13">
        <v>6.2491378539444504</v>
      </c>
      <c r="N13">
        <v>7.5515483597898605</v>
      </c>
      <c r="O13">
        <v>9.6143234394413781</v>
      </c>
    </row>
    <row r="14" spans="1:17">
      <c r="A14">
        <v>-2.1953999999999998</v>
      </c>
      <c r="B14">
        <f>A14*B3+7</f>
        <v>2.6092000000000004</v>
      </c>
      <c r="E14">
        <f t="shared" ca="1" si="0"/>
        <v>0.41824482416506381</v>
      </c>
      <c r="F14">
        <f t="shared" ca="1" si="1"/>
        <v>6.5872286209874371</v>
      </c>
      <c r="G14">
        <f ca="1">F14+0.05*RAND()</f>
        <v>6.6051336158601845</v>
      </c>
      <c r="L14">
        <v>4.7728968833146066</v>
      </c>
      <c r="M14">
        <v>6.2552079815542836</v>
      </c>
      <c r="N14">
        <v>7.7701714405851181</v>
      </c>
      <c r="O14">
        <v>9.7306545689135771</v>
      </c>
    </row>
    <row r="15" spans="1:17">
      <c r="A15">
        <v>-1.4552</v>
      </c>
      <c r="B15">
        <f>A15*B3+7</f>
        <v>4.0895999999999999</v>
      </c>
      <c r="E15">
        <f t="shared" ca="1" si="0"/>
        <v>0.39638339164587055</v>
      </c>
      <c r="F15">
        <f t="shared" ca="1" si="1"/>
        <v>6.4745609935370316</v>
      </c>
      <c r="G15">
        <f ca="1">F15+0.05*RAND()</f>
        <v>6.4868395036435356</v>
      </c>
      <c r="L15">
        <v>4.7989617419774504</v>
      </c>
      <c r="M15">
        <v>6.3104769622835368</v>
      </c>
      <c r="N15">
        <v>7.8744462499711831</v>
      </c>
      <c r="O15">
        <v>9.793521411538368</v>
      </c>
    </row>
    <row r="16" spans="1:17">
      <c r="A16">
        <v>-0.7863</v>
      </c>
      <c r="B16">
        <f>A16*B3+7</f>
        <v>5.4274000000000004</v>
      </c>
      <c r="E16">
        <f t="shared" ca="1" si="0"/>
        <v>0.76250586882890858</v>
      </c>
      <c r="F16">
        <f t="shared" ca="1" si="1"/>
        <v>8.4287728547999912</v>
      </c>
      <c r="G16">
        <f ca="1">F16+0.05*RAND()</f>
        <v>8.4718182878285475</v>
      </c>
      <c r="L16">
        <v>5.0490911735245989</v>
      </c>
      <c r="M16">
        <v>6.3623225544476956</v>
      </c>
      <c r="N16">
        <v>7.9084747947026983</v>
      </c>
      <c r="O16">
        <v>9.8207042476112409</v>
      </c>
    </row>
    <row r="17" spans="1:17">
      <c r="A17">
        <v>0</v>
      </c>
      <c r="B17">
        <f>A17*B3+7</f>
        <v>7</v>
      </c>
      <c r="E17">
        <f t="shared" ca="1" si="0"/>
        <v>0.89951473961386363</v>
      </c>
      <c r="F17">
        <f t="shared" ca="1" si="1"/>
        <v>9.5575828136016341</v>
      </c>
      <c r="G17">
        <f ca="1">F17+0.05*RAND()</f>
        <v>9.5754304629023785</v>
      </c>
      <c r="L17">
        <v>5.0751983970503858</v>
      </c>
      <c r="M17">
        <v>6.3758287233675226</v>
      </c>
      <c r="N17">
        <v>7.9601513394043213</v>
      </c>
    </row>
    <row r="18" spans="1:17">
      <c r="A18">
        <v>0.7863</v>
      </c>
      <c r="B18">
        <f>A18*B3+7</f>
        <v>8.5725999999999996</v>
      </c>
      <c r="E18">
        <f t="shared" ca="1" si="0"/>
        <v>0.60512259453266859</v>
      </c>
      <c r="F18">
        <f t="shared" ca="1" si="1"/>
        <v>7.5332580363373349</v>
      </c>
      <c r="G18">
        <f ca="1">F18+0.05*RAND()</f>
        <v>7.582625982181816</v>
      </c>
      <c r="L18">
        <v>5.1037143017085755</v>
      </c>
      <c r="M18">
        <v>6.3866740362362426</v>
      </c>
      <c r="N18">
        <v>7.9767860151283827</v>
      </c>
    </row>
    <row r="19" spans="1:17">
      <c r="A19">
        <v>1.4552</v>
      </c>
      <c r="B19">
        <f>A19*B3+7</f>
        <v>9.9103999999999992</v>
      </c>
      <c r="E19">
        <f t="shared" ca="1" si="0"/>
        <v>0.24054159424339128</v>
      </c>
      <c r="F19">
        <f t="shared" ca="1" si="1"/>
        <v>5.5908770759739115</v>
      </c>
      <c r="G19">
        <f ca="1">F19+0.05*RAND()</f>
        <v>5.6118022768002866</v>
      </c>
      <c r="L19">
        <v>5.1044303516560134</v>
      </c>
      <c r="M19">
        <v>6.4502187858251423</v>
      </c>
      <c r="N19">
        <v>7.9885755708160584</v>
      </c>
    </row>
    <row r="20" spans="1:17">
      <c r="A20">
        <v>2.1953999999999998</v>
      </c>
      <c r="B20">
        <f>A20*B3+7</f>
        <v>11.390799999999999</v>
      </c>
      <c r="E20">
        <f t="shared" ca="1" si="0"/>
        <v>0.74311926104683179</v>
      </c>
      <c r="F20">
        <f t="shared" ca="1" si="1"/>
        <v>8.3059838699889177</v>
      </c>
      <c r="G20">
        <f ca="1">F20+0.05*RAND()</f>
        <v>8.3164667810171089</v>
      </c>
      <c r="L20">
        <v>5.1936606489860377</v>
      </c>
      <c r="M20">
        <v>6.5198980928391741</v>
      </c>
      <c r="N20">
        <v>8.1860528509512633</v>
      </c>
    </row>
    <row r="21" spans="1:17">
      <c r="E21">
        <f t="shared" ca="1" si="0"/>
        <v>0.23954308137453828</v>
      </c>
      <c r="F21">
        <f t="shared" ca="1" si="1"/>
        <v>5.5844537643635048</v>
      </c>
      <c r="G21">
        <f ca="1">F21+0.05*RAND()</f>
        <v>5.6009143684952969</v>
      </c>
      <c r="M21">
        <v>6.5239239323260625</v>
      </c>
      <c r="N21">
        <v>8.2281610924637789</v>
      </c>
    </row>
    <row r="22" spans="1:17">
      <c r="E22">
        <f t="shared" ca="1" si="0"/>
        <v>0.46542383380910546</v>
      </c>
      <c r="F22">
        <f t="shared" ca="1" si="1"/>
        <v>6.8264432263482169</v>
      </c>
      <c r="G22">
        <f ca="1">F22+0.05*RAND()</f>
        <v>6.8737014371212588</v>
      </c>
      <c r="M22">
        <v>6.5765828269070887</v>
      </c>
      <c r="N22">
        <v>8.3208492595623511</v>
      </c>
    </row>
    <row r="23" spans="1:17">
      <c r="E23">
        <f t="shared" ca="1" si="0"/>
        <v>0.79125385585412289</v>
      </c>
      <c r="F23">
        <f t="shared" ca="1" si="1"/>
        <v>8.6215590723975364</v>
      </c>
      <c r="G23">
        <f ca="1">F23+0.05*RAND()</f>
        <v>8.634168262836301</v>
      </c>
      <c r="M23">
        <v>6.6284784297026951</v>
      </c>
      <c r="N23">
        <v>8.3722746144985436</v>
      </c>
    </row>
    <row r="24" spans="1:17">
      <c r="E24">
        <f t="shared" ca="1" si="0"/>
        <v>0.28729938790036247</v>
      </c>
      <c r="F24">
        <f t="shared" ca="1" si="1"/>
        <v>5.8774168258444561</v>
      </c>
      <c r="G24">
        <f ca="1">F24+0.05*RAND()</f>
        <v>5.9069342899246591</v>
      </c>
      <c r="M24">
        <v>6.6311571287975628</v>
      </c>
      <c r="N24">
        <v>8.3942239812247212</v>
      </c>
    </row>
    <row r="25" spans="1:17">
      <c r="E25">
        <f t="shared" ca="1" si="0"/>
        <v>0.98385080465223762</v>
      </c>
      <c r="F25">
        <f t="shared" ca="1" si="1"/>
        <v>11.281396228435085</v>
      </c>
      <c r="G25">
        <f ca="1">F25+0.05*RAND()</f>
        <v>11.292075868615781</v>
      </c>
      <c r="M25">
        <v>6.8246118301255461</v>
      </c>
      <c r="N25">
        <v>8.4023597690124792</v>
      </c>
    </row>
    <row r="26" spans="1:17">
      <c r="E26">
        <f t="shared" ca="1" si="0"/>
        <v>0.39054662524402795</v>
      </c>
      <c r="F26">
        <f t="shared" ca="1" si="1"/>
        <v>6.4442107510429141</v>
      </c>
      <c r="G26">
        <f ca="1">F26+0.05*RAND()</f>
        <v>6.4473532195683187</v>
      </c>
      <c r="M26">
        <v>6.8704655977391207</v>
      </c>
      <c r="N26">
        <v>8.5432458917284855</v>
      </c>
    </row>
    <row r="27" spans="1:17">
      <c r="E27">
        <f t="shared" ca="1" si="0"/>
        <v>0.65630229560253839</v>
      </c>
      <c r="F27">
        <f t="shared" ca="1" si="1"/>
        <v>7.8047844019672583</v>
      </c>
      <c r="G27">
        <f ca="1">F27+0.05*RAND()</f>
        <v>7.8504939447955984</v>
      </c>
      <c r="M27">
        <v>6.9605916159783421</v>
      </c>
    </row>
    <row r="28" spans="1:17">
      <c r="E28">
        <f t="shared" ca="1" si="0"/>
        <v>0.98767483558045832</v>
      </c>
      <c r="F28">
        <f t="shared" ca="1" si="1"/>
        <v>11.493677670709072</v>
      </c>
      <c r="G28">
        <f ca="1">F28+0.05*RAND()</f>
        <v>11.504293705251822</v>
      </c>
      <c r="M28">
        <v>6.9770466987350153</v>
      </c>
    </row>
    <row r="29" spans="1:17">
      <c r="E29">
        <f t="shared" ca="1" si="0"/>
        <v>1.9979398840739293E-3</v>
      </c>
      <c r="F29">
        <f t="shared" ca="1" si="1"/>
        <v>1.2430263587003907</v>
      </c>
      <c r="G29">
        <f ca="1">F29+0.05*RAND()</f>
        <v>1.2699157855693084</v>
      </c>
    </row>
    <row r="30" spans="1:17">
      <c r="E30">
        <f t="shared" ca="1" si="0"/>
        <v>3.2823472301122258E-2</v>
      </c>
      <c r="F30">
        <f t="shared" ca="1" si="1"/>
        <v>3.3183464066795487</v>
      </c>
      <c r="G30">
        <f ca="1">F30+0.05*RAND()</f>
        <v>3.3559304355237711</v>
      </c>
      <c r="I30" t="s">
        <v>135</v>
      </c>
      <c r="J30">
        <v>2</v>
      </c>
      <c r="K30">
        <v>6</v>
      </c>
      <c r="L30">
        <v>18</v>
      </c>
      <c r="M30">
        <v>26</v>
      </c>
      <c r="N30">
        <v>24</v>
      </c>
      <c r="O30">
        <v>14</v>
      </c>
      <c r="P30">
        <v>4</v>
      </c>
      <c r="Q30">
        <v>6</v>
      </c>
    </row>
    <row r="31" spans="1:17">
      <c r="E31">
        <f t="shared" ca="1" si="0"/>
        <v>0.13007610637553935</v>
      </c>
      <c r="F31">
        <f t="shared" ca="1" si="1"/>
        <v>4.7479371247636202</v>
      </c>
      <c r="G31">
        <f ca="1">F31+0.05*RAND()</f>
        <v>4.7554641010541312</v>
      </c>
    </row>
    <row r="32" spans="1:17">
      <c r="E32">
        <f t="shared" ca="1" si="0"/>
        <v>0.13412345229861344</v>
      </c>
      <c r="F32">
        <f t="shared" ca="1" si="1"/>
        <v>4.7857824615377096</v>
      </c>
      <c r="G32">
        <f ca="1">F32+0.05*RAND()</f>
        <v>4.8346603035165723</v>
      </c>
    </row>
    <row r="33" spans="5:7">
      <c r="E33">
        <f t="shared" ca="1" si="0"/>
        <v>0.38236880090764758</v>
      </c>
      <c r="F33">
        <f t="shared" ca="1" si="1"/>
        <v>6.4014693298058898</v>
      </c>
      <c r="G33">
        <f ca="1">F33+0.05*RAND()</f>
        <v>6.4304918508935778</v>
      </c>
    </row>
    <row r="34" spans="5:7">
      <c r="E34">
        <f t="shared" ca="1" si="0"/>
        <v>0.23164080217924088</v>
      </c>
      <c r="F34">
        <f t="shared" ca="1" si="1"/>
        <v>5.5330920992154038</v>
      </c>
      <c r="G34">
        <f ca="1">F34+0.05*RAND()</f>
        <v>5.576314607089218</v>
      </c>
    </row>
    <row r="35" spans="5:7">
      <c r="E35">
        <f t="shared" ca="1" si="0"/>
        <v>0.43852270949883376</v>
      </c>
      <c r="F35">
        <f t="shared" ca="1" si="1"/>
        <v>6.6905685157107797</v>
      </c>
      <c r="G35">
        <f ca="1">F35+0.05*RAND()</f>
        <v>6.7233665552966713</v>
      </c>
    </row>
    <row r="36" spans="5:7">
      <c r="E36">
        <f t="shared" ca="1" si="0"/>
        <v>0.84220532648353097</v>
      </c>
      <c r="F36">
        <f t="shared" ca="1" si="1"/>
        <v>9.0071257895197618</v>
      </c>
      <c r="G36">
        <f ca="1">F36+0.05*RAND()</f>
        <v>9.0172131168354106</v>
      </c>
    </row>
    <row r="37" spans="5:7">
      <c r="E37">
        <f t="shared" ca="1" si="0"/>
        <v>0.1687059757449374</v>
      </c>
      <c r="F37">
        <f t="shared" ca="1" si="1"/>
        <v>5.0814171400290089</v>
      </c>
      <c r="G37">
        <f ca="1">F37+0.05*RAND()</f>
        <v>5.1101948259531467</v>
      </c>
    </row>
    <row r="38" spans="5:7">
      <c r="E38">
        <f t="shared" ca="1" si="0"/>
        <v>0.91237284981860878</v>
      </c>
      <c r="F38">
        <f t="shared" ca="1" si="1"/>
        <v>9.7110251784127435</v>
      </c>
      <c r="G38">
        <f ca="1">F38+0.05*RAND()</f>
        <v>9.7122805095479237</v>
      </c>
    </row>
    <row r="39" spans="5:7">
      <c r="E39">
        <f t="shared" ca="1" si="0"/>
        <v>0.96354186567713107</v>
      </c>
      <c r="F39">
        <f t="shared" ca="1" si="1"/>
        <v>10.586708867454885</v>
      </c>
      <c r="G39">
        <f ca="1">F39+0.05*RAND()</f>
        <v>10.591855790795039</v>
      </c>
    </row>
    <row r="40" spans="5:7">
      <c r="E40">
        <f t="shared" ca="1" si="0"/>
        <v>0.69948963603689229</v>
      </c>
      <c r="F40">
        <f t="shared" ca="1" si="1"/>
        <v>8.045866434339727</v>
      </c>
      <c r="G40">
        <f ca="1">F40+0.05*RAND()</f>
        <v>8.0786019290235043</v>
      </c>
    </row>
    <row r="41" spans="5:7">
      <c r="E41">
        <f t="shared" ca="1" si="0"/>
        <v>0.11255197638401437</v>
      </c>
      <c r="F41">
        <f t="shared" ca="1" si="1"/>
        <v>4.5738646774897935</v>
      </c>
      <c r="G41">
        <f ca="1">F41+0.05*RAND()</f>
        <v>4.5791342790047391</v>
      </c>
    </row>
    <row r="42" spans="5:7">
      <c r="E42">
        <f t="shared" ca="1" si="0"/>
        <v>9.6555234374123167E-2</v>
      </c>
      <c r="F42">
        <f t="shared" ca="1" si="1"/>
        <v>4.3971350792391268</v>
      </c>
      <c r="G42">
        <f ca="1">F42+0.05*RAND()</f>
        <v>4.4231584538987354</v>
      </c>
    </row>
    <row r="43" spans="5:7">
      <c r="E43">
        <f t="shared" ca="1" si="0"/>
        <v>0.99542035674232388</v>
      </c>
      <c r="F43">
        <f t="shared" ca="1" si="1"/>
        <v>12.212101681859508</v>
      </c>
      <c r="G43">
        <f ca="1">F43+0.05*RAND()</f>
        <v>12.247799049533702</v>
      </c>
    </row>
    <row r="44" spans="5:7">
      <c r="E44">
        <f t="shared" ca="1" si="0"/>
        <v>0.13255598288756687</v>
      </c>
      <c r="F44">
        <f t="shared" ca="1" si="1"/>
        <v>4.771220253187753</v>
      </c>
      <c r="G44">
        <f ca="1">F44+0.05*RAND()</f>
        <v>4.8069574186840036</v>
      </c>
    </row>
    <row r="45" spans="5:7">
      <c r="E45">
        <f t="shared" ca="1" si="0"/>
        <v>0.56318113126699121</v>
      </c>
      <c r="F45">
        <f t="shared" ca="1" si="1"/>
        <v>7.3180790403603071</v>
      </c>
      <c r="G45">
        <f ca="1">F45+0.05*RAND()</f>
        <v>7.3204805946395846</v>
      </c>
    </row>
    <row r="46" spans="5:7">
      <c r="E46">
        <f t="shared" ca="1" si="0"/>
        <v>0.5383633549986826</v>
      </c>
      <c r="F46">
        <f t="shared" ca="1" si="1"/>
        <v>7.1926227176147624</v>
      </c>
      <c r="G46">
        <f ca="1">F46+0.05*RAND()</f>
        <v>7.2078095193451146</v>
      </c>
    </row>
    <row r="47" spans="5:7">
      <c r="E47">
        <f t="shared" ca="1" si="0"/>
        <v>0.82253806700436294</v>
      </c>
      <c r="F47">
        <f t="shared" ca="1" si="1"/>
        <v>8.850161651789751</v>
      </c>
      <c r="G47">
        <f ca="1">F47+0.05*RAND()</f>
        <v>8.8850790610567643</v>
      </c>
    </row>
    <row r="48" spans="5:7">
      <c r="E48">
        <f t="shared" ca="1" si="0"/>
        <v>0.86404721147668884</v>
      </c>
      <c r="F48">
        <f t="shared" ca="1" si="1"/>
        <v>9.1973695897336967</v>
      </c>
      <c r="G48">
        <f ca="1">F48+0.05*RAND()</f>
        <v>9.1988105412827181</v>
      </c>
    </row>
    <row r="49" spans="5:7">
      <c r="E49">
        <f t="shared" ca="1" si="0"/>
        <v>0.51187621276650797</v>
      </c>
      <c r="F49">
        <f t="shared" ca="1" si="1"/>
        <v>7.0595472980797105</v>
      </c>
      <c r="G49">
        <f ca="1">F49+0.05*RAND()</f>
        <v>7.1047382216450092</v>
      </c>
    </row>
    <row r="50" spans="5:7">
      <c r="E50">
        <f t="shared" ca="1" si="0"/>
        <v>0.41117379280832189</v>
      </c>
      <c r="F50">
        <f t="shared" ca="1" si="1"/>
        <v>6.5509468365322983</v>
      </c>
      <c r="G50">
        <f ca="1">F50+0.05*RAND()</f>
        <v>6.5547156606567825</v>
      </c>
    </row>
    <row r="51" spans="5:7">
      <c r="E51">
        <f t="shared" ca="1" si="0"/>
        <v>0.91077529411766256</v>
      </c>
      <c r="F51">
        <f t="shared" ca="1" si="1"/>
        <v>9.6910893037733441</v>
      </c>
      <c r="G51">
        <f ca="1">F51+0.05*RAND()</f>
        <v>9.7196421058771598</v>
      </c>
    </row>
    <row r="52" spans="5:7">
      <c r="E52">
        <f t="shared" ca="1" si="0"/>
        <v>0.70571823230641417</v>
      </c>
      <c r="F52">
        <f t="shared" ca="1" si="1"/>
        <v>8.0818376485661716</v>
      </c>
      <c r="G52">
        <f ca="1">F52+0.05*RAND()</f>
        <v>8.1005738079546354</v>
      </c>
    </row>
    <row r="53" spans="5:7">
      <c r="E53">
        <f t="shared" ca="1" si="0"/>
        <v>0.20505255046186122</v>
      </c>
      <c r="F53">
        <f t="shared" ca="1" si="1"/>
        <v>5.3525826212267651</v>
      </c>
      <c r="G53">
        <f ca="1">F53+0.05*RAND()</f>
        <v>5.3998779826476939</v>
      </c>
    </row>
    <row r="54" spans="5:7">
      <c r="E54">
        <f t="shared" ca="1" si="0"/>
        <v>0.6340921244229385</v>
      </c>
      <c r="F54">
        <f t="shared" ca="1" si="1"/>
        <v>7.685422359918765</v>
      </c>
      <c r="G54">
        <f ca="1">F54+0.05*RAND()</f>
        <v>7.6938660126015659</v>
      </c>
    </row>
    <row r="55" spans="5:7">
      <c r="E55">
        <f t="shared" ca="1" si="0"/>
        <v>0.56888809326989698</v>
      </c>
      <c r="F55">
        <f t="shared" ca="1" si="1"/>
        <v>7.3470880816177475</v>
      </c>
      <c r="G55">
        <f ca="1">F55+0.05*RAND()</f>
        <v>7.3751944481471323</v>
      </c>
    </row>
    <row r="56" spans="5:7">
      <c r="E56">
        <f t="shared" ca="1" si="0"/>
        <v>0.12845801260870982</v>
      </c>
      <c r="F56">
        <f t="shared" ca="1" si="1"/>
        <v>4.7325791022379269</v>
      </c>
      <c r="G56">
        <f ca="1">F56+0.05*RAND()</f>
        <v>4.7457061232084294</v>
      </c>
    </row>
    <row r="57" spans="5:7">
      <c r="E57">
        <f t="shared" ca="1" si="0"/>
        <v>0.16150412602825259</v>
      </c>
      <c r="F57">
        <f t="shared" ca="1" si="1"/>
        <v>5.0234102393854974</v>
      </c>
      <c r="G57">
        <f ca="1">F57+0.05*RAND()</f>
        <v>5.0611078862690286</v>
      </c>
    </row>
    <row r="58" spans="5:7">
      <c r="E58">
        <f t="shared" ca="1" si="0"/>
        <v>0.80014862516587293</v>
      </c>
      <c r="F58">
        <f t="shared" ca="1" si="1"/>
        <v>8.6843044571847727</v>
      </c>
      <c r="G58">
        <f ca="1">F58+0.05*RAND()</f>
        <v>8.6863879734655463</v>
      </c>
    </row>
    <row r="59" spans="5:7">
      <c r="E59">
        <f t="shared" ca="1" si="0"/>
        <v>0.4847838698004987</v>
      </c>
      <c r="F59">
        <f t="shared" ca="1" si="1"/>
        <v>6.9236991309077807</v>
      </c>
      <c r="G59">
        <f ca="1">F59+0.05*RAND()</f>
        <v>6.9523304488906534</v>
      </c>
    </row>
    <row r="60" spans="5:7">
      <c r="E60">
        <f t="shared" ca="1" si="0"/>
        <v>0.26730532088775671</v>
      </c>
      <c r="F60">
        <f t="shared" ca="1" si="1"/>
        <v>5.7580334930636816</v>
      </c>
      <c r="G60">
        <f ca="1">F60+0.05*RAND()</f>
        <v>5.7724930741110461</v>
      </c>
    </row>
    <row r="61" spans="5:7">
      <c r="E61">
        <f t="shared" ca="1" si="0"/>
        <v>0.79512647142565451</v>
      </c>
      <c r="F61">
        <f t="shared" ca="1" si="1"/>
        <v>8.6486776741207194</v>
      </c>
      <c r="G61">
        <f ca="1">F61+0.05*RAND()</f>
        <v>8.6618771091860829</v>
      </c>
    </row>
    <row r="62" spans="5:7">
      <c r="E62">
        <f t="shared" ca="1" si="0"/>
        <v>0.44822752459047011</v>
      </c>
      <c r="F62">
        <f t="shared" ca="1" si="1"/>
        <v>6.7397184463238506</v>
      </c>
      <c r="G62">
        <f ca="1">F62+0.05*RAND()</f>
        <v>6.7590562529801161</v>
      </c>
    </row>
    <row r="63" spans="5:7">
      <c r="E63">
        <f t="shared" ca="1" si="0"/>
        <v>0.74089789555722607</v>
      </c>
      <c r="F63">
        <f t="shared" ca="1" si="1"/>
        <v>8.2922320780869789</v>
      </c>
      <c r="G63">
        <f ca="1">F63+0.05*RAND()</f>
        <v>8.338971802138035</v>
      </c>
    </row>
    <row r="64" spans="5:7">
      <c r="E64">
        <f t="shared" ca="1" si="0"/>
        <v>0.74228320855996088</v>
      </c>
      <c r="F64">
        <f t="shared" ca="1" si="1"/>
        <v>8.3008009118850019</v>
      </c>
      <c r="G64">
        <f ca="1">F64+0.05*RAND()</f>
        <v>8.3341359100685537</v>
      </c>
    </row>
    <row r="65" spans="5:7">
      <c r="E65">
        <f t="shared" ca="1" si="0"/>
        <v>0.72641562556854922</v>
      </c>
      <c r="F65">
        <f t="shared" ca="1" si="1"/>
        <v>8.2040161903614983</v>
      </c>
      <c r="G65">
        <f ca="1">F65+0.05*RAND()</f>
        <v>8.2493510388990039</v>
      </c>
    </row>
    <row r="66" spans="5:7">
      <c r="E66">
        <f t="shared" ca="1" si="0"/>
        <v>0.39704833095729986</v>
      </c>
      <c r="F66">
        <f t="shared" ca="1" si="1"/>
        <v>6.4780107750004854</v>
      </c>
      <c r="G66">
        <f ca="1">F66+0.05*RAND()</f>
        <v>6.4961297488387766</v>
      </c>
    </row>
    <row r="67" spans="5:7">
      <c r="E67">
        <f t="shared" ref="E67:E100" ca="1" si="2">RAND()</f>
        <v>7.9205045064671298E-2</v>
      </c>
      <c r="F67">
        <f t="shared" ref="F67:F101" ca="1" si="3">NORMINV(E67,$B$2,$B$3)</f>
        <v>4.1791219573997296</v>
      </c>
      <c r="G67">
        <f ca="1">F67+0.05*RAND()</f>
        <v>4.2139075209916399</v>
      </c>
    </row>
    <row r="68" spans="5:7">
      <c r="E68">
        <f t="shared" ca="1" si="2"/>
        <v>0.80378366850539695</v>
      </c>
      <c r="F68">
        <f t="shared" ca="1" si="3"/>
        <v>8.7104280871887205</v>
      </c>
      <c r="G68">
        <f ca="1">F68+0.05*RAND()</f>
        <v>8.7510242478915146</v>
      </c>
    </row>
    <row r="69" spans="5:7">
      <c r="E69">
        <f t="shared" ca="1" si="2"/>
        <v>5.8305384629967705E-2</v>
      </c>
      <c r="F69">
        <f t="shared" ca="1" si="3"/>
        <v>3.8616809207142104</v>
      </c>
      <c r="G69">
        <f ca="1">F69+0.05*RAND()</f>
        <v>3.8827570463550209</v>
      </c>
    </row>
    <row r="70" spans="5:7">
      <c r="E70">
        <f t="shared" ca="1" si="2"/>
        <v>0.90900372219672221</v>
      </c>
      <c r="F70">
        <f t="shared" ca="1" si="3"/>
        <v>9.66929004205684</v>
      </c>
      <c r="G70">
        <f ca="1">F70+0.05*RAND()</f>
        <v>9.7065477156536382</v>
      </c>
    </row>
    <row r="71" spans="5:7">
      <c r="E71">
        <f t="shared" ca="1" si="2"/>
        <v>0.28079307174717916</v>
      </c>
      <c r="F71">
        <f t="shared" ca="1" si="3"/>
        <v>5.839025681302898</v>
      </c>
      <c r="G71">
        <f ca="1">F71+0.05*RAND()</f>
        <v>5.8481349698769955</v>
      </c>
    </row>
    <row r="72" spans="5:7">
      <c r="E72">
        <f t="shared" ca="1" si="2"/>
        <v>3.1293883352061513E-3</v>
      </c>
      <c r="F72">
        <f t="shared" ca="1" si="3"/>
        <v>1.5321864991785432</v>
      </c>
      <c r="G72">
        <f ca="1">F72+0.05*RAND()</f>
        <v>1.5420901494121599</v>
      </c>
    </row>
    <row r="73" spans="5:7">
      <c r="E73">
        <f t="shared" ca="1" si="2"/>
        <v>0.11060733983976689</v>
      </c>
      <c r="F73">
        <f t="shared" ca="1" si="3"/>
        <v>4.5533908491761927</v>
      </c>
      <c r="G73">
        <f ca="1">F73+0.05*RAND()</f>
        <v>4.60207646363199</v>
      </c>
    </row>
    <row r="74" spans="5:7">
      <c r="E74">
        <f t="shared" ca="1" si="2"/>
        <v>0.56752877220187004</v>
      </c>
      <c r="F74">
        <f t="shared" ca="1" si="3"/>
        <v>7.3401721217599567</v>
      </c>
      <c r="G74">
        <f ca="1">F74+0.05*RAND()</f>
        <v>7.3884131259010264</v>
      </c>
    </row>
    <row r="75" spans="5:7">
      <c r="E75">
        <f t="shared" ca="1" si="2"/>
        <v>0.12571771791279396</v>
      </c>
      <c r="F75">
        <f t="shared" ca="1" si="3"/>
        <v>4.7062603999743136</v>
      </c>
      <c r="G75">
        <f ca="1">F75+0.05*RAND()</f>
        <v>4.7174514667521468</v>
      </c>
    </row>
    <row r="76" spans="5:7">
      <c r="E76">
        <f t="shared" ca="1" si="2"/>
        <v>0.88945793739360512</v>
      </c>
      <c r="F76">
        <f t="shared" ca="1" si="3"/>
        <v>9.4473008683287816</v>
      </c>
      <c r="G76">
        <f ca="1">F76+0.05*RAND()</f>
        <v>9.4903686670286724</v>
      </c>
    </row>
    <row r="77" spans="5:7">
      <c r="E77">
        <f t="shared" ca="1" si="2"/>
        <v>0.8781459031282246</v>
      </c>
      <c r="F77">
        <f t="shared" ca="1" si="3"/>
        <v>9.3315363200489578</v>
      </c>
      <c r="G77">
        <f ca="1">F77+0.05*RAND()</f>
        <v>9.3705403416803534</v>
      </c>
    </row>
    <row r="78" spans="5:7">
      <c r="E78">
        <f t="shared" ca="1" si="2"/>
        <v>0.79351109153508315</v>
      </c>
      <c r="F78">
        <f t="shared" ca="1" si="3"/>
        <v>8.6373291372085319</v>
      </c>
      <c r="G78">
        <f ca="1">F78+0.05*RAND()</f>
        <v>8.6578472472550008</v>
      </c>
    </row>
    <row r="79" spans="5:7">
      <c r="E79">
        <f t="shared" ca="1" si="2"/>
        <v>0.63042477798130925</v>
      </c>
      <c r="F79">
        <f t="shared" ca="1" si="3"/>
        <v>7.6659571813770846</v>
      </c>
      <c r="G79">
        <f ca="1">F79+0.05*RAND()</f>
        <v>7.6661148002515063</v>
      </c>
    </row>
    <row r="80" spans="5:7">
      <c r="E80">
        <f t="shared" ca="1" si="2"/>
        <v>0.32013946921361125</v>
      </c>
      <c r="F80">
        <f t="shared" ca="1" si="3"/>
        <v>6.0653823359369001</v>
      </c>
      <c r="G80">
        <f ca="1">F80+0.05*RAND()</f>
        <v>6.1130705770019134</v>
      </c>
    </row>
    <row r="81" spans="5:7">
      <c r="E81">
        <f t="shared" ca="1" si="2"/>
        <v>0.47852043222268659</v>
      </c>
      <c r="F81">
        <f t="shared" ca="1" si="3"/>
        <v>6.8922653367461528</v>
      </c>
      <c r="G81">
        <f ca="1">F81+0.05*RAND()</f>
        <v>6.9035685100860675</v>
      </c>
    </row>
    <row r="82" spans="5:7">
      <c r="E82">
        <f t="shared" ca="1" si="2"/>
        <v>0.95083266197656169</v>
      </c>
      <c r="F82">
        <f t="shared" ca="1" si="3"/>
        <v>10.305962535004037</v>
      </c>
      <c r="G82">
        <f ca="1">F82+0.05*RAND()</f>
        <v>10.344733262646734</v>
      </c>
    </row>
    <row r="83" spans="5:7">
      <c r="E83">
        <f t="shared" ca="1" si="2"/>
        <v>0.11532070228393199</v>
      </c>
      <c r="F83">
        <f t="shared" ca="1" si="3"/>
        <v>4.6025834771875074</v>
      </c>
      <c r="G83">
        <f ca="1">F83+0.05*RAND()</f>
        <v>4.6105469689230336</v>
      </c>
    </row>
    <row r="84" spans="5:7">
      <c r="E84">
        <f t="shared" ca="1" si="2"/>
        <v>0.24487063662137665</v>
      </c>
      <c r="F84">
        <f t="shared" ca="1" si="3"/>
        <v>5.6185592203933101</v>
      </c>
      <c r="G84">
        <f ca="1">F84+0.05*RAND()</f>
        <v>5.644769934929462</v>
      </c>
    </row>
    <row r="85" spans="5:7">
      <c r="E85">
        <f t="shared" ca="1" si="2"/>
        <v>0.64653009302626696</v>
      </c>
      <c r="F85">
        <f t="shared" ca="1" si="3"/>
        <v>7.7519383458682842</v>
      </c>
      <c r="G85">
        <f ca="1">F85+0.05*RAND()</f>
        <v>7.7813114306740765</v>
      </c>
    </row>
    <row r="86" spans="5:7">
      <c r="E86">
        <f t="shared" ca="1" si="2"/>
        <v>0.53063512170113913</v>
      </c>
      <c r="F86">
        <f t="shared" ca="1" si="3"/>
        <v>7.1537329778813969</v>
      </c>
      <c r="G86">
        <f ca="1">F86+0.05*RAND()</f>
        <v>7.1740654834185875</v>
      </c>
    </row>
    <row r="87" spans="5:7">
      <c r="E87">
        <f t="shared" ca="1" si="2"/>
        <v>0.21565595738263466</v>
      </c>
      <c r="F87">
        <f t="shared" ca="1" si="3"/>
        <v>5.4261026596440693</v>
      </c>
      <c r="G87">
        <f ca="1">F87+0.05*RAND()</f>
        <v>5.4396800683337947</v>
      </c>
    </row>
    <row r="88" spans="5:7">
      <c r="E88">
        <f t="shared" ca="1" si="2"/>
        <v>0.20746492220650659</v>
      </c>
      <c r="F88">
        <f t="shared" ca="1" si="3"/>
        <v>5.3695021725500718</v>
      </c>
      <c r="G88">
        <f ca="1">F88+0.05*RAND()</f>
        <v>5.4168587003963644</v>
      </c>
    </row>
    <row r="89" spans="5:7">
      <c r="E89">
        <f t="shared" ca="1" si="2"/>
        <v>0.28766713983399295</v>
      </c>
      <c r="F89">
        <f t="shared" ca="1" si="3"/>
        <v>5.8795743484120901</v>
      </c>
      <c r="G89">
        <f ca="1">F89+0.05*RAND()</f>
        <v>5.9246709900944134</v>
      </c>
    </row>
    <row r="90" spans="5:7">
      <c r="E90">
        <f t="shared" ca="1" si="2"/>
        <v>0.48222926523912246</v>
      </c>
      <c r="F90">
        <f t="shared" ca="1" si="3"/>
        <v>6.9108812649283999</v>
      </c>
      <c r="G90">
        <f ca="1">F90+0.05*RAND()</f>
        <v>6.9514952817284543</v>
      </c>
    </row>
    <row r="91" spans="5:7">
      <c r="E91">
        <f t="shared" ca="1" si="2"/>
        <v>0.22553111963335359</v>
      </c>
      <c r="F91">
        <f t="shared" ca="1" si="3"/>
        <v>5.4927094125639639</v>
      </c>
      <c r="G91">
        <f ca="1">F91+0.05*RAND()</f>
        <v>5.5244147474691063</v>
      </c>
    </row>
    <row r="92" spans="5:7">
      <c r="E92">
        <f t="shared" ca="1" si="2"/>
        <v>0.45560283664643353</v>
      </c>
      <c r="F92">
        <f t="shared" ca="1" si="3"/>
        <v>6.7769642032982196</v>
      </c>
      <c r="G92">
        <f ca="1">F92+0.05*RAND()</f>
        <v>6.8013491741673509</v>
      </c>
    </row>
    <row r="93" spans="5:7">
      <c r="E93">
        <f t="shared" ca="1" si="2"/>
        <v>0.32519979268346288</v>
      </c>
      <c r="F93">
        <f t="shared" ca="1" si="3"/>
        <v>6.093585702745278</v>
      </c>
      <c r="G93">
        <f ca="1">F93+0.05*RAND()</f>
        <v>6.119086032772973</v>
      </c>
    </row>
    <row r="94" spans="5:7">
      <c r="E94">
        <f t="shared" ca="1" si="2"/>
        <v>0.10480305449227068</v>
      </c>
      <c r="F94">
        <f t="shared" ca="1" si="3"/>
        <v>4.4907014590049501</v>
      </c>
      <c r="G94">
        <f ca="1">F94+0.05*RAND()</f>
        <v>4.5119784350956387</v>
      </c>
    </row>
    <row r="95" spans="5:7">
      <c r="E95">
        <f t="shared" ca="1" si="2"/>
        <v>0.58539655372518018</v>
      </c>
      <c r="F95">
        <f t="shared" ca="1" si="3"/>
        <v>7.4314377369923186</v>
      </c>
      <c r="G95">
        <f ca="1">F95+0.05*RAND()</f>
        <v>7.4356765047111733</v>
      </c>
    </row>
    <row r="96" spans="5:7">
      <c r="E96">
        <f t="shared" ca="1" si="2"/>
        <v>0.62583064624914808</v>
      </c>
      <c r="F96">
        <f t="shared" ca="1" si="3"/>
        <v>7.6416613617290965</v>
      </c>
      <c r="G96">
        <f ca="1">F96+0.05*RAND()</f>
        <v>7.6649396081188437</v>
      </c>
    </row>
    <row r="97" spans="5:7">
      <c r="E97">
        <f t="shared" ca="1" si="2"/>
        <v>2.2847739530379663E-2</v>
      </c>
      <c r="F97">
        <f t="shared" ca="1" si="3"/>
        <v>3.0036091815218633</v>
      </c>
      <c r="G97">
        <f ca="1">F97+0.05*RAND()</f>
        <v>3.0069020335946499</v>
      </c>
    </row>
    <row r="98" spans="5:7">
      <c r="E98">
        <f t="shared" ca="1" si="2"/>
        <v>0.37431559938874504</v>
      </c>
      <c r="F98">
        <f t="shared" ca="1" si="3"/>
        <v>6.3591104785626325</v>
      </c>
      <c r="G98">
        <f ca="1">F98+0.05*RAND()</f>
        <v>6.3841099224597109</v>
      </c>
    </row>
    <row r="99" spans="5:7">
      <c r="E99">
        <f t="shared" ca="1" si="2"/>
        <v>0.66072520314447036</v>
      </c>
      <c r="F99">
        <f t="shared" ca="1" si="3"/>
        <v>7.8288862989149726</v>
      </c>
      <c r="G99">
        <f ca="1">F99+0.05*RAND()</f>
        <v>7.8353130958837189</v>
      </c>
    </row>
    <row r="100" spans="5:7">
      <c r="E100">
        <f t="shared" ca="1" si="2"/>
        <v>0.60837873522268215</v>
      </c>
      <c r="F100">
        <f t="shared" ca="1" si="3"/>
        <v>7.5501918829936709</v>
      </c>
      <c r="G100">
        <f ca="1">F100+0.05*RAND()</f>
        <v>7.5597603617882072</v>
      </c>
    </row>
    <row r="101" spans="5:7">
      <c r="E101">
        <f ca="1">RAND()</f>
        <v>0.3304498817649586</v>
      </c>
      <c r="F101">
        <f t="shared" ca="1" si="3"/>
        <v>6.1226575045850584</v>
      </c>
      <c r="G101">
        <f ca="1">F101+0.05*RAND()</f>
        <v>6.145969232669918</v>
      </c>
    </row>
  </sheetData>
  <sortState ref="G2:G101">
    <sortCondition ref="G2"/>
  </sortState>
  <pageMargins left="0.7" right="0.7" top="0.75" bottom="0.75" header="0.3" footer="0.3"/>
  <ignoredErrors>
    <ignoredError sqref="B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2" sqref="D2"/>
    </sheetView>
  </sheetViews>
  <sheetFormatPr defaultRowHeight="15"/>
  <sheetData>
    <row r="1" spans="1:4">
      <c r="A1" t="s">
        <v>4</v>
      </c>
      <c r="B1" t="s">
        <v>5</v>
      </c>
    </row>
    <row r="2" spans="1:4">
      <c r="A2">
        <v>-1</v>
      </c>
      <c r="B2">
        <v>1</v>
      </c>
      <c r="C2">
        <f ca="1">RAND()</f>
        <v>0.12153722128110833</v>
      </c>
      <c r="D2">
        <f ca="1">NORMINV(C2,$A$2,$B$2)</f>
        <v>-2.1673366521271449</v>
      </c>
    </row>
    <row r="3" spans="1:4">
      <c r="C3">
        <f t="shared" ref="C3:C55" ca="1" si="0">RAND()</f>
        <v>0.33530503803240563</v>
      </c>
      <c r="D3">
        <f t="shared" ref="D3:D55" ca="1" si="1">NORMINV(C3,$A$2,$B$2)</f>
        <v>-1.4253108624184474</v>
      </c>
    </row>
    <row r="4" spans="1:4">
      <c r="C4">
        <f t="shared" ca="1" si="0"/>
        <v>0.21738813186738692</v>
      </c>
      <c r="D4">
        <f t="shared" ca="1" si="1"/>
        <v>-1.7810445998355997</v>
      </c>
    </row>
    <row r="5" spans="1:4">
      <c r="C5">
        <f t="shared" ca="1" si="0"/>
        <v>0.17989060527168665</v>
      </c>
      <c r="D5">
        <f t="shared" ca="1" si="1"/>
        <v>-1.915782068036807</v>
      </c>
    </row>
    <row r="6" spans="1:4">
      <c r="C6">
        <f t="shared" ca="1" si="0"/>
        <v>9.3772898586477638E-2</v>
      </c>
      <c r="D6">
        <f t="shared" ca="1" si="1"/>
        <v>-2.3178741000497505</v>
      </c>
    </row>
    <row r="7" spans="1:4">
      <c r="C7">
        <f t="shared" ca="1" si="0"/>
        <v>0.45382458105171031</v>
      </c>
      <c r="D7">
        <f t="shared" ca="1" si="1"/>
        <v>-1.1160042644123855</v>
      </c>
    </row>
    <row r="8" spans="1:4">
      <c r="C8">
        <f t="shared" ca="1" si="0"/>
        <v>0.4975719928029827</v>
      </c>
      <c r="D8">
        <f t="shared" ca="1" si="1"/>
        <v>-1.0060861490638973</v>
      </c>
    </row>
    <row r="9" spans="1:4">
      <c r="C9">
        <f t="shared" ca="1" si="0"/>
        <v>0.56030212962787385</v>
      </c>
      <c r="D9">
        <f t="shared" ca="1" si="1"/>
        <v>-0.84826473372001532</v>
      </c>
    </row>
    <row r="10" spans="1:4">
      <c r="C10">
        <f t="shared" ca="1" si="0"/>
        <v>0.67568368018891789</v>
      </c>
      <c r="D10">
        <f t="shared" ca="1" si="1"/>
        <v>-0.54433742711145372</v>
      </c>
    </row>
    <row r="11" spans="1:4">
      <c r="C11">
        <f t="shared" ca="1" si="0"/>
        <v>0.38706058998222148</v>
      </c>
      <c r="D11">
        <f t="shared" ca="1" si="1"/>
        <v>-1.2869884291322768</v>
      </c>
    </row>
    <row r="12" spans="1:4">
      <c r="C12">
        <f t="shared" ca="1" si="0"/>
        <v>0.47228518325135393</v>
      </c>
      <c r="D12">
        <f t="shared" ca="1" si="1"/>
        <v>-1.069526717642685</v>
      </c>
    </row>
    <row r="13" spans="1:4">
      <c r="C13">
        <f t="shared" ca="1" si="0"/>
        <v>0.95455228477520082</v>
      </c>
      <c r="D13">
        <f t="shared" ca="1" si="1"/>
        <v>0.69069311246749088</v>
      </c>
    </row>
    <row r="14" spans="1:4">
      <c r="C14">
        <f t="shared" ca="1" si="0"/>
        <v>0.97611697869242509</v>
      </c>
      <c r="D14">
        <f t="shared" ca="1" si="1"/>
        <v>0.97944396550951751</v>
      </c>
    </row>
    <row r="15" spans="1:4">
      <c r="C15">
        <f t="shared" ca="1" si="0"/>
        <v>0.67833515353768092</v>
      </c>
      <c r="D15">
        <f t="shared" ca="1" si="1"/>
        <v>-0.53695162503908378</v>
      </c>
    </row>
    <row r="16" spans="1:4">
      <c r="C16">
        <f t="shared" ca="1" si="0"/>
        <v>0.94613410939670217</v>
      </c>
      <c r="D16">
        <f t="shared" ca="1" si="1"/>
        <v>0.60847228592522873</v>
      </c>
    </row>
    <row r="17" spans="3:4">
      <c r="C17">
        <f t="shared" ca="1" si="0"/>
        <v>0.40896428419398445</v>
      </c>
      <c r="D17">
        <f t="shared" ca="1" si="1"/>
        <v>-1.2302100299402583</v>
      </c>
    </row>
    <row r="18" spans="3:4">
      <c r="C18">
        <f t="shared" ca="1" si="0"/>
        <v>0.23321282338954608</v>
      </c>
      <c r="D18">
        <f t="shared" ca="1" si="1"/>
        <v>-1.7283070514450587</v>
      </c>
    </row>
    <row r="19" spans="3:4">
      <c r="C19">
        <f t="shared" ca="1" si="0"/>
        <v>0.48342619175045742</v>
      </c>
      <c r="D19">
        <f t="shared" ca="1" si="1"/>
        <v>-1.0415563340846696</v>
      </c>
    </row>
    <row r="20" spans="3:4">
      <c r="C20">
        <f t="shared" ca="1" si="0"/>
        <v>0.35913110375496959</v>
      </c>
      <c r="D20">
        <f t="shared" ca="1" si="1"/>
        <v>-1.360782283884546</v>
      </c>
    </row>
    <row r="21" spans="3:4">
      <c r="C21">
        <f t="shared" ca="1" si="0"/>
        <v>0.77460243625309522</v>
      </c>
      <c r="D21">
        <f t="shared" ca="1" si="1"/>
        <v>-0.24590990981473171</v>
      </c>
    </row>
    <row r="22" spans="3:4">
      <c r="C22">
        <f t="shared" ca="1" si="0"/>
        <v>0.69936324526134563</v>
      </c>
      <c r="D22">
        <f t="shared" ca="1" si="1"/>
        <v>-0.47742998211029941</v>
      </c>
    </row>
    <row r="23" spans="3:4">
      <c r="C23">
        <f t="shared" ca="1" si="0"/>
        <v>2.2774470956934412E-2</v>
      </c>
      <c r="D23">
        <f t="shared" ca="1" si="1"/>
        <v>-2.9995494052844722</v>
      </c>
    </row>
    <row r="24" spans="3:4">
      <c r="C24">
        <f t="shared" ca="1" si="0"/>
        <v>0.99284018653046924</v>
      </c>
      <c r="D24">
        <f t="shared" ca="1" si="1"/>
        <v>1.4491437916151577</v>
      </c>
    </row>
    <row r="25" spans="3:4">
      <c r="C25">
        <f t="shared" ca="1" si="0"/>
        <v>0.87804865724975967</v>
      </c>
      <c r="D25">
        <f t="shared" ca="1" si="1"/>
        <v>0.16528738058353598</v>
      </c>
    </row>
    <row r="26" spans="3:4">
      <c r="C26">
        <f t="shared" ca="1" si="0"/>
        <v>0.79518155394881251</v>
      </c>
      <c r="D26">
        <f t="shared" ca="1" si="1"/>
        <v>-0.17546720948203776</v>
      </c>
    </row>
    <row r="27" spans="3:4">
      <c r="C27">
        <f t="shared" ca="1" si="0"/>
        <v>0.24492174295228653</v>
      </c>
      <c r="D27">
        <f t="shared" ca="1" si="1"/>
        <v>-1.6905577825036726</v>
      </c>
    </row>
    <row r="28" spans="3:4">
      <c r="C28">
        <f t="shared" ca="1" si="0"/>
        <v>0.13481028209877266</v>
      </c>
      <c r="D28">
        <f t="shared" ca="1" si="1"/>
        <v>-2.1039367766029562</v>
      </c>
    </row>
    <row r="29" spans="3:4">
      <c r="C29">
        <f t="shared" ca="1" si="0"/>
        <v>0.48210904328671367</v>
      </c>
      <c r="D29">
        <f t="shared" ca="1" si="1"/>
        <v>-1.044861020633945</v>
      </c>
    </row>
    <row r="30" spans="3:4">
      <c r="C30">
        <f t="shared" ca="1" si="0"/>
        <v>0.22646465571397489</v>
      </c>
      <c r="D30">
        <f t="shared" ca="1" si="1"/>
        <v>-1.7505403833104891</v>
      </c>
    </row>
    <row r="31" spans="3:4">
      <c r="C31">
        <f t="shared" ca="1" si="0"/>
        <v>0.60189110171249549</v>
      </c>
      <c r="D31">
        <f t="shared" ca="1" si="1"/>
        <v>-0.74175495612786679</v>
      </c>
    </row>
    <row r="32" spans="3:4">
      <c r="C32">
        <f t="shared" ca="1" si="0"/>
        <v>0.57601918641345184</v>
      </c>
      <c r="D32">
        <f t="shared" ca="1" si="1"/>
        <v>-0.80828011273382216</v>
      </c>
    </row>
    <row r="33" spans="3:4">
      <c r="C33">
        <f t="shared" ca="1" si="0"/>
        <v>0.25341350668908458</v>
      </c>
      <c r="D33">
        <f t="shared" ca="1" si="1"/>
        <v>-1.6637864280102017</v>
      </c>
    </row>
    <row r="34" spans="3:4">
      <c r="C34">
        <f t="shared" ca="1" si="0"/>
        <v>0.67007582814749145</v>
      </c>
      <c r="D34">
        <f t="shared" ca="1" si="1"/>
        <v>-0.55987744068016831</v>
      </c>
    </row>
    <row r="35" spans="3:4">
      <c r="C35">
        <f t="shared" ca="1" si="0"/>
        <v>0.84343657953150442</v>
      </c>
      <c r="D35">
        <f t="shared" ca="1" si="1"/>
        <v>8.682679730839471E-3</v>
      </c>
    </row>
    <row r="36" spans="3:4">
      <c r="C36">
        <f t="shared" ca="1" si="0"/>
        <v>1.0571750199690477E-2</v>
      </c>
      <c r="D36">
        <f t="shared" ca="1" si="1"/>
        <v>-3.3054121727875527</v>
      </c>
    </row>
    <row r="37" spans="3:4">
      <c r="C37">
        <f t="shared" ca="1" si="0"/>
        <v>0.84747692414242959</v>
      </c>
      <c r="D37">
        <f t="shared" ca="1" si="1"/>
        <v>2.567213791937295E-2</v>
      </c>
    </row>
    <row r="38" spans="3:4">
      <c r="C38">
        <f t="shared" ca="1" si="0"/>
        <v>0.29249976021336899</v>
      </c>
      <c r="D38">
        <f t="shared" ca="1" si="1"/>
        <v>-1.5460966238399028</v>
      </c>
    </row>
    <row r="39" spans="3:4">
      <c r="C39">
        <f t="shared" ca="1" si="0"/>
        <v>0.70766057665920101</v>
      </c>
      <c r="D39">
        <f t="shared" ca="1" si="1"/>
        <v>-0.45343678482669647</v>
      </c>
    </row>
    <row r="40" spans="3:4">
      <c r="C40">
        <f t="shared" ca="1" si="0"/>
        <v>0.77594465571845195</v>
      </c>
      <c r="D40">
        <f t="shared" ca="1" si="1"/>
        <v>-0.24143144427435637</v>
      </c>
    </row>
    <row r="41" spans="3:4">
      <c r="C41">
        <f t="shared" ca="1" si="0"/>
        <v>0.27958012395400011</v>
      </c>
      <c r="D41">
        <f t="shared" ca="1" si="1"/>
        <v>-1.5840892782823472</v>
      </c>
    </row>
    <row r="42" spans="3:4">
      <c r="C42">
        <f t="shared" ca="1" si="0"/>
        <v>0.16072666129842972</v>
      </c>
      <c r="D42">
        <f t="shared" ca="1" si="1"/>
        <v>-1.9914757607143165</v>
      </c>
    </row>
    <row r="43" spans="3:4">
      <c r="C43">
        <f t="shared" ca="1" si="0"/>
        <v>0.53016480275335742</v>
      </c>
      <c r="D43">
        <f t="shared" ca="1" si="1"/>
        <v>-0.92431586031126123</v>
      </c>
    </row>
    <row r="44" spans="3:4">
      <c r="C44">
        <f t="shared" ca="1" si="0"/>
        <v>0.2780156328610055</v>
      </c>
      <c r="D44">
        <f t="shared" ca="1" si="1"/>
        <v>-1.5887466101321801</v>
      </c>
    </row>
    <row r="45" spans="3:4">
      <c r="C45">
        <f t="shared" ca="1" si="0"/>
        <v>0.88322335840031951</v>
      </c>
      <c r="D45">
        <f t="shared" ca="1" si="1"/>
        <v>0.19125553681486496</v>
      </c>
    </row>
    <row r="46" spans="3:4">
      <c r="C46">
        <f t="shared" ca="1" si="0"/>
        <v>0.84198952364562241</v>
      </c>
      <c r="D46">
        <f t="shared" ca="1" si="1"/>
        <v>2.6682522901513295E-3</v>
      </c>
    </row>
    <row r="47" spans="3:4">
      <c r="C47">
        <f t="shared" ca="1" si="0"/>
        <v>0.61256851204988427</v>
      </c>
      <c r="D47">
        <f t="shared" ca="1" si="1"/>
        <v>-0.71398022525126414</v>
      </c>
    </row>
    <row r="48" spans="3:4">
      <c r="C48">
        <f t="shared" ca="1" si="0"/>
        <v>0.23271568426899591</v>
      </c>
      <c r="D48">
        <f t="shared" ca="1" si="1"/>
        <v>-1.7299326256053882</v>
      </c>
    </row>
    <row r="49" spans="3:4">
      <c r="C49">
        <f t="shared" ca="1" si="0"/>
        <v>0.74075025251779492</v>
      </c>
      <c r="D49">
        <f t="shared" ca="1" si="1"/>
        <v>-0.35433988294073981</v>
      </c>
    </row>
    <row r="50" spans="3:4">
      <c r="C50">
        <f t="shared" ca="1" si="0"/>
        <v>0.77462791993192504</v>
      </c>
      <c r="D50">
        <f t="shared" ca="1" si="1"/>
        <v>-0.24582502165057973</v>
      </c>
    </row>
    <row r="51" spans="3:4">
      <c r="C51">
        <f t="shared" ca="1" si="0"/>
        <v>0.77592661079714853</v>
      </c>
      <c r="D51">
        <f t="shared" ca="1" si="1"/>
        <v>-0.24149175398098266</v>
      </c>
    </row>
    <row r="52" spans="3:4">
      <c r="C52">
        <f t="shared" ca="1" si="0"/>
        <v>0.852442897851863</v>
      </c>
      <c r="D52">
        <f t="shared" ca="1" si="1"/>
        <v>4.6968288252068113E-2</v>
      </c>
    </row>
    <row r="53" spans="3:4">
      <c r="C53">
        <f t="shared" ca="1" si="0"/>
        <v>0.60053224753517132</v>
      </c>
      <c r="D53">
        <f t="shared" ca="1" si="1"/>
        <v>-0.74527499885126236</v>
      </c>
    </row>
    <row r="54" spans="3:4">
      <c r="C54">
        <f t="shared" ca="1" si="0"/>
        <v>0.85778657377833056</v>
      </c>
      <c r="D54">
        <f t="shared" ca="1" si="1"/>
        <v>7.0427664549930213E-2</v>
      </c>
    </row>
    <row r="55" spans="3:4">
      <c r="C55">
        <f t="shared" ca="1" si="0"/>
        <v>0.25125970444379586</v>
      </c>
      <c r="D55">
        <f t="shared" ca="1" si="1"/>
        <v>-1.6705309100578547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4"/>
  <sheetViews>
    <sheetView workbookViewId="0">
      <selection activeCell="A5" sqref="A5"/>
    </sheetView>
  </sheetViews>
  <sheetFormatPr defaultRowHeight="15"/>
  <cols>
    <col min="1" max="16384" width="9.140625" style="2"/>
  </cols>
  <sheetData>
    <row r="1" spans="1:10">
      <c r="A1" s="2" t="s">
        <v>6</v>
      </c>
      <c r="B1" s="2">
        <v>2</v>
      </c>
      <c r="D1" s="2">
        <f ca="1">RAND()</f>
        <v>0.24967155568407762</v>
      </c>
      <c r="E1" s="2">
        <f ca="1">NORMINV(D1,$B$1,$B$2)</f>
        <v>0.98671447885392016</v>
      </c>
      <c r="G1" s="2">
        <v>1.9963838688793498</v>
      </c>
      <c r="H1" s="2">
        <f t="shared" ref="H1:H13" si="0">ABS(G1-$B$1)</f>
        <v>3.6161311206501789E-3</v>
      </c>
      <c r="J1" s="2">
        <v>0.10988300460792999</v>
      </c>
    </row>
    <row r="2" spans="1:10">
      <c r="A2" s="2" t="s">
        <v>7</v>
      </c>
      <c r="B2" s="2">
        <v>1.5</v>
      </c>
      <c r="D2" s="2">
        <f t="shared" ref="D2:D20" ca="1" si="1">RAND()</f>
        <v>0.46501664214690974</v>
      </c>
      <c r="E2" s="2">
        <f t="shared" ref="E2:E20" ca="1" si="2">NORMINV(D2,$B$1,$B$2)</f>
        <v>1.8682955584520311</v>
      </c>
      <c r="G2" s="2">
        <v>2.0284488473327733</v>
      </c>
      <c r="H2" s="2">
        <f t="shared" si="0"/>
        <v>2.8448847332773308E-2</v>
      </c>
      <c r="J2" s="2">
        <v>0.11428982023327205</v>
      </c>
    </row>
    <row r="3" spans="1:10">
      <c r="D3" s="2">
        <f t="shared" ca="1" si="1"/>
        <v>0.86620274964254951</v>
      </c>
      <c r="E3" s="2">
        <f t="shared" ca="1" si="2"/>
        <v>3.6629287689128507</v>
      </c>
      <c r="F3" s="1"/>
      <c r="G3" s="2">
        <v>1.9025767805926244</v>
      </c>
      <c r="H3" s="2">
        <f t="shared" si="0"/>
        <v>9.7423219407375639E-2</v>
      </c>
      <c r="J3" s="2">
        <v>0.10689214471571651</v>
      </c>
    </row>
    <row r="4" spans="1:10">
      <c r="A4" s="2" t="s">
        <v>8</v>
      </c>
      <c r="D4" s="2">
        <f t="shared" ca="1" si="1"/>
        <v>0.77733680652305548</v>
      </c>
      <c r="E4" s="2">
        <f t="shared" ca="1" si="2"/>
        <v>3.1448446310943865</v>
      </c>
      <c r="G4" s="2">
        <v>1.8375759354417265</v>
      </c>
      <c r="H4" s="2">
        <f t="shared" si="0"/>
        <v>0.16242406455827352</v>
      </c>
      <c r="J4" s="2">
        <v>0.21203471056185985</v>
      </c>
    </row>
    <row r="5" spans="1:10">
      <c r="A5" s="2">
        <f ca="1">AVERAGE(E1:E20)</f>
        <v>2.1446589325477143</v>
      </c>
      <c r="D5" s="2">
        <f t="shared" ca="1" si="1"/>
        <v>0.19114627405894513</v>
      </c>
      <c r="E5" s="2">
        <f t="shared" ca="1" si="2"/>
        <v>0.68948000685958055</v>
      </c>
      <c r="G5" s="2">
        <v>1.8219231380486149</v>
      </c>
      <c r="H5" s="2">
        <f t="shared" si="0"/>
        <v>0.17807686195138506</v>
      </c>
    </row>
    <row r="6" spans="1:10">
      <c r="D6" s="2">
        <f t="shared" ca="1" si="1"/>
        <v>0.86324868838638658</v>
      </c>
      <c r="E6" s="2">
        <f t="shared" ca="1" si="2"/>
        <v>3.6425479802808143</v>
      </c>
      <c r="G6" s="2">
        <v>1.816528293331789</v>
      </c>
      <c r="H6" s="2">
        <f t="shared" si="0"/>
        <v>0.183471706668211</v>
      </c>
      <c r="J6" s="2">
        <v>0.13577492002969499</v>
      </c>
    </row>
    <row r="7" spans="1:10">
      <c r="D7" s="2">
        <f t="shared" ca="1" si="1"/>
        <v>0.79080456063298521</v>
      </c>
      <c r="E7" s="2">
        <f t="shared" ca="1" si="2"/>
        <v>3.2138240899748305</v>
      </c>
      <c r="G7" s="2">
        <v>1.7879652894381401</v>
      </c>
      <c r="H7" s="2">
        <f t="shared" si="0"/>
        <v>0.21203471056185985</v>
      </c>
    </row>
    <row r="8" spans="1:10">
      <c r="D8" s="2">
        <f t="shared" ca="1" si="1"/>
        <v>2.2485373251417862E-2</v>
      </c>
      <c r="E8" s="2">
        <f t="shared" ca="1" si="2"/>
        <v>-1.0073919766067374</v>
      </c>
      <c r="G8" s="2">
        <v>1.7644297267939577</v>
      </c>
      <c r="H8" s="2">
        <f t="shared" si="0"/>
        <v>0.23557027320604229</v>
      </c>
    </row>
    <row r="9" spans="1:10">
      <c r="D9" s="2">
        <f t="shared" ca="1" si="1"/>
        <v>0.44970881614735214</v>
      </c>
      <c r="E9" s="2">
        <f t="shared" ca="1" si="2"/>
        <v>1.8104044157331236</v>
      </c>
      <c r="G9" s="2">
        <v>2.2879778245466156</v>
      </c>
      <c r="H9" s="2">
        <f t="shared" si="0"/>
        <v>0.28797782454661558</v>
      </c>
    </row>
    <row r="10" spans="1:10">
      <c r="D10" s="2">
        <f t="shared" ca="1" si="1"/>
        <v>0.37385296748701435</v>
      </c>
      <c r="E10" s="2">
        <f t="shared" ca="1" si="2"/>
        <v>1.51750138994562</v>
      </c>
      <c r="G10" s="2">
        <v>1.6726510980821896</v>
      </c>
      <c r="H10" s="2">
        <f t="shared" si="0"/>
        <v>0.32734890191781041</v>
      </c>
    </row>
    <row r="11" spans="1:10">
      <c r="D11" s="2">
        <f t="shared" ca="1" si="1"/>
        <v>0.88043013488488553</v>
      </c>
      <c r="E11" s="2">
        <f t="shared" ca="1" si="2"/>
        <v>3.7657096306729492</v>
      </c>
      <c r="G11" s="2">
        <v>1.5427997746254205</v>
      </c>
      <c r="H11" s="2">
        <f t="shared" si="0"/>
        <v>0.45720022537457949</v>
      </c>
    </row>
    <row r="12" spans="1:10">
      <c r="D12" s="2">
        <f t="shared" ca="1" si="1"/>
        <v>0.25012484913239708</v>
      </c>
      <c r="E12" s="2">
        <f t="shared" ca="1" si="2"/>
        <v>0.98885462171310468</v>
      </c>
      <c r="G12" s="2">
        <v>2.5002168385364048</v>
      </c>
      <c r="H12" s="2">
        <f t="shared" si="0"/>
        <v>0.50021683853640475</v>
      </c>
    </row>
    <row r="13" spans="1:10">
      <c r="D13" s="2">
        <f t="shared" ca="1" si="1"/>
        <v>0.62178109544436255</v>
      </c>
      <c r="E13" s="2">
        <f t="shared" ca="1" si="2"/>
        <v>2.4652429151770905</v>
      </c>
      <c r="G13" s="2">
        <v>2.596806944186778</v>
      </c>
      <c r="H13" s="2">
        <f t="shared" si="0"/>
        <v>0.59680694418677804</v>
      </c>
    </row>
    <row r="14" spans="1:10">
      <c r="D14" s="2">
        <f t="shared" ca="1" si="1"/>
        <v>0.94537229584348825</v>
      </c>
      <c r="E14" s="2">
        <f t="shared" ca="1" si="2"/>
        <v>4.4023232827909728</v>
      </c>
    </row>
    <row r="15" spans="1:10">
      <c r="D15" s="2">
        <f t="shared" ca="1" si="1"/>
        <v>0.31433657395126735</v>
      </c>
      <c r="E15" s="2">
        <f t="shared" ca="1" si="2"/>
        <v>1.2746071280011937</v>
      </c>
    </row>
    <row r="16" spans="1:10">
      <c r="D16" s="2">
        <f t="shared" ca="1" si="1"/>
        <v>0.26721259079464588</v>
      </c>
      <c r="E16" s="2">
        <f t="shared" ca="1" si="2"/>
        <v>1.0681022795984334</v>
      </c>
    </row>
    <row r="17" spans="1:20">
      <c r="D17" s="2">
        <f t="shared" ca="1" si="1"/>
        <v>0.30695739441520553</v>
      </c>
      <c r="E17" s="2">
        <f t="shared" ca="1" si="2"/>
        <v>1.243260091893031</v>
      </c>
    </row>
    <row r="18" spans="1:20">
      <c r="D18" s="2">
        <f t="shared" ca="1" si="1"/>
        <v>0.44826252642388109</v>
      </c>
      <c r="E18" s="2">
        <f t="shared" ca="1" si="2"/>
        <v>1.8049215580600462</v>
      </c>
    </row>
    <row r="19" spans="1:20">
      <c r="D19" s="2">
        <f t="shared" ca="1" si="1"/>
        <v>0.88688174744274995</v>
      </c>
      <c r="E19" s="2">
        <f t="shared" ca="1" si="2"/>
        <v>3.8151657090031081</v>
      </c>
    </row>
    <row r="20" spans="1:20">
      <c r="D20" s="2">
        <f t="shared" ca="1" si="1"/>
        <v>0.63953945960671366</v>
      </c>
      <c r="E20" s="2">
        <f t="shared" ca="1" si="2"/>
        <v>2.5358420905439365</v>
      </c>
    </row>
    <row r="23" spans="1:20">
      <c r="E23" s="2" t="s">
        <v>9</v>
      </c>
      <c r="F23" s="2" t="s">
        <v>10</v>
      </c>
      <c r="G23" s="2" t="s">
        <v>11</v>
      </c>
      <c r="H23" s="2" t="s">
        <v>12</v>
      </c>
    </row>
    <row r="24" spans="1:20">
      <c r="A24" s="2" t="s">
        <v>6</v>
      </c>
      <c r="B24" s="2">
        <v>2</v>
      </c>
      <c r="D24" s="2">
        <f ca="1">RAND()</f>
        <v>0.63965071667773299</v>
      </c>
      <c r="E24" s="2">
        <f ca="1">NORMINV(D24,$B$24,$B$25)</f>
        <v>2.1787626652184167</v>
      </c>
      <c r="F24" s="2">
        <f ca="1">NORMINV(D24,$B$24,$B$26)</f>
        <v>2.3575253304368333</v>
      </c>
      <c r="G24" s="2">
        <f ca="1">NORMINV(D24,$B$24,$B$27)</f>
        <v>2.5362879956552504</v>
      </c>
      <c r="H24" s="2">
        <f ca="1">NORMINV(D24,$B$24,$B$28)</f>
        <v>2.7150506608736671</v>
      </c>
      <c r="K24" s="2">
        <v>2.001570304690484</v>
      </c>
      <c r="L24" s="2">
        <f t="shared" ref="L24:L36" si="3">ABS(K24-$B$24)</f>
        <v>1.5703046904840257E-3</v>
      </c>
      <c r="N24" s="2">
        <v>0.12990983770716991</v>
      </c>
      <c r="O24" s="2">
        <v>9.8998402577383793E-2</v>
      </c>
      <c r="P24" s="2">
        <v>0.11698078047321681</v>
      </c>
      <c r="Q24" s="2">
        <f>AVERAGE(N24:P24)</f>
        <v>0.11529634025259017</v>
      </c>
      <c r="R24" s="2">
        <v>0.11529634025259017</v>
      </c>
      <c r="S24" s="2">
        <v>0.5</v>
      </c>
      <c r="T24" s="2">
        <v>0.11529634025259017</v>
      </c>
    </row>
    <row r="25" spans="1:20">
      <c r="A25" s="2" t="s">
        <v>7</v>
      </c>
      <c r="B25" s="2">
        <v>0.5</v>
      </c>
      <c r="D25" s="2">
        <f t="shared" ref="D25:D44" ca="1" si="4">RAND()</f>
        <v>0.72208868477271437</v>
      </c>
      <c r="E25" s="2">
        <f t="shared" ref="E25:E44" ca="1" si="5">NORMINV(D25,$B$24,$B$25)</f>
        <v>2.2945288033377667</v>
      </c>
      <c r="F25" s="2">
        <f t="shared" ref="F25:F44" ca="1" si="6">NORMINV(D25,$B$24,$B$26)</f>
        <v>2.5890576066755333</v>
      </c>
      <c r="G25" s="2">
        <f t="shared" ref="G25:G44" ca="1" si="7">NORMINV(D25,$B$24,$B$27)</f>
        <v>2.8835864100133</v>
      </c>
      <c r="H25" s="2">
        <f t="shared" ref="H25:H44" ca="1" si="8">NORMINV(D25,$B$24,$B$28)</f>
        <v>3.1781152133510666</v>
      </c>
      <c r="K25" s="2">
        <v>2.0446251476864696</v>
      </c>
      <c r="L25" s="2">
        <f t="shared" si="3"/>
        <v>4.4625147686469635E-2</v>
      </c>
      <c r="N25" s="2">
        <v>0.18372706871611255</v>
      </c>
      <c r="O25" s="2">
        <v>0.14639013703238124</v>
      </c>
      <c r="P25" s="2">
        <v>0.18055569563890206</v>
      </c>
      <c r="Q25" s="2">
        <f>AVERAGE(N25:P25)</f>
        <v>0.17022430046246528</v>
      </c>
      <c r="R25" s="2">
        <v>0.17022430046246528</v>
      </c>
      <c r="S25" s="2">
        <v>1</v>
      </c>
      <c r="T25" s="2">
        <v>0.17022430046246528</v>
      </c>
    </row>
    <row r="26" spans="1:20">
      <c r="B26" s="2">
        <v>1</v>
      </c>
      <c r="D26" s="2">
        <f t="shared" ca="1" si="4"/>
        <v>0.16842247992182058</v>
      </c>
      <c r="E26" s="2">
        <f t="shared" ca="1" si="5"/>
        <v>1.5197910768943625</v>
      </c>
      <c r="F26" s="2">
        <f t="shared" ca="1" si="6"/>
        <v>1.0395821537887249</v>
      </c>
      <c r="G26" s="2">
        <f t="shared" ca="1" si="7"/>
        <v>0.5593732306830872</v>
      </c>
      <c r="H26" s="2">
        <f t="shared" ca="1" si="8"/>
        <v>7.9164307577449744E-2</v>
      </c>
      <c r="K26" s="2">
        <v>1.9374671531776304</v>
      </c>
      <c r="L26" s="2">
        <f t="shared" si="3"/>
        <v>6.2532846822369592E-2</v>
      </c>
      <c r="N26" s="2">
        <v>0.2268966159190442</v>
      </c>
      <c r="O26" s="2">
        <v>0.30527332383460237</v>
      </c>
      <c r="P26" s="2">
        <v>0.15847446483897576</v>
      </c>
      <c r="Q26" s="2">
        <f>AVERAGE(N26:P26)</f>
        <v>0.23021480153087412</v>
      </c>
      <c r="R26" s="2">
        <v>0.23021480153087412</v>
      </c>
      <c r="S26" s="2">
        <v>1.5</v>
      </c>
      <c r="T26" s="2">
        <v>0.23021480153087412</v>
      </c>
    </row>
    <row r="27" spans="1:20">
      <c r="B27" s="2">
        <v>1.5</v>
      </c>
      <c r="D27" s="2">
        <f t="shared" ca="1" si="4"/>
        <v>0.98240110473787734</v>
      </c>
      <c r="E27" s="2">
        <f t="shared" ca="1" si="5"/>
        <v>3.0530377735999701</v>
      </c>
      <c r="F27" s="2">
        <f t="shared" ca="1" si="6"/>
        <v>4.1060755471999402</v>
      </c>
      <c r="G27" s="2">
        <f t="shared" ca="1" si="7"/>
        <v>5.1591133207999107</v>
      </c>
      <c r="H27" s="2">
        <f t="shared" ca="1" si="8"/>
        <v>6.2121510943998803</v>
      </c>
      <c r="K27" s="2">
        <v>1.8680412373910547</v>
      </c>
      <c r="L27" s="2">
        <f t="shared" si="3"/>
        <v>0.13195876260894535</v>
      </c>
      <c r="N27" s="2">
        <v>0.22062208482507861</v>
      </c>
      <c r="O27" s="2">
        <v>0.28925872032284738</v>
      </c>
      <c r="P27" s="2">
        <v>0.31570661230801722</v>
      </c>
      <c r="Q27" s="2">
        <f>AVERAGE(N27:P27)</f>
        <v>0.27519580581864772</v>
      </c>
      <c r="R27" s="2">
        <v>0.27519580581864772</v>
      </c>
      <c r="S27" s="2">
        <v>2</v>
      </c>
      <c r="T27" s="2">
        <v>0.27519580581864772</v>
      </c>
    </row>
    <row r="28" spans="1:20">
      <c r="B28" s="2">
        <v>2</v>
      </c>
      <c r="D28" s="2">
        <f t="shared" ca="1" si="4"/>
        <v>0.698302022116013</v>
      </c>
      <c r="E28" s="2">
        <f t="shared" ca="1" si="5"/>
        <v>2.259761587789197</v>
      </c>
      <c r="F28" s="2">
        <f t="shared" ca="1" si="6"/>
        <v>2.5195231755783936</v>
      </c>
      <c r="G28" s="2">
        <f t="shared" ca="1" si="7"/>
        <v>2.7792847633675901</v>
      </c>
      <c r="H28" s="2">
        <f t="shared" ca="1" si="8"/>
        <v>3.0390463511567871</v>
      </c>
      <c r="K28" s="2">
        <v>1.850777631537285</v>
      </c>
      <c r="L28" s="2">
        <f t="shared" si="3"/>
        <v>0.14922236846271497</v>
      </c>
    </row>
    <row r="29" spans="1:20">
      <c r="D29" s="2">
        <f t="shared" ca="1" si="4"/>
        <v>0.90141153989402234</v>
      </c>
      <c r="E29" s="2">
        <f t="shared" ca="1" si="5"/>
        <v>2.6448182159057936</v>
      </c>
      <c r="F29" s="2">
        <f t="shared" ca="1" si="6"/>
        <v>3.2896364318115876</v>
      </c>
      <c r="G29" s="2">
        <f t="shared" ca="1" si="7"/>
        <v>3.9344546477173816</v>
      </c>
      <c r="H29" s="2">
        <f t="shared" ca="1" si="8"/>
        <v>4.5792728636231752</v>
      </c>
      <c r="K29" s="2">
        <v>2.1501801709552337</v>
      </c>
      <c r="L29" s="2">
        <f t="shared" si="3"/>
        <v>0.15018017095523373</v>
      </c>
    </row>
    <row r="30" spans="1:20">
      <c r="A30" s="2" t="s">
        <v>8</v>
      </c>
      <c r="D30" s="2">
        <f t="shared" ca="1" si="4"/>
        <v>0.83764619508670002</v>
      </c>
      <c r="E30" s="2">
        <f t="shared" ca="1" si="5"/>
        <v>2.4924149716381927</v>
      </c>
      <c r="F30" s="2">
        <f t="shared" ca="1" si="6"/>
        <v>2.9848299432763854</v>
      </c>
      <c r="G30" s="2">
        <f t="shared" ca="1" si="7"/>
        <v>3.4772449149145785</v>
      </c>
      <c r="H30" s="2">
        <f t="shared" ca="1" si="8"/>
        <v>3.9696598865527712</v>
      </c>
      <c r="K30" s="2">
        <v>2.1584744648389758</v>
      </c>
      <c r="L30" s="2">
        <f t="shared" si="3"/>
        <v>0.15847446483897576</v>
      </c>
    </row>
    <row r="31" spans="1:20">
      <c r="A31" s="2">
        <f ca="1">AVERAGE(G24:G44)</f>
        <v>2.4350927689101005</v>
      </c>
      <c r="D31" s="2">
        <f t="shared" ca="1" si="4"/>
        <v>0.61753061631872175</v>
      </c>
      <c r="E31" s="2">
        <f t="shared" ca="1" si="5"/>
        <v>2.1495008376045299</v>
      </c>
      <c r="F31" s="2">
        <f t="shared" ca="1" si="6"/>
        <v>2.2990016752090598</v>
      </c>
      <c r="G31" s="2">
        <f t="shared" ca="1" si="7"/>
        <v>2.4485025128135898</v>
      </c>
      <c r="H31" s="2">
        <f t="shared" ca="1" si="8"/>
        <v>2.5980033504181197</v>
      </c>
      <c r="K31" s="2">
        <v>2.199847696163034</v>
      </c>
      <c r="L31" s="2">
        <f t="shared" si="3"/>
        <v>0.19984769616303399</v>
      </c>
    </row>
    <row r="32" spans="1:20">
      <c r="D32" s="2">
        <f t="shared" ca="1" si="4"/>
        <v>0.92258959833634901</v>
      </c>
      <c r="E32" s="2">
        <f t="shared" ca="1" si="5"/>
        <v>2.7113540296726351</v>
      </c>
      <c r="F32" s="2">
        <f t="shared" ca="1" si="6"/>
        <v>3.4227080593452697</v>
      </c>
      <c r="G32" s="2">
        <f t="shared" ca="1" si="7"/>
        <v>4.1340620890179043</v>
      </c>
      <c r="H32" s="2">
        <f t="shared" ca="1" si="8"/>
        <v>4.8454161186905393</v>
      </c>
      <c r="K32" s="2">
        <v>1.7230793313520174</v>
      </c>
      <c r="L32" s="2">
        <f t="shared" si="3"/>
        <v>0.27692066864798259</v>
      </c>
    </row>
    <row r="33" spans="4:12">
      <c r="D33" s="2">
        <f t="shared" ca="1" si="4"/>
        <v>0.98825890414731887</v>
      </c>
      <c r="E33" s="2">
        <f t="shared" ca="1" si="5"/>
        <v>3.1327485506307542</v>
      </c>
      <c r="F33" s="2">
        <f t="shared" ca="1" si="6"/>
        <v>4.2654971012615084</v>
      </c>
      <c r="G33" s="2">
        <f t="shared" ca="1" si="7"/>
        <v>5.3982456518922621</v>
      </c>
      <c r="H33" s="2">
        <f t="shared" ca="1" si="8"/>
        <v>6.5309942025230168</v>
      </c>
      <c r="K33" s="2">
        <v>2.3835061441284062</v>
      </c>
      <c r="L33" s="2">
        <f t="shared" si="3"/>
        <v>0.38350614412840622</v>
      </c>
    </row>
    <row r="34" spans="4:12">
      <c r="D34" s="2">
        <f t="shared" ca="1" si="4"/>
        <v>0.77356269373683073</v>
      </c>
      <c r="E34" s="2">
        <f t="shared" ca="1" si="5"/>
        <v>2.3753156218666391</v>
      </c>
      <c r="F34" s="2">
        <f t="shared" ca="1" si="6"/>
        <v>2.7506312437332783</v>
      </c>
      <c r="G34" s="2">
        <f t="shared" ca="1" si="7"/>
        <v>3.125946865599917</v>
      </c>
      <c r="H34" s="2">
        <f t="shared" ca="1" si="8"/>
        <v>3.5012624874665561</v>
      </c>
      <c r="K34" s="2">
        <v>1.5960455978802577</v>
      </c>
      <c r="L34" s="2">
        <f t="shared" si="3"/>
        <v>0.40395440211974232</v>
      </c>
    </row>
    <row r="35" spans="4:12">
      <c r="D35" s="2">
        <f t="shared" ca="1" si="4"/>
        <v>0.21866915038614021</v>
      </c>
      <c r="E35" s="2">
        <f t="shared" ca="1" si="5"/>
        <v>1.6116521299767359</v>
      </c>
      <c r="F35" s="2">
        <f t="shared" ca="1" si="6"/>
        <v>1.2233042599534716</v>
      </c>
      <c r="G35" s="2">
        <f t="shared" ca="1" si="7"/>
        <v>0.83495638993020727</v>
      </c>
      <c r="H35" s="2">
        <f t="shared" ca="1" si="8"/>
        <v>0.44660851990694317</v>
      </c>
      <c r="K35" s="2">
        <v>1.5646496789797806</v>
      </c>
      <c r="L35" s="2">
        <f t="shared" si="3"/>
        <v>0.43535032102021942</v>
      </c>
    </row>
    <row r="36" spans="4:12">
      <c r="D36" s="2">
        <f t="shared" ca="1" si="4"/>
        <v>7.6693615253079495E-2</v>
      </c>
      <c r="E36" s="2">
        <f t="shared" ca="1" si="5"/>
        <v>1.2861656346618384</v>
      </c>
      <c r="F36" s="2">
        <f t="shared" ca="1" si="6"/>
        <v>0.57233126932367684</v>
      </c>
      <c r="G36" s="2">
        <f t="shared" ca="1" si="7"/>
        <v>-0.14150309601448452</v>
      </c>
      <c r="H36" s="2">
        <f t="shared" ca="1" si="8"/>
        <v>-0.85533746135264632</v>
      </c>
      <c r="K36" s="2">
        <v>1.2295216848854698</v>
      </c>
      <c r="L36" s="2">
        <f t="shared" si="3"/>
        <v>0.77047831511453024</v>
      </c>
    </row>
    <row r="37" spans="4:12">
      <c r="D37" s="2">
        <f t="shared" ca="1" si="4"/>
        <v>0.18108749986394734</v>
      </c>
      <c r="E37" s="2">
        <f t="shared" ca="1" si="5"/>
        <v>1.5443857588187022</v>
      </c>
      <c r="F37" s="2">
        <f t="shared" ca="1" si="6"/>
        <v>1.0887715176374044</v>
      </c>
      <c r="G37" s="2">
        <f t="shared" ca="1" si="7"/>
        <v>0.63315727645610664</v>
      </c>
      <c r="H37" s="2">
        <f t="shared" ca="1" si="8"/>
        <v>0.17754303527480886</v>
      </c>
    </row>
    <row r="38" spans="4:12">
      <c r="D38" s="2">
        <f t="shared" ca="1" si="4"/>
        <v>0.59821769515946155</v>
      </c>
      <c r="E38" s="2">
        <f t="shared" ca="1" si="5"/>
        <v>2.124368252173535</v>
      </c>
      <c r="F38" s="2">
        <f t="shared" ca="1" si="6"/>
        <v>2.24873650434707</v>
      </c>
      <c r="G38" s="2">
        <f t="shared" ca="1" si="7"/>
        <v>2.3731047565206049</v>
      </c>
      <c r="H38" s="2">
        <f t="shared" ca="1" si="8"/>
        <v>2.4974730086941399</v>
      </c>
    </row>
    <row r="39" spans="4:12">
      <c r="D39" s="2">
        <f t="shared" ca="1" si="4"/>
        <v>0.15144243733124885</v>
      </c>
      <c r="E39" s="2">
        <f t="shared" ca="1" si="5"/>
        <v>1.484866701365789</v>
      </c>
      <c r="F39" s="2">
        <f t="shared" ca="1" si="6"/>
        <v>0.96973340273157804</v>
      </c>
      <c r="G39" s="2">
        <f t="shared" ca="1" si="7"/>
        <v>0.45460010409736706</v>
      </c>
      <c r="H39" s="2">
        <f t="shared" ca="1" si="8"/>
        <v>-6.0533194536843915E-2</v>
      </c>
    </row>
    <row r="40" spans="4:12">
      <c r="D40" s="2">
        <f t="shared" ca="1" si="4"/>
        <v>0.60029713681203045</v>
      </c>
      <c r="E40" s="2">
        <f t="shared" ca="1" si="5"/>
        <v>2.1270581400714277</v>
      </c>
      <c r="F40" s="2">
        <f t="shared" ca="1" si="6"/>
        <v>2.2541162801428554</v>
      </c>
      <c r="G40" s="2">
        <f t="shared" ca="1" si="7"/>
        <v>2.3811744202142835</v>
      </c>
      <c r="H40" s="2">
        <f t="shared" ca="1" si="8"/>
        <v>2.5082325602857112</v>
      </c>
    </row>
    <row r="41" spans="4:12">
      <c r="D41" s="2">
        <f t="shared" ca="1" si="4"/>
        <v>0.42087926929709618</v>
      </c>
      <c r="E41" s="2">
        <f t="shared" ca="1" si="5"/>
        <v>1.9001776964537613</v>
      </c>
      <c r="F41" s="2">
        <f t="shared" ca="1" si="6"/>
        <v>1.8003553929075227</v>
      </c>
      <c r="G41" s="2">
        <f t="shared" ca="1" si="7"/>
        <v>1.7005330893612842</v>
      </c>
      <c r="H41" s="2">
        <f t="shared" ca="1" si="8"/>
        <v>1.6007107858150456</v>
      </c>
    </row>
    <row r="42" spans="4:12">
      <c r="D42" s="2">
        <f t="shared" ca="1" si="4"/>
        <v>0.8168735564959404</v>
      </c>
      <c r="E42" s="2">
        <f t="shared" ca="1" si="5"/>
        <v>2.4517572586108338</v>
      </c>
      <c r="F42" s="2">
        <f t="shared" ca="1" si="6"/>
        <v>2.9035145172216672</v>
      </c>
      <c r="G42" s="2">
        <f t="shared" ca="1" si="7"/>
        <v>3.3552717758325006</v>
      </c>
      <c r="H42" s="2">
        <f t="shared" ca="1" si="8"/>
        <v>3.8070290344433344</v>
      </c>
    </row>
    <row r="43" spans="4:12">
      <c r="D43" s="2">
        <f t="shared" ca="1" si="4"/>
        <v>0.52780694487373303</v>
      </c>
      <c r="E43" s="2">
        <f t="shared" ca="1" si="5"/>
        <v>2.034879104650996</v>
      </c>
      <c r="F43" s="2">
        <f t="shared" ca="1" si="6"/>
        <v>2.0697582093019919</v>
      </c>
      <c r="G43" s="2">
        <f t="shared" ca="1" si="7"/>
        <v>2.1046373139529879</v>
      </c>
      <c r="H43" s="2">
        <f t="shared" ca="1" si="8"/>
        <v>2.1395164186039839</v>
      </c>
    </row>
    <row r="44" spans="4:12">
      <c r="D44" s="2">
        <f t="shared" ca="1" si="4"/>
        <v>0.25354012998142395</v>
      </c>
      <c r="E44" s="2">
        <f t="shared" ca="1" si="5"/>
        <v>1.6683045714288292</v>
      </c>
      <c r="F44" s="2">
        <f t="shared" ca="1" si="6"/>
        <v>1.3366091428576581</v>
      </c>
      <c r="G44" s="2">
        <f t="shared" ca="1" si="7"/>
        <v>1.004913714286487</v>
      </c>
      <c r="H44" s="2">
        <f t="shared" ca="1" si="8"/>
        <v>0.67321828571531617</v>
      </c>
    </row>
  </sheetData>
  <sortState ref="K24:L36">
    <sortCondition ref="L24:L36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O1" sqref="O1:P4"/>
    </sheetView>
  </sheetViews>
  <sheetFormatPr defaultRowHeight="15"/>
  <sheetData>
    <row r="1" spans="1:16">
      <c r="A1" t="s">
        <v>6</v>
      </c>
      <c r="B1">
        <v>2</v>
      </c>
      <c r="D1">
        <f ca="1">RAND()</f>
        <v>0.2674304514283401</v>
      </c>
      <c r="E1">
        <f ca="1">NORMINV(D1,$B$1,$B$2)</f>
        <v>1.379397057056563</v>
      </c>
      <c r="G1">
        <v>1.9829670169672169</v>
      </c>
      <c r="H1">
        <f t="shared" ref="H1:H13" si="0">ABS(G1-$B$1)</f>
        <v>1.7032983032783111E-2</v>
      </c>
      <c r="K1">
        <v>0.26665128316765729</v>
      </c>
      <c r="L1">
        <v>9.1118576097155568E-2</v>
      </c>
      <c r="M1">
        <v>0.19312138770867326</v>
      </c>
      <c r="N1">
        <f>AVERAGE(K1:M1)</f>
        <v>0.1836304156578287</v>
      </c>
      <c r="O1">
        <v>0.1836304156578287</v>
      </c>
      <c r="P1">
        <v>20</v>
      </c>
    </row>
    <row r="2" spans="1:16">
      <c r="A2" t="s">
        <v>7</v>
      </c>
      <c r="B2">
        <v>1</v>
      </c>
      <c r="D2">
        <f t="shared" ref="D2:D65" ca="1" si="1">RAND()</f>
        <v>0.47975941476686934</v>
      </c>
      <c r="E2">
        <f t="shared" ref="E2:E65" ca="1" si="2">NORMINV(D2,$B$1,$B$2)</f>
        <v>1.9492425906702653</v>
      </c>
      <c r="G2">
        <v>2.027962308077877</v>
      </c>
      <c r="H2">
        <f t="shared" si="0"/>
        <v>2.7962308077877029E-2</v>
      </c>
      <c r="K2">
        <v>8.1190591279217461E-2</v>
      </c>
      <c r="L2">
        <v>0.12780426719216686</v>
      </c>
      <c r="M2">
        <v>0.12780426719216686</v>
      </c>
      <c r="N2">
        <f>AVERAGE(K2:M2)</f>
        <v>0.11226637522118373</v>
      </c>
      <c r="O2">
        <v>0.11226637522118373</v>
      </c>
      <c r="P2">
        <v>40</v>
      </c>
    </row>
    <row r="3" spans="1:16">
      <c r="D3">
        <f t="shared" ca="1" si="1"/>
        <v>0.13871022369029418</v>
      </c>
      <c r="E3">
        <f t="shared" ca="1" si="2"/>
        <v>0.91386766261684649</v>
      </c>
      <c r="G3">
        <v>2.0288367780944472</v>
      </c>
      <c r="H3">
        <f t="shared" si="0"/>
        <v>2.883677809444718E-2</v>
      </c>
      <c r="K3">
        <v>6.1167094771798158E-2</v>
      </c>
      <c r="L3">
        <v>0.11399199722204689</v>
      </c>
      <c r="M3">
        <v>4.8029929060998455E-2</v>
      </c>
      <c r="N3">
        <f>AVERAGE(K3:M3)</f>
        <v>7.4396340351614507E-2</v>
      </c>
      <c r="O3">
        <v>7.4396340351614507E-2</v>
      </c>
      <c r="P3">
        <v>60</v>
      </c>
    </row>
    <row r="4" spans="1:16">
      <c r="A4" t="s">
        <v>8</v>
      </c>
      <c r="D4">
        <f t="shared" ca="1" si="1"/>
        <v>0.46518269210165375</v>
      </c>
      <c r="E4">
        <f t="shared" ca="1" si="2"/>
        <v>1.9126148643397929</v>
      </c>
      <c r="G4">
        <v>2.0377465575343003</v>
      </c>
      <c r="H4">
        <f t="shared" si="0"/>
        <v>3.774655753430034E-2</v>
      </c>
      <c r="K4">
        <v>7.0488936029074356E-2</v>
      </c>
      <c r="L4">
        <v>5.6766207941089775E-2</v>
      </c>
      <c r="M4">
        <f>ABS(L4-$B$1)</f>
        <v>1.9432337920589102</v>
      </c>
      <c r="N4">
        <f>AVERAGE(K4:M4)</f>
        <v>0.69016297867635812</v>
      </c>
      <c r="O4">
        <v>0.69016297867635812</v>
      </c>
      <c r="P4">
        <v>80</v>
      </c>
    </row>
    <row r="5" spans="1:16">
      <c r="A5">
        <f ca="1">AVERAGE(E1:E80)</f>
        <v>1.9369045112344132</v>
      </c>
      <c r="D5">
        <f t="shared" ca="1" si="1"/>
        <v>9.5855983903918585E-2</v>
      </c>
      <c r="E5">
        <f t="shared" ca="1" si="2"/>
        <v>0.69446861631779377</v>
      </c>
      <c r="G5">
        <v>2.052290540514218</v>
      </c>
      <c r="H5">
        <f t="shared" si="0"/>
        <v>5.2290540514217998E-2</v>
      </c>
    </row>
    <row r="6" spans="1:16">
      <c r="D6">
        <f t="shared" ca="1" si="1"/>
        <v>0.53938751618502589</v>
      </c>
      <c r="E6">
        <f t="shared" ca="1" si="2"/>
        <v>2.098890807565041</v>
      </c>
      <c r="G6">
        <v>2.0806564071524902</v>
      </c>
      <c r="H6">
        <f t="shared" si="0"/>
        <v>8.0656407152490228E-2</v>
      </c>
    </row>
    <row r="7" spans="1:16">
      <c r="D7">
        <f t="shared" ca="1" si="1"/>
        <v>0.1977421241580517</v>
      </c>
      <c r="E7">
        <f t="shared" ca="1" si="2"/>
        <v>1.1502862434596242</v>
      </c>
      <c r="G7">
        <v>2.1012002141278434</v>
      </c>
      <c r="H7">
        <f t="shared" si="0"/>
        <v>0.10120021412784341</v>
      </c>
    </row>
    <row r="8" spans="1:16">
      <c r="D8">
        <f t="shared" ca="1" si="1"/>
        <v>7.4634848593719383E-2</v>
      </c>
      <c r="E8">
        <f t="shared" ca="1" si="2"/>
        <v>0.55788415990737672</v>
      </c>
      <c r="G8">
        <v>2.1013878132307129</v>
      </c>
      <c r="H8">
        <f t="shared" si="0"/>
        <v>0.10138781323071289</v>
      </c>
    </row>
    <row r="9" spans="1:16">
      <c r="D9">
        <f t="shared" ca="1" si="1"/>
        <v>0.25371477683668431</v>
      </c>
      <c r="E9">
        <f t="shared" ca="1" si="2"/>
        <v>1.3371545689673365</v>
      </c>
      <c r="G9">
        <v>1.8957833449144961</v>
      </c>
      <c r="H9">
        <f t="shared" si="0"/>
        <v>0.10421665508550393</v>
      </c>
    </row>
    <row r="10" spans="1:16">
      <c r="D10">
        <f t="shared" ca="1" si="1"/>
        <v>0.76230668221334708</v>
      </c>
      <c r="E10">
        <f t="shared" ca="1" si="2"/>
        <v>2.7137421530794965</v>
      </c>
      <c r="G10">
        <v>2.114879865648176</v>
      </c>
      <c r="H10">
        <f t="shared" si="0"/>
        <v>0.11487986564817598</v>
      </c>
    </row>
    <row r="11" spans="1:16">
      <c r="D11">
        <f t="shared" ca="1" si="1"/>
        <v>0.85997547562516208</v>
      </c>
      <c r="E11">
        <f t="shared" ca="1" si="2"/>
        <v>3.0802091634501418</v>
      </c>
      <c r="G11">
        <v>2.1149040085812549</v>
      </c>
      <c r="H11">
        <f t="shared" si="0"/>
        <v>0.11490400858125493</v>
      </c>
    </row>
    <row r="12" spans="1:16">
      <c r="D12">
        <f t="shared" ca="1" si="1"/>
        <v>0.63676615807924275</v>
      </c>
      <c r="E12">
        <f t="shared" ca="1" si="2"/>
        <v>2.3498281337347908</v>
      </c>
      <c r="G12">
        <v>1.8518936400722807</v>
      </c>
      <c r="H12">
        <f t="shared" si="0"/>
        <v>0.14810635992771926</v>
      </c>
    </row>
    <row r="13" spans="1:16">
      <c r="D13">
        <f t="shared" ca="1" si="1"/>
        <v>0.86803427504277142</v>
      </c>
      <c r="E13">
        <f t="shared" ca="1" si="2"/>
        <v>3.1171470644567414</v>
      </c>
      <c r="G13">
        <v>1.7985163363179026</v>
      </c>
      <c r="H13">
        <f t="shared" si="0"/>
        <v>0.20148366368209736</v>
      </c>
    </row>
    <row r="14" spans="1:16">
      <c r="D14">
        <f t="shared" ca="1" si="1"/>
        <v>0.43116364489893932</v>
      </c>
      <c r="E14">
        <f t="shared" ca="1" si="2"/>
        <v>1.8265876137696939</v>
      </c>
    </row>
    <row r="15" spans="1:16">
      <c r="D15">
        <f t="shared" ca="1" si="1"/>
        <v>0.17856757104420851</v>
      </c>
      <c r="E15">
        <f t="shared" ca="1" si="2"/>
        <v>1.0791622487407926</v>
      </c>
    </row>
    <row r="16" spans="1:16">
      <c r="D16">
        <f t="shared" ca="1" si="1"/>
        <v>0.69281403234341088</v>
      </c>
      <c r="E16">
        <f t="shared" ca="1" si="2"/>
        <v>2.5038426766933473</v>
      </c>
    </row>
    <row r="17" spans="4:5">
      <c r="D17">
        <f t="shared" ca="1" si="1"/>
        <v>0.55956477971237373</v>
      </c>
      <c r="E17">
        <f t="shared" ca="1" si="2"/>
        <v>2.1498658684458491</v>
      </c>
    </row>
    <row r="18" spans="4:5">
      <c r="D18">
        <f t="shared" ca="1" si="1"/>
        <v>0.17256359098847796</v>
      </c>
      <c r="E18">
        <f t="shared" ca="1" si="2"/>
        <v>1.0559168946251205</v>
      </c>
    </row>
    <row r="19" spans="4:5">
      <c r="D19">
        <f t="shared" ca="1" si="1"/>
        <v>0.61170054251753037</v>
      </c>
      <c r="E19">
        <f t="shared" ca="1" si="2"/>
        <v>2.2837539918905243</v>
      </c>
    </row>
    <row r="20" spans="4:5">
      <c r="D20">
        <f t="shared" ca="1" si="1"/>
        <v>0.13597467896038684</v>
      </c>
      <c r="E20">
        <f t="shared" ca="1" si="2"/>
        <v>0.90141553740887703</v>
      </c>
    </row>
    <row r="21" spans="4:5">
      <c r="D21">
        <f t="shared" ca="1" si="1"/>
        <v>0.8592953780548771</v>
      </c>
      <c r="E21">
        <f t="shared" ca="1" si="2"/>
        <v>3.077158987943911</v>
      </c>
    </row>
    <row r="22" spans="4:5">
      <c r="D22">
        <f t="shared" ca="1" si="1"/>
        <v>6.8161129823332445E-2</v>
      </c>
      <c r="E22">
        <f t="shared" ca="1" si="2"/>
        <v>0.51037269974511901</v>
      </c>
    </row>
    <row r="23" spans="4:5">
      <c r="D23">
        <f t="shared" ca="1" si="1"/>
        <v>0.31707906110824591</v>
      </c>
      <c r="E23">
        <f t="shared" ca="1" si="2"/>
        <v>1.524117544813016</v>
      </c>
    </row>
    <row r="24" spans="4:5">
      <c r="D24">
        <f t="shared" ca="1" si="1"/>
        <v>0.96679309674313618</v>
      </c>
      <c r="E24">
        <f t="shared" ca="1" si="2"/>
        <v>3.8356204770142175</v>
      </c>
    </row>
    <row r="25" spans="4:5">
      <c r="D25">
        <f t="shared" ca="1" si="1"/>
        <v>0.34695878702930205</v>
      </c>
      <c r="E25">
        <f t="shared" ca="1" si="2"/>
        <v>1.6064557850094514</v>
      </c>
    </row>
    <row r="26" spans="4:5">
      <c r="D26">
        <f t="shared" ca="1" si="1"/>
        <v>0.5335725531336275</v>
      </c>
      <c r="E26">
        <f t="shared" ca="1" si="2"/>
        <v>2.0842534858854922</v>
      </c>
    </row>
    <row r="27" spans="4:5">
      <c r="D27">
        <f t="shared" ca="1" si="1"/>
        <v>0.52690346650846487</v>
      </c>
      <c r="E27">
        <f t="shared" ca="1" si="2"/>
        <v>2.0674881857566985</v>
      </c>
    </row>
    <row r="28" spans="4:5">
      <c r="D28">
        <f t="shared" ca="1" si="1"/>
        <v>6.3676374417481085E-2</v>
      </c>
      <c r="E28">
        <f t="shared" ca="1" si="2"/>
        <v>0.47537536340760722</v>
      </c>
    </row>
    <row r="29" spans="4:5">
      <c r="D29">
        <f t="shared" ca="1" si="1"/>
        <v>0.17662803710477415</v>
      </c>
      <c r="E29">
        <f t="shared" ca="1" si="2"/>
        <v>1.0717079064230679</v>
      </c>
    </row>
    <row r="30" spans="4:5">
      <c r="D30">
        <f t="shared" ca="1" si="1"/>
        <v>0.964959559861577</v>
      </c>
      <c r="E30">
        <f t="shared" ca="1" si="2"/>
        <v>3.8113875599092446</v>
      </c>
    </row>
    <row r="31" spans="4:5">
      <c r="D31">
        <f t="shared" ca="1" si="1"/>
        <v>0.33999211517538175</v>
      </c>
      <c r="E31">
        <f t="shared" ca="1" si="2"/>
        <v>1.5875153513520184</v>
      </c>
    </row>
    <row r="32" spans="4:5">
      <c r="D32">
        <f t="shared" ca="1" si="1"/>
        <v>0.18994726225729863</v>
      </c>
      <c r="E32">
        <f t="shared" ca="1" si="2"/>
        <v>1.1219093461005174</v>
      </c>
    </row>
    <row r="33" spans="4:5">
      <c r="D33">
        <f t="shared" ca="1" si="1"/>
        <v>0.66090282772986009</v>
      </c>
      <c r="E33">
        <f t="shared" ca="1" si="2"/>
        <v>2.4149283648652959</v>
      </c>
    </row>
    <row r="34" spans="4:5">
      <c r="D34">
        <f t="shared" ca="1" si="1"/>
        <v>0.4794384601245083</v>
      </c>
      <c r="E34">
        <f t="shared" ca="1" si="2"/>
        <v>1.9484370231243853</v>
      </c>
    </row>
    <row r="35" spans="4:5">
      <c r="D35">
        <f t="shared" ca="1" si="1"/>
        <v>0.84871744046561881</v>
      </c>
      <c r="E35">
        <f t="shared" ca="1" si="2"/>
        <v>3.0309481843913053</v>
      </c>
    </row>
    <row r="36" spans="4:5">
      <c r="D36">
        <f t="shared" ca="1" si="1"/>
        <v>0.51608784771251415</v>
      </c>
      <c r="E36">
        <f t="shared" ca="1" si="2"/>
        <v>2.0403371899839122</v>
      </c>
    </row>
    <row r="37" spans="4:5">
      <c r="D37">
        <f t="shared" ca="1" si="1"/>
        <v>0.10695186761807163</v>
      </c>
      <c r="E37">
        <f t="shared" ca="1" si="2"/>
        <v>0.75709742101016708</v>
      </c>
    </row>
    <row r="38" spans="4:5">
      <c r="D38">
        <f t="shared" ca="1" si="1"/>
        <v>0.81007946804794284</v>
      </c>
      <c r="E38">
        <f t="shared" ca="1" si="2"/>
        <v>2.8781891780143116</v>
      </c>
    </row>
    <row r="39" spans="4:5">
      <c r="D39">
        <f t="shared" ca="1" si="1"/>
        <v>0.67929312376889728</v>
      </c>
      <c r="E39">
        <f t="shared" ca="1" si="2"/>
        <v>2.4657230482452492</v>
      </c>
    </row>
    <row r="40" spans="4:5">
      <c r="D40">
        <f t="shared" ca="1" si="1"/>
        <v>0.63500730536061933</v>
      </c>
      <c r="E40">
        <f t="shared" ca="1" si="2"/>
        <v>2.3451449670642037</v>
      </c>
    </row>
    <row r="41" spans="4:5">
      <c r="D41">
        <f t="shared" ca="1" si="1"/>
        <v>0.36167488665745329</v>
      </c>
      <c r="E41">
        <f t="shared" ca="1" si="2"/>
        <v>1.6460145312133769</v>
      </c>
    </row>
    <row r="42" spans="4:5">
      <c r="D42">
        <f t="shared" ca="1" si="1"/>
        <v>0.13893417309435074</v>
      </c>
      <c r="E42">
        <f t="shared" ca="1" si="2"/>
        <v>0.91487962934040867</v>
      </c>
    </row>
    <row r="43" spans="4:5">
      <c r="D43">
        <f t="shared" ca="1" si="1"/>
        <v>0.18507644867942208</v>
      </c>
      <c r="E43">
        <f t="shared" ca="1" si="2"/>
        <v>1.103812999528816</v>
      </c>
    </row>
    <row r="44" spans="4:5">
      <c r="D44">
        <f t="shared" ca="1" si="1"/>
        <v>0.39025884802159161</v>
      </c>
      <c r="E44">
        <f t="shared" ca="1" si="2"/>
        <v>1.7213555487786427</v>
      </c>
    </row>
    <row r="45" spans="4:5">
      <c r="D45">
        <f t="shared" ca="1" si="1"/>
        <v>0.3837385938206348</v>
      </c>
      <c r="E45">
        <f t="shared" ca="1" si="2"/>
        <v>1.7043235552441949</v>
      </c>
    </row>
    <row r="46" spans="4:5">
      <c r="D46">
        <f t="shared" ca="1" si="1"/>
        <v>0.44537477841720374</v>
      </c>
      <c r="E46">
        <f t="shared" ca="1" si="2"/>
        <v>1.8626441879941291</v>
      </c>
    </row>
    <row r="47" spans="4:5">
      <c r="D47">
        <f t="shared" ca="1" si="1"/>
        <v>0.25255715635097964</v>
      </c>
      <c r="E47">
        <f t="shared" ca="1" si="2"/>
        <v>1.3335356023933469</v>
      </c>
    </row>
    <row r="48" spans="4:5">
      <c r="D48">
        <f t="shared" ca="1" si="1"/>
        <v>0.12669343575125236</v>
      </c>
      <c r="E48">
        <f t="shared" ca="1" si="2"/>
        <v>0.85783844148215804</v>
      </c>
    </row>
    <row r="49" spans="4:5">
      <c r="D49">
        <f t="shared" ca="1" si="1"/>
        <v>0.87880697290961596</v>
      </c>
      <c r="E49">
        <f t="shared" ca="1" si="2"/>
        <v>3.16904362801395</v>
      </c>
    </row>
    <row r="50" spans="4:5">
      <c r="D50">
        <f t="shared" ca="1" si="1"/>
        <v>0.73034062643720743</v>
      </c>
      <c r="E50">
        <f t="shared" ca="1" si="2"/>
        <v>2.6138435026761826</v>
      </c>
    </row>
    <row r="51" spans="4:5">
      <c r="D51">
        <f t="shared" ca="1" si="1"/>
        <v>0.47165593589885191</v>
      </c>
      <c r="E51">
        <f t="shared" ca="1" si="2"/>
        <v>1.9288920886909278</v>
      </c>
    </row>
    <row r="52" spans="4:5">
      <c r="D52">
        <f t="shared" ca="1" si="1"/>
        <v>8.7838247187023155E-2</v>
      </c>
      <c r="E52">
        <f t="shared" ca="1" si="2"/>
        <v>0.64581227562072341</v>
      </c>
    </row>
    <row r="53" spans="4:5">
      <c r="D53">
        <f t="shared" ca="1" si="1"/>
        <v>0.78524832400802613</v>
      </c>
      <c r="E53">
        <f t="shared" ca="1" si="2"/>
        <v>2.790041808956377</v>
      </c>
    </row>
    <row r="54" spans="4:5">
      <c r="D54">
        <f t="shared" ca="1" si="1"/>
        <v>8.2048183756188386E-2</v>
      </c>
      <c r="E54">
        <f t="shared" ca="1" si="2"/>
        <v>0.60857427249444518</v>
      </c>
    </row>
    <row r="55" spans="4:5">
      <c r="D55">
        <f t="shared" ca="1" si="1"/>
        <v>0.2202954152279526</v>
      </c>
      <c r="E55">
        <f t="shared" ca="1" si="2"/>
        <v>1.228804110826063</v>
      </c>
    </row>
    <row r="56" spans="4:5">
      <c r="D56">
        <f t="shared" ca="1" si="1"/>
        <v>0.94899558712405052</v>
      </c>
      <c r="E56">
        <f t="shared" ca="1" si="2"/>
        <v>3.635191899466784</v>
      </c>
    </row>
    <row r="57" spans="4:5">
      <c r="D57">
        <f t="shared" ca="1" si="1"/>
        <v>0.13154880196996999</v>
      </c>
      <c r="E57">
        <f t="shared" ca="1" si="2"/>
        <v>0.88090029088167965</v>
      </c>
    </row>
    <row r="58" spans="4:5">
      <c r="D58">
        <f t="shared" ca="1" si="1"/>
        <v>0.22988526624718908</v>
      </c>
      <c r="E58">
        <f t="shared" ca="1" si="2"/>
        <v>1.2607752469849711</v>
      </c>
    </row>
    <row r="59" spans="4:5">
      <c r="D59">
        <f t="shared" ca="1" si="1"/>
        <v>0.91343760910564509</v>
      </c>
      <c r="E59">
        <f t="shared" ca="1" si="2"/>
        <v>3.362231677199766</v>
      </c>
    </row>
    <row r="60" spans="4:5">
      <c r="D60">
        <f t="shared" ca="1" si="1"/>
        <v>0.14964039598495038</v>
      </c>
      <c r="E60">
        <f t="shared" ca="1" si="2"/>
        <v>0.96202306200027188</v>
      </c>
    </row>
    <row r="61" spans="4:5">
      <c r="D61">
        <f t="shared" ca="1" si="1"/>
        <v>0.37415568285281542</v>
      </c>
      <c r="E61">
        <f t="shared" ca="1" si="2"/>
        <v>1.6791332412593789</v>
      </c>
    </row>
    <row r="62" spans="4:5">
      <c r="D62">
        <f t="shared" ca="1" si="1"/>
        <v>0.43865816536338187</v>
      </c>
      <c r="E62">
        <f t="shared" ca="1" si="2"/>
        <v>1.8456278743918864</v>
      </c>
    </row>
    <row r="63" spans="4:5">
      <c r="D63">
        <f t="shared" ca="1" si="1"/>
        <v>0.84472071131667992</v>
      </c>
      <c r="E63">
        <f t="shared" ca="1" si="2"/>
        <v>3.0140506647830909</v>
      </c>
    </row>
    <row r="64" spans="4:5">
      <c r="D64">
        <f t="shared" ca="1" si="1"/>
        <v>0.75330182638619014</v>
      </c>
      <c r="E64">
        <f t="shared" ca="1" si="2"/>
        <v>2.684916921751757</v>
      </c>
    </row>
    <row r="65" spans="4:5">
      <c r="D65">
        <f t="shared" ca="1" si="1"/>
        <v>0.10784622292842627</v>
      </c>
      <c r="E65">
        <f t="shared" ca="1" si="2"/>
        <v>0.76193630961555847</v>
      </c>
    </row>
    <row r="66" spans="4:5">
      <c r="D66">
        <f t="shared" ref="D66:D80" ca="1" si="3">RAND()</f>
        <v>0.3358454484112281</v>
      </c>
      <c r="E66">
        <f t="shared" ref="E66:E80" ca="1" si="4">NORMINV(D66,$B$1,$B$2)</f>
        <v>1.5761715071194271</v>
      </c>
    </row>
    <row r="67" spans="4:5">
      <c r="D67">
        <f t="shared" ca="1" si="3"/>
        <v>0.74126519634142984</v>
      </c>
      <c r="E67">
        <f t="shared" ca="1" si="4"/>
        <v>2.6472508477671255</v>
      </c>
    </row>
    <row r="68" spans="4:5">
      <c r="D68">
        <f t="shared" ca="1" si="3"/>
        <v>0.42347237267621463</v>
      </c>
      <c r="E68">
        <f t="shared" ca="1" si="4"/>
        <v>1.8069818393084112</v>
      </c>
    </row>
    <row r="69" spans="4:5">
      <c r="D69">
        <f t="shared" ca="1" si="3"/>
        <v>0.77037497456389037</v>
      </c>
      <c r="E69">
        <f t="shared" ca="1" si="4"/>
        <v>2.7400823117050472</v>
      </c>
    </row>
    <row r="70" spans="4:5">
      <c r="D70">
        <f t="shared" ca="1" si="3"/>
        <v>0.79511385856381467</v>
      </c>
      <c r="E70">
        <f t="shared" ca="1" si="4"/>
        <v>2.8242944297295769</v>
      </c>
    </row>
    <row r="71" spans="4:5">
      <c r="D71">
        <f t="shared" ca="1" si="3"/>
        <v>0.98201693524772438</v>
      </c>
      <c r="E71">
        <f t="shared" ca="1" si="4"/>
        <v>4.097310143644564</v>
      </c>
    </row>
    <row r="72" spans="4:5">
      <c r="D72">
        <f t="shared" ca="1" si="3"/>
        <v>0.87373271058159929</v>
      </c>
      <c r="E72">
        <f t="shared" ca="1" si="4"/>
        <v>3.1442147708991075</v>
      </c>
    </row>
    <row r="73" spans="4:5">
      <c r="D73">
        <f t="shared" ca="1" si="3"/>
        <v>0.24162333662267965</v>
      </c>
      <c r="E73">
        <f t="shared" ca="1" si="4"/>
        <v>1.298909715740207</v>
      </c>
    </row>
    <row r="74" spans="4:5">
      <c r="D74">
        <f t="shared" ca="1" si="3"/>
        <v>0.44578543081037036</v>
      </c>
      <c r="E74">
        <f t="shared" ca="1" si="4"/>
        <v>1.8636832230816571</v>
      </c>
    </row>
    <row r="75" spans="4:5">
      <c r="D75">
        <f t="shared" ca="1" si="3"/>
        <v>0.46217923344184975</v>
      </c>
      <c r="E75">
        <f t="shared" ca="1" si="4"/>
        <v>1.9050549418050109</v>
      </c>
    </row>
    <row r="76" spans="4:5">
      <c r="D76">
        <f t="shared" ca="1" si="3"/>
        <v>0.16824138484766316</v>
      </c>
      <c r="E76">
        <f t="shared" ca="1" si="4"/>
        <v>1.0388619690047678</v>
      </c>
    </row>
    <row r="77" spans="4:5">
      <c r="D77">
        <f t="shared" ca="1" si="3"/>
        <v>0.95664663986994558</v>
      </c>
      <c r="E77">
        <f t="shared" ca="1" si="4"/>
        <v>3.7130316326084829</v>
      </c>
    </row>
    <row r="78" spans="4:5">
      <c r="D78">
        <f t="shared" ca="1" si="3"/>
        <v>0.56368951297943415</v>
      </c>
      <c r="E78">
        <f t="shared" ca="1" si="4"/>
        <v>2.1603301954115639</v>
      </c>
    </row>
    <row r="79" spans="4:5">
      <c r="D79">
        <f t="shared" ca="1" si="3"/>
        <v>0.9409171234220397</v>
      </c>
      <c r="E79">
        <f t="shared" ca="1" si="4"/>
        <v>3.5625190861958158</v>
      </c>
    </row>
    <row r="80" spans="4:5">
      <c r="D80">
        <f t="shared" ca="1" si="3"/>
        <v>8.8190045069861611E-2</v>
      </c>
      <c r="E80">
        <f t="shared" ca="1" si="4"/>
        <v>0.64801492588822063</v>
      </c>
    </row>
  </sheetData>
  <sortState ref="G1:H13">
    <sortCondition ref="H1: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G33" sqref="G33"/>
    </sheetView>
  </sheetViews>
  <sheetFormatPr defaultRowHeight="15"/>
  <cols>
    <col min="1" max="1" width="14.28515625" customWidth="1"/>
    <col min="10" max="10" width="12.7109375" customWidth="1"/>
  </cols>
  <sheetData>
    <row r="1" spans="1:16">
      <c r="A1" s="1" t="s">
        <v>20</v>
      </c>
      <c r="J1" s="1" t="s">
        <v>21</v>
      </c>
    </row>
    <row r="2" spans="1:16">
      <c r="A2" t="s">
        <v>5</v>
      </c>
      <c r="B2">
        <v>2</v>
      </c>
      <c r="D2">
        <v>0.60443845550868014</v>
      </c>
      <c r="F2" t="s">
        <v>18</v>
      </c>
      <c r="J2" t="s">
        <v>13</v>
      </c>
      <c r="K2">
        <v>0.95</v>
      </c>
      <c r="M2">
        <v>0.60443845550868014</v>
      </c>
      <c r="N2">
        <f t="shared" ref="N2:N21" si="0">M2-$K$3</f>
        <v>-0.41680266797548637</v>
      </c>
      <c r="P2" t="s">
        <v>18</v>
      </c>
    </row>
    <row r="3" spans="1:16">
      <c r="A3" t="s">
        <v>13</v>
      </c>
      <c r="B3">
        <v>0.95</v>
      </c>
      <c r="D3">
        <v>1.9546650447363967</v>
      </c>
      <c r="F3">
        <f>B4-(B2*B5/B7)</f>
        <v>0.14470247630424904</v>
      </c>
      <c r="J3" t="s">
        <v>14</v>
      </c>
      <c r="K3">
        <v>1.0212411234841665</v>
      </c>
      <c r="M3">
        <v>1.9546650447363967</v>
      </c>
      <c r="N3">
        <f t="shared" si="0"/>
        <v>0.93342392125223017</v>
      </c>
      <c r="P3">
        <f>K3-(K4*K7/K6)</f>
        <v>0.21675087318704933</v>
      </c>
    </row>
    <row r="4" spans="1:16">
      <c r="A4" t="s">
        <v>14</v>
      </c>
      <c r="B4">
        <f>AVERAGE(D2:D21)</f>
        <v>1.0212411234841665</v>
      </c>
      <c r="D4">
        <v>0.54741292034734679</v>
      </c>
      <c r="F4" t="s">
        <v>19</v>
      </c>
      <c r="J4" t="s">
        <v>15</v>
      </c>
      <c r="K4">
        <v>1.96</v>
      </c>
      <c r="M4">
        <v>0.54741292034734679</v>
      </c>
      <c r="N4">
        <f t="shared" si="0"/>
        <v>-0.47382820313681973</v>
      </c>
      <c r="P4" t="s">
        <v>22</v>
      </c>
    </row>
    <row r="5" spans="1:16">
      <c r="A5" t="s">
        <v>15</v>
      </c>
      <c r="B5">
        <v>1.96</v>
      </c>
      <c r="D5">
        <v>1.1694941178155489</v>
      </c>
      <c r="F5">
        <f>B4+(B2*B5/B7)</f>
        <v>1.897779770664084</v>
      </c>
      <c r="J5" t="s">
        <v>16</v>
      </c>
      <c r="K5">
        <v>20</v>
      </c>
      <c r="M5">
        <v>1.1694941178155489</v>
      </c>
      <c r="N5">
        <f t="shared" si="0"/>
        <v>0.14825299433138239</v>
      </c>
      <c r="P5">
        <f>K3+(K4*K7/K6)</f>
        <v>1.8257313737812837</v>
      </c>
    </row>
    <row r="6" spans="1:16">
      <c r="A6" t="s">
        <v>16</v>
      </c>
      <c r="B6">
        <v>20</v>
      </c>
      <c r="D6">
        <v>2.9693714659228765</v>
      </c>
      <c r="J6" t="s">
        <v>17</v>
      </c>
      <c r="K6">
        <v>4.4721359549995796</v>
      </c>
      <c r="M6">
        <v>2.9693714659228765</v>
      </c>
      <c r="N6">
        <f t="shared" si="0"/>
        <v>1.94813034243871</v>
      </c>
    </row>
    <row r="7" spans="1:16">
      <c r="A7" s="3" t="s">
        <v>17</v>
      </c>
      <c r="B7">
        <f>SQRT(B6)</f>
        <v>4.4721359549995796</v>
      </c>
      <c r="D7">
        <v>5.0305040068537963</v>
      </c>
      <c r="J7" t="s">
        <v>0</v>
      </c>
      <c r="K7">
        <f>STDEV(M2:M21)</f>
        <v>1.8356070274491576</v>
      </c>
      <c r="M7">
        <v>5.0305040068537963</v>
      </c>
      <c r="N7">
        <f t="shared" si="0"/>
        <v>4.0092628833696295</v>
      </c>
    </row>
    <row r="8" spans="1:16">
      <c r="D8">
        <v>-1.2089714641860057</v>
      </c>
      <c r="M8">
        <v>-1.2089714641860057</v>
      </c>
      <c r="N8">
        <f t="shared" si="0"/>
        <v>-2.2302125876701719</v>
      </c>
    </row>
    <row r="9" spans="1:16">
      <c r="D9">
        <v>-0.36906087981190083</v>
      </c>
      <c r="M9">
        <v>-0.36906087981190083</v>
      </c>
      <c r="N9">
        <f t="shared" si="0"/>
        <v>-1.3903020032960673</v>
      </c>
    </row>
    <row r="10" spans="1:16">
      <c r="D10">
        <v>1.8100219679138503</v>
      </c>
      <c r="M10">
        <v>1.8100219679138503</v>
      </c>
      <c r="N10">
        <f t="shared" si="0"/>
        <v>0.78878084442968377</v>
      </c>
    </row>
    <row r="11" spans="1:16">
      <c r="D11">
        <v>0.84147257337442616</v>
      </c>
      <c r="M11">
        <v>0.84147257337442616</v>
      </c>
      <c r="N11">
        <f t="shared" si="0"/>
        <v>-0.17976855010974035</v>
      </c>
    </row>
    <row r="12" spans="1:16">
      <c r="D12">
        <v>2.0651495143885139</v>
      </c>
      <c r="M12">
        <v>2.0651495143885139</v>
      </c>
      <c r="N12">
        <f t="shared" si="0"/>
        <v>1.0439083909043474</v>
      </c>
    </row>
    <row r="13" spans="1:16">
      <c r="D13">
        <v>-1.5492087965454941</v>
      </c>
      <c r="M13">
        <v>-1.5492087965454941</v>
      </c>
      <c r="N13">
        <f t="shared" si="0"/>
        <v>-2.5704499200296604</v>
      </c>
    </row>
    <row r="14" spans="1:16">
      <c r="D14">
        <v>0.58700161688677643</v>
      </c>
      <c r="M14">
        <v>0.58700161688677643</v>
      </c>
      <c r="N14">
        <f t="shared" si="0"/>
        <v>-0.43423950659739008</v>
      </c>
    </row>
    <row r="15" spans="1:16">
      <c r="D15">
        <v>3.4123200937320006</v>
      </c>
      <c r="M15">
        <v>3.4123200937320006</v>
      </c>
      <c r="N15">
        <f t="shared" si="0"/>
        <v>2.3910789702478343</v>
      </c>
    </row>
    <row r="16" spans="1:16">
      <c r="D16">
        <v>-1.7695171915564436</v>
      </c>
      <c r="M16">
        <v>-1.7695171915564436</v>
      </c>
      <c r="N16">
        <f t="shared" si="0"/>
        <v>-2.7907583150406099</v>
      </c>
    </row>
    <row r="17" spans="1:14">
      <c r="D17">
        <v>0.78617970950936411</v>
      </c>
      <c r="M17">
        <v>0.78617970950936411</v>
      </c>
      <c r="N17">
        <f t="shared" si="0"/>
        <v>-0.2350614139748024</v>
      </c>
    </row>
    <row r="18" spans="1:14">
      <c r="D18">
        <v>2.3330941526910935</v>
      </c>
      <c r="M18">
        <v>2.3330941526910935</v>
      </c>
      <c r="N18">
        <f t="shared" si="0"/>
        <v>1.311853029206927</v>
      </c>
    </row>
    <row r="19" spans="1:14">
      <c r="D19">
        <v>1.0707040474874694</v>
      </c>
      <c r="M19">
        <v>1.0707040474874694</v>
      </c>
      <c r="N19">
        <f t="shared" si="0"/>
        <v>4.9462924003302877E-2</v>
      </c>
    </row>
    <row r="20" spans="1:14">
      <c r="D20">
        <v>2.3411603199167033</v>
      </c>
      <c r="M20">
        <v>2.3411603199167033</v>
      </c>
      <c r="N20">
        <f t="shared" si="0"/>
        <v>1.3199191964325367</v>
      </c>
    </row>
    <row r="21" spans="1:14">
      <c r="D21">
        <v>-2.2014092053016721</v>
      </c>
      <c r="M21">
        <v>-2.2014092053016721</v>
      </c>
      <c r="N21">
        <f t="shared" si="0"/>
        <v>-3.2226503287858383</v>
      </c>
    </row>
    <row r="23" spans="1:14">
      <c r="A23" t="s">
        <v>23</v>
      </c>
    </row>
    <row r="24" spans="1:14">
      <c r="A24" t="s">
        <v>13</v>
      </c>
      <c r="B24">
        <v>0.95</v>
      </c>
      <c r="D24">
        <v>0.60443845550868014</v>
      </c>
      <c r="F24" t="s">
        <v>18</v>
      </c>
    </row>
    <row r="25" spans="1:14">
      <c r="A25" t="s">
        <v>15</v>
      </c>
      <c r="B25">
        <v>1.96</v>
      </c>
      <c r="D25">
        <v>1.9546650447363967</v>
      </c>
      <c r="F25">
        <f>B31*B29/B32</f>
        <v>1.9487085432283224</v>
      </c>
    </row>
    <row r="26" spans="1:14">
      <c r="A26" t="s">
        <v>16</v>
      </c>
      <c r="B26">
        <v>20</v>
      </c>
      <c r="D26">
        <v>0.54741292034734679</v>
      </c>
      <c r="F26" t="s">
        <v>19</v>
      </c>
    </row>
    <row r="27" spans="1:14">
      <c r="A27" s="3" t="s">
        <v>17</v>
      </c>
      <c r="B27">
        <f>SQRT(B26)</f>
        <v>4.4721359549995796</v>
      </c>
      <c r="D27">
        <v>1.1694941178155489</v>
      </c>
      <c r="F27">
        <f>B31*B29/B33</f>
        <v>7.1879516174363829</v>
      </c>
    </row>
    <row r="28" spans="1:14">
      <c r="A28" s="3" t="s">
        <v>14</v>
      </c>
      <c r="B28">
        <f>AVERAGE(D24:D43)</f>
        <v>1.0212411234841665</v>
      </c>
      <c r="D28">
        <v>2.9693714659228765</v>
      </c>
    </row>
    <row r="29" spans="1:14">
      <c r="A29" s="3" t="s">
        <v>26</v>
      </c>
      <c r="B29">
        <v>19</v>
      </c>
      <c r="D29">
        <v>5.0305040068537963</v>
      </c>
    </row>
    <row r="30" spans="1:14">
      <c r="A30" s="3" t="s">
        <v>0</v>
      </c>
      <c r="B30">
        <v>1.8356070274491576</v>
      </c>
      <c r="D30">
        <v>-1.2089714641860057</v>
      </c>
    </row>
    <row r="31" spans="1:14">
      <c r="A31" s="3" t="s">
        <v>1</v>
      </c>
      <c r="B31">
        <f>B30^2</f>
        <v>3.3694531592207326</v>
      </c>
      <c r="D31">
        <v>-0.36906087981190083</v>
      </c>
    </row>
    <row r="32" spans="1:14">
      <c r="A32" s="3" t="s">
        <v>24</v>
      </c>
      <c r="B32">
        <v>32.852326864199</v>
      </c>
      <c r="D32">
        <v>1.8100219679138503</v>
      </c>
    </row>
    <row r="33" spans="1:4">
      <c r="A33" s="3" t="s">
        <v>25</v>
      </c>
      <c r="B33">
        <v>8.906516547759793</v>
      </c>
      <c r="D33">
        <v>0.84147257337442616</v>
      </c>
    </row>
    <row r="34" spans="1:4">
      <c r="D34">
        <v>2.0651495143885139</v>
      </c>
    </row>
    <row r="35" spans="1:4">
      <c r="D35">
        <v>-1.5492087965454941</v>
      </c>
    </row>
    <row r="36" spans="1:4">
      <c r="D36">
        <v>0.58700161688677643</v>
      </c>
    </row>
    <row r="37" spans="1:4">
      <c r="D37">
        <v>3.4123200937320006</v>
      </c>
    </row>
    <row r="38" spans="1:4">
      <c r="D38">
        <v>-1.7695171915564436</v>
      </c>
    </row>
    <row r="39" spans="1:4">
      <c r="D39">
        <v>0.78617970950936411</v>
      </c>
    </row>
    <row r="40" spans="1:4">
      <c r="D40">
        <v>2.3330941526910935</v>
      </c>
    </row>
    <row r="41" spans="1:4">
      <c r="D41">
        <v>1.0707040474874694</v>
      </c>
    </row>
    <row r="42" spans="1:4">
      <c r="D42">
        <v>2.3411603199167033</v>
      </c>
    </row>
    <row r="43" spans="1:4">
      <c r="D43">
        <v>-2.2014092053016721</v>
      </c>
    </row>
    <row r="45" spans="1:4">
      <c r="A45">
        <f>(1-B24)/2</f>
        <v>2.5000000000000022E-2</v>
      </c>
      <c r="B45">
        <f>(1+B24)/2</f>
        <v>0.97499999999999998</v>
      </c>
    </row>
    <row r="46" spans="1:4">
      <c r="A46">
        <f>CHIINV(A45,B29)</f>
        <v>32.852326864199</v>
      </c>
      <c r="B46">
        <f>CHIINV(B45,B29)</f>
        <v>8.906516547759793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0"/>
  <sheetViews>
    <sheetView workbookViewId="0">
      <selection activeCell="F4" sqref="F4"/>
    </sheetView>
  </sheetViews>
  <sheetFormatPr defaultRowHeight="15"/>
  <cols>
    <col min="1" max="1" width="13.7109375" bestFit="1" customWidth="1"/>
    <col min="2" max="2" width="9.140625" customWidth="1"/>
  </cols>
  <sheetData>
    <row r="1" spans="1:22" ht="18.75">
      <c r="A1" t="s">
        <v>4</v>
      </c>
      <c r="B1">
        <v>2</v>
      </c>
      <c r="H1">
        <f ca="1">RAND()</f>
        <v>0.95944220341836672</v>
      </c>
      <c r="I1">
        <f ca="1">NORMINV(H1,$B$1,$B$2)</f>
        <v>4.616374250932445</v>
      </c>
      <c r="L1" t="s">
        <v>30</v>
      </c>
      <c r="Q1" t="s">
        <v>32</v>
      </c>
      <c r="V1" s="5" t="s">
        <v>33</v>
      </c>
    </row>
    <row r="2" spans="1:22">
      <c r="A2" t="s">
        <v>5</v>
      </c>
      <c r="B2">
        <v>1.5</v>
      </c>
      <c r="H2">
        <f t="shared" ref="H2:H15" ca="1" si="0">RAND()</f>
        <v>0.4645053051116439</v>
      </c>
      <c r="I2">
        <f t="shared" ref="I2:I15" ca="1" si="1">NORMINV(H2,$B$1,$B$2)</f>
        <v>1.8663654257826205</v>
      </c>
      <c r="L2" s="4" t="s">
        <v>27</v>
      </c>
      <c r="Q2" s="4" t="s">
        <v>27</v>
      </c>
      <c r="V2" s="4" t="s">
        <v>27</v>
      </c>
    </row>
    <row r="3" spans="1:22">
      <c r="A3" t="s">
        <v>13</v>
      </c>
      <c r="B3" t="s">
        <v>31</v>
      </c>
      <c r="C3" t="s">
        <v>15</v>
      </c>
      <c r="D3" t="s">
        <v>34</v>
      </c>
      <c r="E3" t="s">
        <v>25</v>
      </c>
      <c r="F3" t="s">
        <v>24</v>
      </c>
      <c r="H3">
        <f t="shared" ca="1" si="0"/>
        <v>7.2861945293080765E-2</v>
      </c>
      <c r="I3">
        <f t="shared" ca="1" si="1"/>
        <v>-0.18220404958833303</v>
      </c>
      <c r="L3" t="s">
        <v>18</v>
      </c>
      <c r="Q3" t="s">
        <v>18</v>
      </c>
      <c r="V3" t="s">
        <v>18</v>
      </c>
    </row>
    <row r="4" spans="1:22">
      <c r="A4">
        <v>0.9</v>
      </c>
      <c r="B4">
        <f>(1+A4)/2</f>
        <v>0.95</v>
      </c>
      <c r="C4">
        <f>NORMSINV(B4)</f>
        <v>1.6448536269514724</v>
      </c>
      <c r="D4">
        <f>(1-A4)/2</f>
        <v>4.9999999999999989E-2</v>
      </c>
      <c r="E4">
        <f>CHIINV(B4,14)</f>
        <v>6.5706314569382283</v>
      </c>
      <c r="F4">
        <f>CHIINV(D4,14)</f>
        <v>23.684791305531363</v>
      </c>
      <c r="H4">
        <f t="shared" ca="1" si="0"/>
        <v>0.74149021157394812</v>
      </c>
      <c r="I4">
        <f t="shared" ca="1" si="1"/>
        <v>2.9719196965591315</v>
      </c>
      <c r="L4">
        <f ca="1">B7-(B2*C4/B9)</f>
        <v>1.3641332865119353</v>
      </c>
      <c r="Q4">
        <f ca="1">B7-(C5*B10/B9)</f>
        <v>1.0837845484174067</v>
      </c>
      <c r="V4">
        <f ca="1">B11*14/F4</f>
        <v>1.9425354226537497</v>
      </c>
    </row>
    <row r="5" spans="1:22">
      <c r="A5">
        <v>0.95</v>
      </c>
      <c r="B5">
        <f>(1+A5)/2</f>
        <v>0.97499999999999998</v>
      </c>
      <c r="C5">
        <f>NORMSINV(B5)</f>
        <v>1.959963984540054</v>
      </c>
      <c r="D5">
        <f>(1-A5)/2</f>
        <v>2.5000000000000022E-2</v>
      </c>
      <c r="E5">
        <f>CHIINV(B5,14)</f>
        <v>5.628726167908475</v>
      </c>
      <c r="F5">
        <f>CHIINV(D5,14)</f>
        <v>26.118948045685954</v>
      </c>
      <c r="H5">
        <f t="shared" ca="1" si="0"/>
        <v>0.36062100272127329</v>
      </c>
      <c r="I5">
        <f t="shared" ca="1" si="1"/>
        <v>1.4648009400116293</v>
      </c>
      <c r="L5" t="s">
        <v>19</v>
      </c>
      <c r="Q5" t="s">
        <v>19</v>
      </c>
      <c r="V5" t="s">
        <v>19</v>
      </c>
    </row>
    <row r="6" spans="1:22">
      <c r="A6">
        <v>0.99</v>
      </c>
      <c r="B6">
        <f>(1+A6)/2</f>
        <v>0.995</v>
      </c>
      <c r="C6">
        <f>NORMSINV(B6)</f>
        <v>2.5758293035489102</v>
      </c>
      <c r="D6">
        <f>(1-A6)/2</f>
        <v>5.0000000000000044E-3</v>
      </c>
      <c r="E6">
        <f>CHIINV(B6,14)</f>
        <v>4.0746749687019763</v>
      </c>
      <c r="F6">
        <f>CHIINV(D6,14)</f>
        <v>31.319349623182926</v>
      </c>
      <c r="H6">
        <f t="shared" ca="1" si="0"/>
        <v>0.25716321600864944</v>
      </c>
      <c r="I6">
        <f t="shared" ca="1" si="1"/>
        <v>1.0218262066847932</v>
      </c>
      <c r="L6">
        <f ca="1">B7+(B2*C4/B9)</f>
        <v>2.6382314273383192</v>
      </c>
      <c r="Q6">
        <f ca="1">B7+(C4*B10/B9)</f>
        <v>2.7710868677140694</v>
      </c>
      <c r="V6">
        <f ca="1">B11*14/E4</f>
        <v>7.002149852823309</v>
      </c>
    </row>
    <row r="7" spans="1:22">
      <c r="A7" t="s">
        <v>14</v>
      </c>
      <c r="B7">
        <f ca="1">AVERAGE(I1:I15)</f>
        <v>2.0011823569251272</v>
      </c>
      <c r="H7">
        <f t="shared" ca="1" si="0"/>
        <v>5.9866644607593056E-2</v>
      </c>
      <c r="I7">
        <f t="shared" ca="1" si="1"/>
        <v>-0.3338410704659065</v>
      </c>
      <c r="L7" s="4" t="s">
        <v>28</v>
      </c>
      <c r="Q7" s="4" t="s">
        <v>28</v>
      </c>
      <c r="V7" s="4" t="s">
        <v>28</v>
      </c>
    </row>
    <row r="8" spans="1:22">
      <c r="A8" t="s">
        <v>16</v>
      </c>
      <c r="B8">
        <v>15</v>
      </c>
      <c r="H8">
        <f t="shared" ca="1" si="0"/>
        <v>0.43894942806752946</v>
      </c>
      <c r="I8">
        <f t="shared" ca="1" si="1"/>
        <v>1.7695500064351701</v>
      </c>
      <c r="L8" t="s">
        <v>18</v>
      </c>
      <c r="Q8" t="s">
        <v>18</v>
      </c>
      <c r="V8" t="s">
        <v>18</v>
      </c>
    </row>
    <row r="9" spans="1:22">
      <c r="A9" s="3" t="s">
        <v>17</v>
      </c>
      <c r="B9">
        <f>SQRT(B8)</f>
        <v>3.872983346207417</v>
      </c>
      <c r="H9">
        <f t="shared" ca="1" si="0"/>
        <v>7.047058506540349E-2</v>
      </c>
      <c r="I9">
        <f t="shared" ca="1" si="1"/>
        <v>-0.20844284895530718</v>
      </c>
      <c r="L9">
        <f ca="1">B7-(B2*C5/B9)</f>
        <v>1.2420915697961312</v>
      </c>
      <c r="Q9">
        <f ca="1">B7-(C5*B10/B9)</f>
        <v>1.0837845484174067</v>
      </c>
      <c r="V9">
        <f ca="1">B11*14/F5</f>
        <v>1.7615007315256486</v>
      </c>
    </row>
    <row r="10" spans="1:22">
      <c r="A10" s="3" t="s">
        <v>0</v>
      </c>
      <c r="B10">
        <f ca="1">STDEV(I1:I15)</f>
        <v>1.8128223080749022</v>
      </c>
      <c r="H10">
        <f t="shared" ca="1" si="0"/>
        <v>0.46558063610337519</v>
      </c>
      <c r="I10">
        <f t="shared" ca="1" si="1"/>
        <v>1.8704242012932264</v>
      </c>
      <c r="L10" t="s">
        <v>19</v>
      </c>
      <c r="Q10" t="s">
        <v>19</v>
      </c>
      <c r="V10" t="s">
        <v>19</v>
      </c>
    </row>
    <row r="11" spans="1:22">
      <c r="A11" s="3" t="s">
        <v>1</v>
      </c>
      <c r="B11">
        <f ca="1">B10^2</f>
        <v>3.2863247206540156</v>
      </c>
      <c r="H11">
        <f t="shared" ca="1" si="0"/>
        <v>9.4503145065830907E-2</v>
      </c>
      <c r="I11">
        <f t="shared" ca="1" si="1"/>
        <v>2.971333603159354E-2</v>
      </c>
      <c r="L11">
        <f ca="1">B7+(B2*C6/B9)</f>
        <v>2.9987967564569251</v>
      </c>
      <c r="Q11">
        <f ca="1">B7+(C5*B10/B9)</f>
        <v>2.9185801654328478</v>
      </c>
      <c r="V11">
        <f ca="1">B11*14/E5</f>
        <v>8.1738824587823391</v>
      </c>
    </row>
    <row r="12" spans="1:22">
      <c r="H12">
        <f t="shared" ca="1" si="0"/>
        <v>0.90994563175658882</v>
      </c>
      <c r="I12">
        <f t="shared" ca="1" si="1"/>
        <v>4.0106304644885604</v>
      </c>
      <c r="L12" s="4" t="s">
        <v>29</v>
      </c>
      <c r="Q12" s="4" t="s">
        <v>29</v>
      </c>
      <c r="V12" s="4" t="s">
        <v>29</v>
      </c>
    </row>
    <row r="13" spans="1:22">
      <c r="H13">
        <f t="shared" ca="1" si="0"/>
        <v>0.98165480495059132</v>
      </c>
      <c r="I13">
        <f t="shared" ca="1" si="1"/>
        <v>5.1337888866637016</v>
      </c>
      <c r="L13" t="s">
        <v>18</v>
      </c>
      <c r="Q13" t="s">
        <v>18</v>
      </c>
      <c r="V13" t="s">
        <v>18</v>
      </c>
    </row>
    <row r="14" spans="1:22">
      <c r="H14">
        <f t="shared" ca="1" si="0"/>
        <v>0.910289603635966</v>
      </c>
      <c r="I14">
        <f t="shared" ca="1" si="1"/>
        <v>4.013810820011396</v>
      </c>
      <c r="L14">
        <f ca="1">B7-(B2*C6/B9)</f>
        <v>1.0035679573933294</v>
      </c>
      <c r="Q14">
        <f ca="1">B7-(C6*B10/B9)</f>
        <v>0.79551726470646633</v>
      </c>
      <c r="V14">
        <f ca="1">B11*14/F6</f>
        <v>1.4690134579008047</v>
      </c>
    </row>
    <row r="15" spans="1:22">
      <c r="H15">
        <f t="shared" ca="1" si="0"/>
        <v>0.49282450255547516</v>
      </c>
      <c r="I15">
        <f t="shared" ca="1" si="1"/>
        <v>1.9730190879921923</v>
      </c>
      <c r="L15" t="s">
        <v>19</v>
      </c>
      <c r="Q15" t="s">
        <v>19</v>
      </c>
      <c r="V15" t="s">
        <v>19</v>
      </c>
    </row>
    <row r="16" spans="1:22">
      <c r="L16">
        <f ca="1">B7+(B2*C6/B9)</f>
        <v>2.9987967564569251</v>
      </c>
      <c r="Q16">
        <f ca="1">B7+(C6*B10/B9)</f>
        <v>3.2068474491437882</v>
      </c>
      <c r="V16">
        <f ca="1">B11*14/E6</f>
        <v>11.291341381227433</v>
      </c>
    </row>
    <row r="20" spans="1:22" ht="18.75">
      <c r="A20" t="s">
        <v>4</v>
      </c>
      <c r="B20">
        <v>2</v>
      </c>
      <c r="H20">
        <f t="shared" ref="H20:H55" ca="1" si="2">RAND()</f>
        <v>0.48596359590524285</v>
      </c>
      <c r="I20">
        <f ca="1">NORMINV(H20,$B$20,$B$21)</f>
        <v>1.9472130354783406</v>
      </c>
      <c r="L20" t="s">
        <v>30</v>
      </c>
      <c r="Q20" t="s">
        <v>32</v>
      </c>
      <c r="V20" s="5" t="s">
        <v>33</v>
      </c>
    </row>
    <row r="21" spans="1:22">
      <c r="A21" t="s">
        <v>5</v>
      </c>
      <c r="B21">
        <v>1.5</v>
      </c>
      <c r="H21">
        <f t="shared" ca="1" si="2"/>
        <v>0.23948081970899882</v>
      </c>
      <c r="I21">
        <f t="shared" ref="I21:I55" ca="1" si="3">NORMINV(H21,$B$20,$B$21)</f>
        <v>0.93803956949619849</v>
      </c>
      <c r="L21" s="4" t="s">
        <v>27</v>
      </c>
      <c r="Q21" s="4" t="s">
        <v>27</v>
      </c>
      <c r="V21" s="4" t="s">
        <v>27</v>
      </c>
    </row>
    <row r="22" spans="1:22">
      <c r="A22" t="s">
        <v>13</v>
      </c>
      <c r="B22" t="s">
        <v>31</v>
      </c>
      <c r="C22" t="s">
        <v>15</v>
      </c>
      <c r="D22" t="s">
        <v>34</v>
      </c>
      <c r="E22" t="s">
        <v>25</v>
      </c>
      <c r="F22" t="s">
        <v>24</v>
      </c>
      <c r="H22">
        <f t="shared" ca="1" si="2"/>
        <v>0.19510417432573712</v>
      </c>
      <c r="I22">
        <f t="shared" ca="1" si="3"/>
        <v>0.71114062413300427</v>
      </c>
      <c r="L22" t="s">
        <v>18</v>
      </c>
      <c r="Q22" t="s">
        <v>18</v>
      </c>
      <c r="V22" t="s">
        <v>18</v>
      </c>
    </row>
    <row r="23" spans="1:22">
      <c r="A23">
        <v>0.9</v>
      </c>
      <c r="B23">
        <f>(1+A23)/2</f>
        <v>0.95</v>
      </c>
      <c r="C23">
        <f>NORMSINV(B23)</f>
        <v>1.6448536269514724</v>
      </c>
      <c r="D23">
        <f>(1-A23)/2</f>
        <v>4.9999999999999989E-2</v>
      </c>
      <c r="E23">
        <f>CHIINV(B23,34)</f>
        <v>21.664280975174016</v>
      </c>
      <c r="F23">
        <f>CHIINV(D23,34)</f>
        <v>48.602367378888246</v>
      </c>
      <c r="H23">
        <f t="shared" ca="1" si="2"/>
        <v>0.84859033932751426</v>
      </c>
      <c r="I23">
        <f t="shared" ca="1" si="3"/>
        <v>3.5456094363683013</v>
      </c>
      <c r="L23">
        <f ca="1">B26-(B21*C23/B28)</f>
        <v>1.3675430959248718</v>
      </c>
      <c r="Q23">
        <f ca="1">B26-(C24*B29/B28)</f>
        <v>1.1890410271881851</v>
      </c>
      <c r="V23">
        <f ca="1">B30*34/F23</f>
        <v>2.2606209290093489</v>
      </c>
    </row>
    <row r="24" spans="1:22">
      <c r="A24">
        <v>0.95</v>
      </c>
      <c r="B24">
        <f>(1+A24)/2</f>
        <v>0.97499999999999998</v>
      </c>
      <c r="C24">
        <f>NORMSINV(B24)</f>
        <v>1.959963984540054</v>
      </c>
      <c r="D24">
        <f>(1-A24)/2</f>
        <v>2.5000000000000022E-2</v>
      </c>
      <c r="E24">
        <f>CHIINV(B24,34)</f>
        <v>19.806253103900627</v>
      </c>
      <c r="F24">
        <f>CHIINV(D24,34)</f>
        <v>51.965995164029366</v>
      </c>
      <c r="H24">
        <f t="shared" ca="1" si="2"/>
        <v>0.60225854081451069</v>
      </c>
      <c r="I24">
        <f t="shared" ca="1" si="3"/>
        <v>2.3887961363628438</v>
      </c>
      <c r="L24" t="s">
        <v>19</v>
      </c>
      <c r="Q24" t="s">
        <v>19</v>
      </c>
      <c r="V24" t="s">
        <v>19</v>
      </c>
    </row>
    <row r="25" spans="1:22">
      <c r="A25">
        <v>0.99</v>
      </c>
      <c r="B25">
        <f>(1+A25)/2</f>
        <v>0.995</v>
      </c>
      <c r="C25">
        <f>NORMSINV(B25)</f>
        <v>2.5758293035489102</v>
      </c>
      <c r="D25">
        <f>(1-A25)/2</f>
        <v>5.0000000000000044E-3</v>
      </c>
      <c r="E25">
        <f>CHIINV(B25,34)</f>
        <v>16.501272572637802</v>
      </c>
      <c r="F25">
        <f>CHIINV(D25,34)</f>
        <v>58.963925910777348</v>
      </c>
      <c r="H25">
        <f t="shared" ca="1" si="2"/>
        <v>0.62059563312903876</v>
      </c>
      <c r="I25">
        <f t="shared" ca="1" si="3"/>
        <v>2.4605682619908471</v>
      </c>
      <c r="L25">
        <f ca="1">B26+(B21*C23/B28)</f>
        <v>2.2016361206590731</v>
      </c>
      <c r="Q25">
        <f ca="1">B26+(C23*B29/B28)</f>
        <v>2.2843897328765319</v>
      </c>
      <c r="V25">
        <f ca="1">B30*34/E23</f>
        <v>5.071552064064452</v>
      </c>
    </row>
    <row r="26" spans="1:22">
      <c r="A26" t="s">
        <v>14</v>
      </c>
      <c r="B26">
        <f ca="1">AVERAGE(I20:I55)</f>
        <v>1.7845896082919726</v>
      </c>
      <c r="H26">
        <f t="shared" ca="1" si="2"/>
        <v>0.21518492837288594</v>
      </c>
      <c r="I26">
        <f t="shared" ca="1" si="3"/>
        <v>0.81716164014708226</v>
      </c>
      <c r="L26" s="4" t="s">
        <v>28</v>
      </c>
      <c r="Q26" s="4" t="s">
        <v>28</v>
      </c>
      <c r="V26" s="4" t="s">
        <v>28</v>
      </c>
    </row>
    <row r="27" spans="1:22">
      <c r="A27" t="s">
        <v>16</v>
      </c>
      <c r="B27">
        <v>35</v>
      </c>
      <c r="H27">
        <f t="shared" ca="1" si="2"/>
        <v>0.56299719397277159</v>
      </c>
      <c r="I27">
        <f t="shared" ca="1" si="3"/>
        <v>2.237858910638971</v>
      </c>
      <c r="L27" t="s">
        <v>18</v>
      </c>
      <c r="Q27" t="s">
        <v>18</v>
      </c>
      <c r="V27" t="s">
        <v>18</v>
      </c>
    </row>
    <row r="28" spans="1:22">
      <c r="A28" s="3" t="s">
        <v>17</v>
      </c>
      <c r="B28">
        <f>SQRT(B27)</f>
        <v>5.9160797830996161</v>
      </c>
      <c r="H28">
        <f t="shared" ca="1" si="2"/>
        <v>0.86552305495636794</v>
      </c>
      <c r="I28">
        <f t="shared" ca="1" si="3"/>
        <v>3.6582122617524417</v>
      </c>
      <c r="L28">
        <f ca="1">B26-(B21*C24/B28)</f>
        <v>1.2876480380973676</v>
      </c>
      <c r="Q28">
        <f ca="1">B26-(C24*B29/B28)</f>
        <v>1.1890410271881851</v>
      </c>
      <c r="V28">
        <f ca="1">B30*34/F24</f>
        <v>2.1142966385866235</v>
      </c>
    </row>
    <row r="29" spans="1:22">
      <c r="A29" s="3" t="s">
        <v>0</v>
      </c>
      <c r="B29">
        <f ca="1">STDEV(I20:I55)</f>
        <v>1.797641665006716</v>
      </c>
      <c r="H29">
        <f t="shared" ca="1" si="2"/>
        <v>0.36525848139368389</v>
      </c>
      <c r="I29">
        <f t="shared" ca="1" si="3"/>
        <v>1.4833430947622954</v>
      </c>
      <c r="L29" t="s">
        <v>19</v>
      </c>
      <c r="Q29" t="s">
        <v>19</v>
      </c>
      <c r="V29" t="s">
        <v>19</v>
      </c>
    </row>
    <row r="30" spans="1:22">
      <c r="A30" s="3" t="s">
        <v>1</v>
      </c>
      <c r="B30">
        <f ca="1">B29^2</f>
        <v>3.2315155557681181</v>
      </c>
      <c r="H30">
        <f t="shared" ca="1" si="2"/>
        <v>0.43962694562983184</v>
      </c>
      <c r="I30">
        <f t="shared" ca="1" si="3"/>
        <v>1.7721273363288903</v>
      </c>
      <c r="L30">
        <f ca="1">B26+(B21*C24/B28)</f>
        <v>2.2815311784865777</v>
      </c>
      <c r="Q30">
        <f ca="1">B26+(C24*B29/B28)</f>
        <v>2.3801381893957601</v>
      </c>
      <c r="V30">
        <f ca="1">B30*34/E24</f>
        <v>5.5473151998889687</v>
      </c>
    </row>
    <row r="31" spans="1:22">
      <c r="H31">
        <f t="shared" ca="1" si="2"/>
        <v>0.43052966909040435</v>
      </c>
      <c r="I31">
        <f t="shared" ca="1" si="3"/>
        <v>1.7374612563965584</v>
      </c>
      <c r="L31" s="4" t="s">
        <v>29</v>
      </c>
      <c r="Q31" s="4" t="s">
        <v>29</v>
      </c>
      <c r="V31" s="4" t="s">
        <v>29</v>
      </c>
    </row>
    <row r="32" spans="1:22">
      <c r="H32">
        <f t="shared" ca="1" si="2"/>
        <v>0.15252065495310885</v>
      </c>
      <c r="I32">
        <f t="shared" ca="1" si="3"/>
        <v>0.46147639028276499</v>
      </c>
      <c r="L32" t="s">
        <v>18</v>
      </c>
      <c r="Q32" t="s">
        <v>18</v>
      </c>
      <c r="V32" t="s">
        <v>18</v>
      </c>
    </row>
    <row r="33" spans="8:22">
      <c r="H33">
        <f t="shared" ca="1" si="2"/>
        <v>3.6401259831647659E-2</v>
      </c>
      <c r="I33">
        <f t="shared" ca="1" si="3"/>
        <v>-0.69110008463565631</v>
      </c>
      <c r="L33">
        <f ca="1">B26-(B21*C25/B28)</f>
        <v>1.1314976796873466</v>
      </c>
      <c r="Q33">
        <f ca="1">B26-(C25*B29/B28)</f>
        <v>1.0019061003324612</v>
      </c>
      <c r="V33">
        <f ca="1">B30*34/F25</f>
        <v>1.8633686139279584</v>
      </c>
    </row>
    <row r="34" spans="8:22">
      <c r="H34">
        <f t="shared" ca="1" si="2"/>
        <v>5.5299581424796074E-2</v>
      </c>
      <c r="I34">
        <f t="shared" ca="1" si="3"/>
        <v>-0.3932587751198815</v>
      </c>
      <c r="L34" t="s">
        <v>19</v>
      </c>
      <c r="Q34" t="s">
        <v>19</v>
      </c>
      <c r="V34" t="s">
        <v>19</v>
      </c>
    </row>
    <row r="35" spans="8:22">
      <c r="H35">
        <f t="shared" ca="1" si="2"/>
        <v>0.53140298108991768</v>
      </c>
      <c r="I35">
        <f t="shared" ca="1" si="3"/>
        <v>2.1181955989349666</v>
      </c>
      <c r="L35">
        <f ca="1">B26+(B21*C25/B28)</f>
        <v>2.4376815368965987</v>
      </c>
      <c r="Q35">
        <f ca="1">B26+(C25*B29/B28)</f>
        <v>2.5672731162514841</v>
      </c>
      <c r="V35">
        <f ca="1">B30*34/E25</f>
        <v>6.658367008512033</v>
      </c>
    </row>
    <row r="36" spans="8:22">
      <c r="H36">
        <f t="shared" ca="1" si="2"/>
        <v>0.91424140675999777</v>
      </c>
      <c r="I36">
        <f t="shared" ca="1" si="3"/>
        <v>4.0510175310606158</v>
      </c>
    </row>
    <row r="37" spans="8:22">
      <c r="H37">
        <f t="shared" ca="1" si="2"/>
        <v>0.52056423361506532</v>
      </c>
      <c r="I37">
        <f t="shared" ca="1" si="3"/>
        <v>2.0773546070940814</v>
      </c>
    </row>
    <row r="38" spans="8:22">
      <c r="H38">
        <f t="shared" ca="1" si="2"/>
        <v>0.36082955722599408</v>
      </c>
      <c r="I38">
        <f t="shared" ca="1" si="3"/>
        <v>1.465636546360076</v>
      </c>
    </row>
    <row r="39" spans="8:22">
      <c r="H39">
        <f t="shared" ca="1" si="2"/>
        <v>0.48737938817791804</v>
      </c>
      <c r="I39">
        <f t="shared" ca="1" si="3"/>
        <v>1.9525393085696394</v>
      </c>
    </row>
    <row r="40" spans="8:22">
      <c r="H40">
        <f t="shared" ca="1" si="2"/>
        <v>0.21756128018477927</v>
      </c>
      <c r="I40">
        <f t="shared" ca="1" si="3"/>
        <v>0.82931611127178062</v>
      </c>
    </row>
    <row r="41" spans="8:22">
      <c r="H41">
        <f t="shared" ca="1" si="2"/>
        <v>5.1134308160266428E-2</v>
      </c>
      <c r="I41">
        <f t="shared" ca="1" si="3"/>
        <v>-0.45093023899541551</v>
      </c>
    </row>
    <row r="42" spans="8:22">
      <c r="H42">
        <f t="shared" ca="1" si="2"/>
        <v>5.6517724160122906E-2</v>
      </c>
      <c r="I42">
        <f t="shared" ca="1" si="3"/>
        <v>-0.37704382066237052</v>
      </c>
    </row>
    <row r="43" spans="8:22">
      <c r="H43">
        <f t="shared" ca="1" si="2"/>
        <v>0.96591482336056367</v>
      </c>
      <c r="I43">
        <f t="shared" ca="1" si="3"/>
        <v>4.7358186373457922</v>
      </c>
    </row>
    <row r="44" spans="8:22">
      <c r="H44">
        <f t="shared" ca="1" si="2"/>
        <v>0.85254292315646407</v>
      </c>
      <c r="I44">
        <f t="shared" ca="1" si="3"/>
        <v>3.5711031821980441</v>
      </c>
    </row>
    <row r="45" spans="8:22">
      <c r="H45">
        <f t="shared" ca="1" si="2"/>
        <v>0.27911135091486106</v>
      </c>
      <c r="I45">
        <f t="shared" ca="1" si="3"/>
        <v>1.121774847821768</v>
      </c>
    </row>
    <row r="46" spans="8:22">
      <c r="H46">
        <f t="shared" ca="1" si="2"/>
        <v>0.83021610388714429</v>
      </c>
      <c r="I46">
        <f t="shared" ca="1" si="3"/>
        <v>3.432529379326033</v>
      </c>
    </row>
    <row r="47" spans="8:22">
      <c r="H47">
        <f t="shared" ca="1" si="2"/>
        <v>7.4894186185224143E-2</v>
      </c>
      <c r="I47">
        <f t="shared" ca="1" si="3"/>
        <v>-0.1604190722624157</v>
      </c>
    </row>
    <row r="48" spans="8:22">
      <c r="H48">
        <f t="shared" ca="1" si="2"/>
        <v>0.98967870914645939</v>
      </c>
      <c r="I48">
        <f t="shared" ca="1" si="3"/>
        <v>5.4716878442481018</v>
      </c>
    </row>
    <row r="49" spans="1:22">
      <c r="H49">
        <f t="shared" ca="1" si="2"/>
        <v>0.67976163555566327</v>
      </c>
      <c r="I49">
        <f t="shared" ca="1" si="3"/>
        <v>2.7005485341659226</v>
      </c>
    </row>
    <row r="50" spans="1:22">
      <c r="H50">
        <f t="shared" ca="1" si="2"/>
        <v>0.28331054645749632</v>
      </c>
      <c r="I50">
        <f t="shared" ca="1" si="3"/>
        <v>1.1404477143106577</v>
      </c>
    </row>
    <row r="51" spans="1:22">
      <c r="H51">
        <f t="shared" ca="1" si="2"/>
        <v>0.98157757477623031</v>
      </c>
      <c r="I51">
        <f t="shared" ca="1" si="3"/>
        <v>5.1312186153337791</v>
      </c>
    </row>
    <row r="52" spans="1:22">
      <c r="H52">
        <f t="shared" ca="1" si="2"/>
        <v>8.2002203990865219E-2</v>
      </c>
      <c r="I52">
        <f t="shared" ca="1" si="3"/>
        <v>-8.7593842293104185E-2</v>
      </c>
    </row>
    <row r="53" spans="1:22">
      <c r="H53">
        <f t="shared" ca="1" si="2"/>
        <v>6.4444230748383902E-4</v>
      </c>
      <c r="I53">
        <f t="shared" ca="1" si="3"/>
        <v>-2.8276649125006958</v>
      </c>
    </row>
    <row r="54" spans="1:22">
      <c r="H54">
        <f t="shared" ca="1" si="2"/>
        <v>0.3606774988409871</v>
      </c>
      <c r="I54">
        <f t="shared" ca="1" si="3"/>
        <v>1.4650273169719616</v>
      </c>
    </row>
    <row r="55" spans="1:22">
      <c r="H55">
        <f t="shared" ca="1" si="2"/>
        <v>0.8862213881132921</v>
      </c>
      <c r="I55">
        <f t="shared" ca="1" si="3"/>
        <v>3.8100129158287817</v>
      </c>
    </row>
    <row r="60" spans="1:22" ht="18.75">
      <c r="A60" t="s">
        <v>4</v>
      </c>
      <c r="B60">
        <v>2</v>
      </c>
      <c r="H60">
        <f t="shared" ref="H60:H91" ca="1" si="4">RAND()</f>
        <v>0.35777427165573794</v>
      </c>
      <c r="I60">
        <f ca="1">NORMINV(H60,$B$60,$B$61)</f>
        <v>1.4533783182071569</v>
      </c>
      <c r="L60" t="s">
        <v>30</v>
      </c>
      <c r="Q60" t="s">
        <v>32</v>
      </c>
      <c r="V60" s="5" t="s">
        <v>33</v>
      </c>
    </row>
    <row r="61" spans="1:22">
      <c r="A61" t="s">
        <v>5</v>
      </c>
      <c r="B61">
        <v>1.5</v>
      </c>
      <c r="H61">
        <f t="shared" ca="1" si="4"/>
        <v>0.85228314907415692</v>
      </c>
      <c r="I61">
        <f t="shared" ref="I61:I120" ca="1" si="5">NORMINV(H61,$B$60,$B$61)</f>
        <v>3.5694137430374484</v>
      </c>
      <c r="L61" s="4" t="s">
        <v>27</v>
      </c>
      <c r="Q61" s="4" t="s">
        <v>27</v>
      </c>
      <c r="V61" s="4" t="s">
        <v>27</v>
      </c>
    </row>
    <row r="62" spans="1:22">
      <c r="A62" t="s">
        <v>13</v>
      </c>
      <c r="B62" t="s">
        <v>31</v>
      </c>
      <c r="C62" t="s">
        <v>15</v>
      </c>
      <c r="D62" t="s">
        <v>34</v>
      </c>
      <c r="E62" t="s">
        <v>25</v>
      </c>
      <c r="F62" t="s">
        <v>24</v>
      </c>
      <c r="H62">
        <f t="shared" ca="1" si="4"/>
        <v>0.27938207175875363</v>
      </c>
      <c r="I62">
        <f t="shared" ca="1" si="5"/>
        <v>1.122982763558567</v>
      </c>
      <c r="L62" t="s">
        <v>18</v>
      </c>
      <c r="Q62" t="s">
        <v>18</v>
      </c>
      <c r="V62" t="s">
        <v>18</v>
      </c>
    </row>
    <row r="63" spans="1:22">
      <c r="A63">
        <v>0.9</v>
      </c>
      <c r="B63">
        <f>(1+A63)/2</f>
        <v>0.95</v>
      </c>
      <c r="C63">
        <f>NORMSINV(B63)</f>
        <v>1.6448536269514724</v>
      </c>
      <c r="D63">
        <f>(1-A63)/2</f>
        <v>4.9999999999999989E-2</v>
      </c>
      <c r="E63">
        <f>CHIINV(B63,59)</f>
        <v>42.339308331014635</v>
      </c>
      <c r="F63">
        <f>CHIINV(D63,59)</f>
        <v>77.930523719887915</v>
      </c>
      <c r="H63">
        <f t="shared" ca="1" si="4"/>
        <v>0.36991142810137245</v>
      </c>
      <c r="I63">
        <f t="shared" ca="1" si="5"/>
        <v>1.5018680896738383</v>
      </c>
      <c r="L63">
        <f ca="1">B66-(B61*C63/B68)</f>
        <v>1.7532940355524183</v>
      </c>
      <c r="Q63">
        <f ca="1">B66-(C64*B69/B68)</f>
        <v>1.6575360941838444</v>
      </c>
      <c r="V63">
        <f ca="1">B70*59/F63</f>
        <v>2.0295166225213683</v>
      </c>
    </row>
    <row r="64" spans="1:22">
      <c r="A64">
        <v>0.95</v>
      </c>
      <c r="B64">
        <v>0.97499999999999998</v>
      </c>
      <c r="C64">
        <f>NORMSINV(B64)</f>
        <v>1.959963984540054</v>
      </c>
      <c r="D64">
        <f>(1-A64)/2</f>
        <v>2.5000000000000022E-2</v>
      </c>
      <c r="E64">
        <f>CHIINV(B64,59)</f>
        <v>39.661859673658824</v>
      </c>
      <c r="F64">
        <f>CHIINV(D64,59)</f>
        <v>82.117406070606691</v>
      </c>
      <c r="H64">
        <f t="shared" ca="1" si="4"/>
        <v>8.3154694610760638E-2</v>
      </c>
      <c r="I64">
        <f t="shared" ca="1" si="5"/>
        <v>-7.6240387416155464E-2</v>
      </c>
      <c r="L64" t="s">
        <v>19</v>
      </c>
      <c r="Q64" t="s">
        <v>19</v>
      </c>
      <c r="V64" t="s">
        <v>19</v>
      </c>
    </row>
    <row r="65" spans="1:22">
      <c r="A65">
        <v>0.99</v>
      </c>
      <c r="B65">
        <f>(1+A65)/2</f>
        <v>0.995</v>
      </c>
      <c r="C65">
        <f>NORMSINV(B65)</f>
        <v>2.5758293035489102</v>
      </c>
      <c r="D65">
        <f>(1-A65)/2</f>
        <v>5.0000000000000044E-3</v>
      </c>
      <c r="E65">
        <f>CHIINV(B65,59)</f>
        <v>34.770434394083729</v>
      </c>
      <c r="F65">
        <f>CHIINV(D65,59)</f>
        <v>90.715293048331304</v>
      </c>
      <c r="H65">
        <f t="shared" ca="1" si="4"/>
        <v>0.45821689732899706</v>
      </c>
      <c r="I65">
        <f t="shared" ca="1" si="5"/>
        <v>1.8426096140596466</v>
      </c>
      <c r="L65">
        <f ca="1">B66+(B61*C63/B68)</f>
        <v>2.3903431059656102</v>
      </c>
      <c r="Q65">
        <f ca="1">B66+(C63*B69/B68)</f>
        <v>2.4194953850026284</v>
      </c>
      <c r="V65">
        <f ca="1">B70*59/E63</f>
        <v>3.7355662982205851</v>
      </c>
    </row>
    <row r="66" spans="1:22">
      <c r="A66" t="s">
        <v>14</v>
      </c>
      <c r="B66">
        <f ca="1">AVERAGE(I60:I95)</f>
        <v>2.0718185707590142</v>
      </c>
      <c r="H66">
        <f t="shared" ca="1" si="4"/>
        <v>0.80264324402749221</v>
      </c>
      <c r="I66">
        <f t="shared" ca="1" si="5"/>
        <v>3.2766507925807238</v>
      </c>
      <c r="L66" s="4" t="s">
        <v>28</v>
      </c>
      <c r="Q66" s="4" t="s">
        <v>28</v>
      </c>
      <c r="V66" s="4" t="s">
        <v>28</v>
      </c>
    </row>
    <row r="67" spans="1:22">
      <c r="A67" t="s">
        <v>16</v>
      </c>
      <c r="B67">
        <v>60</v>
      </c>
      <c r="H67">
        <f t="shared" ca="1" si="4"/>
        <v>0.99606738450737975</v>
      </c>
      <c r="I67">
        <f t="shared" ca="1" si="5"/>
        <v>5.9867015654210203</v>
      </c>
      <c r="L67" t="s">
        <v>18</v>
      </c>
      <c r="Q67" t="s">
        <v>18</v>
      </c>
      <c r="V67" t="s">
        <v>18</v>
      </c>
    </row>
    <row r="68" spans="1:22">
      <c r="A68" s="3" t="s">
        <v>17</v>
      </c>
      <c r="B68">
        <f>SQRT(B67)</f>
        <v>7.745966692414834</v>
      </c>
      <c r="H68">
        <f t="shared" ca="1" si="4"/>
        <v>0.45571977631184879</v>
      </c>
      <c r="I68">
        <f t="shared" ca="1" si="5"/>
        <v>1.8331655741526738</v>
      </c>
      <c r="L68">
        <f ca="1">B66-(B61*C64/B68)</f>
        <v>1.6922731771945161</v>
      </c>
      <c r="Q68">
        <f ca="1">B66-(C64*B69/B68)</f>
        <v>1.6575360941838444</v>
      </c>
      <c r="V68">
        <f ca="1">B70*59/F64</f>
        <v>1.9260385935147184</v>
      </c>
    </row>
    <row r="69" spans="1:22">
      <c r="A69" s="3" t="s">
        <v>0</v>
      </c>
      <c r="B69">
        <f ca="1">STDEV(I60:I120)</f>
        <v>1.6372843022191843</v>
      </c>
      <c r="H69">
        <f t="shared" ca="1" si="4"/>
        <v>0.36485649515258456</v>
      </c>
      <c r="I69">
        <f t="shared" ca="1" si="5"/>
        <v>1.4817389843743407</v>
      </c>
      <c r="L69" t="s">
        <v>19</v>
      </c>
      <c r="Q69" t="s">
        <v>19</v>
      </c>
      <c r="V69" t="s">
        <v>19</v>
      </c>
    </row>
    <row r="70" spans="1:22">
      <c r="A70" s="3" t="s">
        <v>1</v>
      </c>
      <c r="B70">
        <f ca="1">B69^2</f>
        <v>2.6806998862933611</v>
      </c>
      <c r="H70">
        <f t="shared" ca="1" si="4"/>
        <v>0.40156944585650667</v>
      </c>
      <c r="I70">
        <f t="shared" ca="1" si="5"/>
        <v>1.6260697041030379</v>
      </c>
      <c r="L70">
        <f ca="1">B66+(B61*C64/B68)</f>
        <v>2.4513639643235123</v>
      </c>
      <c r="Q70">
        <f ca="1">B66+(C64*B69/B68)</f>
        <v>2.4861010473341842</v>
      </c>
      <c r="V70">
        <f ca="1">B70*59/E64</f>
        <v>3.9877427481382104</v>
      </c>
    </row>
    <row r="71" spans="1:22">
      <c r="H71">
        <f t="shared" ca="1" si="4"/>
        <v>0.89339868516590037</v>
      </c>
      <c r="I71">
        <f t="shared" ca="1" si="5"/>
        <v>3.8672107968877798</v>
      </c>
      <c r="L71" s="4" t="s">
        <v>29</v>
      </c>
      <c r="Q71" s="4" t="s">
        <v>29</v>
      </c>
      <c r="V71" s="4" t="s">
        <v>29</v>
      </c>
    </row>
    <row r="72" spans="1:22">
      <c r="H72">
        <f t="shared" ca="1" si="4"/>
        <v>0.53267555284341417</v>
      </c>
      <c r="I72">
        <f t="shared" ca="1" si="5"/>
        <v>2.1229958862467715</v>
      </c>
      <c r="L72" t="s">
        <v>18</v>
      </c>
      <c r="Q72" t="s">
        <v>18</v>
      </c>
      <c r="V72" t="s">
        <v>18</v>
      </c>
    </row>
    <row r="73" spans="1:22">
      <c r="H73">
        <f t="shared" ca="1" si="4"/>
        <v>0.29989907863560972</v>
      </c>
      <c r="I73">
        <f t="shared" ca="1" si="5"/>
        <v>1.2129638073343605</v>
      </c>
      <c r="L73">
        <f ca="1">B66-(B61*C65/B68)</f>
        <v>1.5730113709931153</v>
      </c>
      <c r="Q73">
        <f ca="1">B66-(C65*B69/B68)</f>
        <v>1.5273591054186042</v>
      </c>
      <c r="V73">
        <f ca="1">B70*59/F65</f>
        <v>1.7434909592040133</v>
      </c>
    </row>
    <row r="74" spans="1:22">
      <c r="H74">
        <f t="shared" ca="1" si="4"/>
        <v>0.646084974311119</v>
      </c>
      <c r="I74">
        <f t="shared" ca="1" si="5"/>
        <v>2.5621579767011315</v>
      </c>
      <c r="L74" t="s">
        <v>19</v>
      </c>
      <c r="Q74" t="s">
        <v>19</v>
      </c>
      <c r="V74" t="s">
        <v>19</v>
      </c>
    </row>
    <row r="75" spans="1:22">
      <c r="H75">
        <f t="shared" ca="1" si="4"/>
        <v>0.39701761201029173</v>
      </c>
      <c r="I75">
        <f t="shared" ca="1" si="5"/>
        <v>1.6083885769014248</v>
      </c>
      <c r="L75">
        <f ca="1">B66+(B61*C65/B68)</f>
        <v>2.5706257705249129</v>
      </c>
      <c r="Q75">
        <f ca="1">B66+(C65*B69/B68)</f>
        <v>2.6162780360994242</v>
      </c>
      <c r="V75">
        <f ca="1">B70*59/E65</f>
        <v>4.5487292881857071</v>
      </c>
    </row>
    <row r="76" spans="1:22">
      <c r="H76">
        <f t="shared" ca="1" si="4"/>
        <v>0.14506398551924082</v>
      </c>
      <c r="I76">
        <f t="shared" ca="1" si="5"/>
        <v>0.41323861127562567</v>
      </c>
    </row>
    <row r="77" spans="1:22">
      <c r="H77">
        <f t="shared" ca="1" si="4"/>
        <v>0.21777146091510025</v>
      </c>
      <c r="I77">
        <f t="shared" ca="1" si="5"/>
        <v>0.83038743309533025</v>
      </c>
    </row>
    <row r="78" spans="1:22">
      <c r="H78">
        <f t="shared" ca="1" si="4"/>
        <v>0.66310676778520805</v>
      </c>
      <c r="I78">
        <f t="shared" ca="1" si="5"/>
        <v>2.631435535125985</v>
      </c>
    </row>
    <row r="79" spans="1:22">
      <c r="H79">
        <f t="shared" ca="1" si="4"/>
        <v>0.48283361711671025</v>
      </c>
      <c r="I79">
        <f t="shared" ca="1" si="5"/>
        <v>1.9354354579978295</v>
      </c>
    </row>
    <row r="80" spans="1:22">
      <c r="H80">
        <f t="shared" ca="1" si="4"/>
        <v>0.8027131682305928</v>
      </c>
      <c r="I80">
        <f t="shared" ca="1" si="5"/>
        <v>3.2770284957805953</v>
      </c>
    </row>
    <row r="81" spans="8:9">
      <c r="H81">
        <f t="shared" ca="1" si="4"/>
        <v>0.582724909978932</v>
      </c>
      <c r="I81">
        <f t="shared" ca="1" si="5"/>
        <v>2.3133041240196617</v>
      </c>
    </row>
    <row r="82" spans="8:9">
      <c r="H82">
        <f t="shared" ca="1" si="4"/>
        <v>0.46277718931174849</v>
      </c>
      <c r="I82">
        <f t="shared" ca="1" si="5"/>
        <v>1.8598406882905079</v>
      </c>
    </row>
    <row r="83" spans="8:9">
      <c r="H83">
        <f t="shared" ca="1" si="4"/>
        <v>3.8936212508414947E-2</v>
      </c>
      <c r="I83">
        <f t="shared" ca="1" si="5"/>
        <v>-0.64474963462585189</v>
      </c>
    </row>
    <row r="84" spans="8:9">
      <c r="H84">
        <f t="shared" ca="1" si="4"/>
        <v>0.92991183497071184</v>
      </c>
      <c r="I84">
        <f t="shared" ca="1" si="5"/>
        <v>4.2127020664350763</v>
      </c>
    </row>
    <row r="85" spans="8:9">
      <c r="H85">
        <f t="shared" ca="1" si="4"/>
        <v>0.72093713099461532</v>
      </c>
      <c r="I85">
        <f t="shared" ca="1" si="5"/>
        <v>2.878441531292395</v>
      </c>
    </row>
    <row r="86" spans="8:9">
      <c r="H86">
        <f t="shared" ca="1" si="4"/>
        <v>0.93707529963716762</v>
      </c>
      <c r="I86">
        <f t="shared" ca="1" si="5"/>
        <v>4.2960145303446851</v>
      </c>
    </row>
    <row r="87" spans="8:9">
      <c r="H87">
        <f t="shared" ca="1" si="4"/>
        <v>0.36970534360356333</v>
      </c>
      <c r="I87">
        <f t="shared" ca="1" si="5"/>
        <v>1.501049222570948</v>
      </c>
    </row>
    <row r="88" spans="8:9">
      <c r="H88">
        <f t="shared" ca="1" si="4"/>
        <v>0.83789979239270918</v>
      </c>
      <c r="I88">
        <f t="shared" ca="1" si="5"/>
        <v>3.4787942869768873</v>
      </c>
    </row>
    <row r="89" spans="8:9">
      <c r="H89">
        <f t="shared" ca="1" si="4"/>
        <v>0.40522265758161158</v>
      </c>
      <c r="I89">
        <f t="shared" ca="1" si="5"/>
        <v>1.6402226230228241</v>
      </c>
    </row>
    <row r="90" spans="8:9">
      <c r="H90">
        <f t="shared" ca="1" si="4"/>
        <v>0.57711187259385532</v>
      </c>
      <c r="I90">
        <f t="shared" ca="1" si="5"/>
        <v>2.2917655969465489</v>
      </c>
    </row>
    <row r="91" spans="8:9">
      <c r="H91">
        <f t="shared" ca="1" si="4"/>
        <v>3.9745278370953763E-2</v>
      </c>
      <c r="I91">
        <f t="shared" ca="1" si="5"/>
        <v>-0.63047448536765938</v>
      </c>
    </row>
    <row r="92" spans="8:9">
      <c r="H92">
        <f t="shared" ref="H92:H120" ca="1" si="6">RAND()</f>
        <v>0.32939796417115286</v>
      </c>
      <c r="I92">
        <f t="shared" ca="1" si="5"/>
        <v>1.3376357389209264</v>
      </c>
    </row>
    <row r="93" spans="8:9">
      <c r="H93">
        <f t="shared" ca="1" si="6"/>
        <v>0.10798655951891334</v>
      </c>
      <c r="I93">
        <f t="shared" ca="1" si="5"/>
        <v>0.14403945531938089</v>
      </c>
    </row>
    <row r="94" spans="8:9">
      <c r="H94">
        <f t="shared" ca="1" si="6"/>
        <v>0.49314756606682142</v>
      </c>
      <c r="I94">
        <f t="shared" ca="1" si="5"/>
        <v>1.9742339759927723</v>
      </c>
    </row>
    <row r="95" spans="8:9">
      <c r="H95">
        <f t="shared" ca="1" si="6"/>
        <v>0.89165513221308235</v>
      </c>
      <c r="I95">
        <f t="shared" ca="1" si="5"/>
        <v>3.8530674880862721</v>
      </c>
    </row>
    <row r="96" spans="8:9">
      <c r="H96">
        <f t="shared" ca="1" si="6"/>
        <v>0.19075644257215352</v>
      </c>
      <c r="I96">
        <f t="shared" ca="1" si="5"/>
        <v>0.68733177053717087</v>
      </c>
    </row>
    <row r="97" spans="8:9">
      <c r="H97">
        <f t="shared" ca="1" si="6"/>
        <v>0.11836146532126723</v>
      </c>
      <c r="I97">
        <f t="shared" ca="1" si="5"/>
        <v>0.2251736421753574</v>
      </c>
    </row>
    <row r="98" spans="8:9">
      <c r="H98">
        <f t="shared" ca="1" si="6"/>
        <v>0.8002589113491565</v>
      </c>
      <c r="I98">
        <f t="shared" ca="1" si="5"/>
        <v>3.263819604442789</v>
      </c>
    </row>
    <row r="99" spans="8:9">
      <c r="H99">
        <f t="shared" ca="1" si="6"/>
        <v>0.54120607469528892</v>
      </c>
      <c r="I99">
        <f t="shared" ca="1" si="5"/>
        <v>2.155208983485871</v>
      </c>
    </row>
    <row r="100" spans="8:9">
      <c r="H100">
        <f t="shared" ca="1" si="6"/>
        <v>0.31568043022328851</v>
      </c>
      <c r="I100">
        <f t="shared" ca="1" si="5"/>
        <v>1.2802815383799924</v>
      </c>
    </row>
    <row r="101" spans="8:9">
      <c r="H101">
        <f t="shared" ca="1" si="6"/>
        <v>0.99988553136741931</v>
      </c>
      <c r="I101">
        <f t="shared" ca="1" si="5"/>
        <v>7.5271082515173742</v>
      </c>
    </row>
    <row r="102" spans="8:9">
      <c r="H102">
        <f t="shared" ca="1" si="6"/>
        <v>9.5396913226414748E-2</v>
      </c>
      <c r="I102">
        <f t="shared" ca="1" si="5"/>
        <v>3.7648439151729995E-2</v>
      </c>
    </row>
    <row r="103" spans="8:9">
      <c r="H103">
        <f t="shared" ca="1" si="6"/>
        <v>0.50536750738331015</v>
      </c>
      <c r="I103">
        <f t="shared" ca="1" si="5"/>
        <v>2.0201821275699903</v>
      </c>
    </row>
    <row r="104" spans="8:9">
      <c r="H104">
        <f t="shared" ca="1" si="6"/>
        <v>0.52208602130634851</v>
      </c>
      <c r="I104">
        <f t="shared" ca="1" si="5"/>
        <v>2.0830846329650199</v>
      </c>
    </row>
    <row r="105" spans="8:9">
      <c r="H105">
        <f t="shared" ca="1" si="6"/>
        <v>0.37091973119348687</v>
      </c>
      <c r="I105">
        <f t="shared" ca="1" si="5"/>
        <v>1.5058724007369482</v>
      </c>
    </row>
    <row r="106" spans="8:9">
      <c r="H106">
        <f t="shared" ca="1" si="6"/>
        <v>0.94663508340970903</v>
      </c>
      <c r="I106">
        <f t="shared" ca="1" si="5"/>
        <v>4.4196013230686946</v>
      </c>
    </row>
    <row r="107" spans="8:9">
      <c r="H107">
        <f t="shared" ca="1" si="6"/>
        <v>2.1316435834631164E-2</v>
      </c>
      <c r="I107">
        <f t="shared" ca="1" si="5"/>
        <v>-1.0409334138899817</v>
      </c>
    </row>
    <row r="108" spans="8:9">
      <c r="H108">
        <f t="shared" ca="1" si="6"/>
        <v>0.98283894023255769</v>
      </c>
      <c r="I108">
        <f t="shared" ca="1" si="5"/>
        <v>5.1744002560784486</v>
      </c>
    </row>
    <row r="109" spans="8:9">
      <c r="H109">
        <f t="shared" ca="1" si="6"/>
        <v>0.51020390092217571</v>
      </c>
      <c r="I109">
        <f t="shared" ca="1" si="5"/>
        <v>2.0383702640015491</v>
      </c>
    </row>
    <row r="110" spans="8:9">
      <c r="H110">
        <f t="shared" ca="1" si="6"/>
        <v>0.85242790040020799</v>
      </c>
      <c r="I110">
        <f t="shared" ca="1" si="5"/>
        <v>3.5703548866577579</v>
      </c>
    </row>
    <row r="111" spans="8:9">
      <c r="H111">
        <f t="shared" ca="1" si="6"/>
        <v>2.1689823882666381E-2</v>
      </c>
      <c r="I111">
        <f t="shared" ca="1" si="5"/>
        <v>-1.0300540828417923</v>
      </c>
    </row>
    <row r="112" spans="8:9">
      <c r="H112">
        <f t="shared" ca="1" si="6"/>
        <v>0.74272886151236084</v>
      </c>
      <c r="I112">
        <f t="shared" ca="1" si="5"/>
        <v>2.977671926238449</v>
      </c>
    </row>
    <row r="113" spans="8:9">
      <c r="H113">
        <f t="shared" ca="1" si="6"/>
        <v>0.42056227991113526</v>
      </c>
      <c r="I113">
        <f t="shared" ca="1" si="5"/>
        <v>1.6993171381441656</v>
      </c>
    </row>
    <row r="114" spans="8:9">
      <c r="H114">
        <f t="shared" ca="1" si="6"/>
        <v>0.55275714194869963</v>
      </c>
      <c r="I114">
        <f t="shared" ca="1" si="5"/>
        <v>2.1989455487590681</v>
      </c>
    </row>
    <row r="115" spans="8:9">
      <c r="H115">
        <f t="shared" ca="1" si="6"/>
        <v>0.8840580847276196</v>
      </c>
      <c r="I115">
        <f t="shared" ca="1" si="5"/>
        <v>3.7932803702159488</v>
      </c>
    </row>
    <row r="116" spans="8:9">
      <c r="H116">
        <f t="shared" ca="1" si="6"/>
        <v>0.66505628616302181</v>
      </c>
      <c r="I116">
        <f t="shared" ca="1" si="5"/>
        <v>2.6394537680555135</v>
      </c>
    </row>
    <row r="117" spans="8:9">
      <c r="H117">
        <f t="shared" ca="1" si="6"/>
        <v>0.92457519936508104</v>
      </c>
      <c r="I117">
        <f t="shared" ca="1" si="5"/>
        <v>4.154805470941568</v>
      </c>
    </row>
    <row r="118" spans="8:9">
      <c r="H118">
        <f t="shared" ca="1" si="6"/>
        <v>0.56680995843309145</v>
      </c>
      <c r="I118">
        <f t="shared" ca="1" si="5"/>
        <v>2.2523874399729573</v>
      </c>
    </row>
    <row r="119" spans="8:9">
      <c r="H119">
        <f t="shared" ca="1" si="6"/>
        <v>0.13942055402581044</v>
      </c>
      <c r="I119">
        <f t="shared" ca="1" si="5"/>
        <v>0.37561045162939832</v>
      </c>
    </row>
    <row r="120" spans="8:9">
      <c r="H120">
        <f t="shared" ca="1" si="6"/>
        <v>0.55010989393259901</v>
      </c>
      <c r="I120">
        <f t="shared" ca="1" si="5"/>
        <v>2.1889084976573177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"/>
  <sheetViews>
    <sheetView topLeftCell="A4" workbookViewId="0">
      <selection activeCell="K33" sqref="K33"/>
    </sheetView>
  </sheetViews>
  <sheetFormatPr defaultRowHeight="15"/>
  <cols>
    <col min="1" max="1" width="14.42578125" bestFit="1" customWidth="1"/>
  </cols>
  <sheetData>
    <row r="1" spans="1:7">
      <c r="A1" t="s">
        <v>6</v>
      </c>
      <c r="B1">
        <v>1.3</v>
      </c>
      <c r="D1">
        <f ca="1">RAND()</f>
        <v>0.7144236596027782</v>
      </c>
      <c r="E1">
        <f ca="1">NORMINV(D1,$B$1,$B$2)</f>
        <v>2.4327094056929628</v>
      </c>
      <c r="G1" t="s">
        <v>30</v>
      </c>
    </row>
    <row r="2" spans="1:7">
      <c r="A2" t="s">
        <v>7</v>
      </c>
      <c r="B2">
        <v>2</v>
      </c>
      <c r="D2">
        <f t="shared" ref="D2:D15" ca="1" si="0">RAND()</f>
        <v>0.34283277736474105</v>
      </c>
      <c r="E2">
        <f t="shared" ref="E2:E15" ca="1" si="1">NORMINV(D2,$B$1,$B$2)</f>
        <v>0.49051161586132941</v>
      </c>
      <c r="G2" t="s">
        <v>18</v>
      </c>
    </row>
    <row r="3" spans="1:7">
      <c r="A3" t="s">
        <v>35</v>
      </c>
      <c r="B3">
        <v>0.7</v>
      </c>
      <c r="D3">
        <f t="shared" ca="1" si="0"/>
        <v>0.44559688057197211</v>
      </c>
      <c r="E3">
        <f t="shared" ca="1" si="1"/>
        <v>1.0264123410122963</v>
      </c>
      <c r="G3">
        <f ca="1">B6-(B2*B5/B7)</f>
        <v>0.8328143961410811</v>
      </c>
    </row>
    <row r="4" spans="1:7">
      <c r="A4" t="s">
        <v>38</v>
      </c>
      <c r="B4">
        <f>(1+B3)/2</f>
        <v>0.85</v>
      </c>
      <c r="D4">
        <f t="shared" ca="1" si="0"/>
        <v>0.37342805707471438</v>
      </c>
      <c r="E4">
        <f t="shared" ca="1" si="1"/>
        <v>0.6544248254101972</v>
      </c>
      <c r="G4" t="s">
        <v>19</v>
      </c>
    </row>
    <row r="5" spans="1:7">
      <c r="A5" t="s">
        <v>37</v>
      </c>
      <c r="B5">
        <f>NORMSINV(B4)</f>
        <v>1.0364333894937898</v>
      </c>
      <c r="D5">
        <f t="shared" ca="1" si="0"/>
        <v>0.45530614822055915</v>
      </c>
      <c r="E5">
        <f t="shared" ca="1" si="1"/>
        <v>1.0754674880187034</v>
      </c>
      <c r="G5">
        <f ca="1">B6+(B2*B5/B7)</f>
        <v>1.903238197997815</v>
      </c>
    </row>
    <row r="6" spans="1:7">
      <c r="A6" t="s">
        <v>36</v>
      </c>
      <c r="B6">
        <f ca="1">AVERAGE(E1:E15)</f>
        <v>1.3680262970694481</v>
      </c>
      <c r="D6">
        <f t="shared" ca="1" si="0"/>
        <v>0.54871783299695842</v>
      </c>
      <c r="E6">
        <f t="shared" ca="1" si="1"/>
        <v>1.5448452174542247</v>
      </c>
    </row>
    <row r="7" spans="1:7">
      <c r="A7" s="3" t="s">
        <v>39</v>
      </c>
      <c r="B7">
        <f>SQRT(15)</f>
        <v>3.872983346207417</v>
      </c>
      <c r="D7">
        <f t="shared" ca="1" si="0"/>
        <v>4.7127515619524996E-3</v>
      </c>
      <c r="E7">
        <f t="shared" ca="1" si="1"/>
        <v>-3.8924448251788109</v>
      </c>
      <c r="G7" t="s">
        <v>32</v>
      </c>
    </row>
    <row r="8" spans="1:7">
      <c r="A8" s="3" t="s">
        <v>43</v>
      </c>
      <c r="B8">
        <f ca="1">STDEV(E1:E15)</f>
        <v>2.4076407540078342</v>
      </c>
      <c r="D8">
        <f t="shared" ca="1" si="0"/>
        <v>0.99465867568968958</v>
      </c>
      <c r="E8">
        <f t="shared" ca="1" si="1"/>
        <v>6.4058239776659205</v>
      </c>
      <c r="G8" t="s">
        <v>18</v>
      </c>
    </row>
    <row r="9" spans="1:7">
      <c r="A9" s="3" t="s">
        <v>52</v>
      </c>
      <c r="B9">
        <f>(1-B3)/2</f>
        <v>0.15000000000000002</v>
      </c>
      <c r="D9">
        <f t="shared" ca="1" si="0"/>
        <v>0.8804485353838285</v>
      </c>
      <c r="E9">
        <f t="shared" ca="1" si="1"/>
        <v>3.6544639517262674</v>
      </c>
      <c r="G9">
        <f ca="1">B6-(B5*B8/B7)</f>
        <v>0.72372730471687818</v>
      </c>
    </row>
    <row r="10" spans="1:7">
      <c r="A10" s="3" t="s">
        <v>24</v>
      </c>
      <c r="B10">
        <f>CHIINV(B9,14)</f>
        <v>19.406236441655338</v>
      </c>
      <c r="D10">
        <f t="shared" ca="1" si="0"/>
        <v>0.58383540362625608</v>
      </c>
      <c r="E10">
        <f t="shared" ca="1" si="1"/>
        <v>1.7234304929760249</v>
      </c>
      <c r="G10" t="s">
        <v>19</v>
      </c>
    </row>
    <row r="11" spans="1:7">
      <c r="A11" s="3" t="s">
        <v>25</v>
      </c>
      <c r="B11">
        <f>CHIINV(B4,14)</f>
        <v>8.6962964798538422</v>
      </c>
      <c r="D11">
        <f t="shared" ca="1" si="0"/>
        <v>8.70226738585691E-2</v>
      </c>
      <c r="E11">
        <f t="shared" ca="1" si="1"/>
        <v>-1.4186391248907044</v>
      </c>
      <c r="G11">
        <f ca="1">B6+(B5*B8/B7)</f>
        <v>2.012325289422018</v>
      </c>
    </row>
    <row r="12" spans="1:7">
      <c r="A12" s="3" t="s">
        <v>53</v>
      </c>
      <c r="B12">
        <f ca="1">B8^2</f>
        <v>5.7967340003594119</v>
      </c>
      <c r="D12">
        <f t="shared" ca="1" si="0"/>
        <v>0.27356825675088503</v>
      </c>
      <c r="E12">
        <f t="shared" ca="1" si="1"/>
        <v>9.5886953767679417E-2</v>
      </c>
    </row>
    <row r="13" spans="1:7">
      <c r="D13">
        <f t="shared" ca="1" si="0"/>
        <v>0.71622306954437498</v>
      </c>
      <c r="E13">
        <f t="shared" ca="1" si="1"/>
        <v>2.4433155061545326</v>
      </c>
      <c r="G13" t="s">
        <v>51</v>
      </c>
    </row>
    <row r="14" spans="1:7">
      <c r="D14">
        <f t="shared" ca="1" si="0"/>
        <v>0.92556106000533012</v>
      </c>
      <c r="E14">
        <f t="shared" ca="1" si="1"/>
        <v>4.1870127356175475</v>
      </c>
      <c r="G14" t="s">
        <v>18</v>
      </c>
    </row>
    <row r="15" spans="1:7">
      <c r="D15">
        <f t="shared" ca="1" si="0"/>
        <v>0.27378245355767317</v>
      </c>
      <c r="E15">
        <f t="shared" ca="1" si="1"/>
        <v>9.7173894753550316E-2</v>
      </c>
      <c r="G15">
        <f ca="1">B12*14/B10</f>
        <v>4.1818657754181912</v>
      </c>
    </row>
    <row r="16" spans="1:7">
      <c r="G16" t="s">
        <v>19</v>
      </c>
    </row>
    <row r="17" spans="1:7">
      <c r="G17">
        <f ca="1">B12*14/B11</f>
        <v>9.3320502806035552</v>
      </c>
    </row>
    <row r="19" spans="1:7">
      <c r="A19">
        <v>3.1</v>
      </c>
    </row>
    <row r="20" spans="1:7">
      <c r="A20" t="s">
        <v>42</v>
      </c>
    </row>
    <row r="21" spans="1:7">
      <c r="A21" t="s">
        <v>41</v>
      </c>
      <c r="C21">
        <v>50</v>
      </c>
    </row>
    <row r="22" spans="1:7">
      <c r="A22" t="s">
        <v>40</v>
      </c>
      <c r="D22">
        <v>38</v>
      </c>
    </row>
    <row r="23" spans="1:7">
      <c r="A23" s="6" t="s">
        <v>50</v>
      </c>
      <c r="F23" s="7">
        <f>D22/C21</f>
        <v>0.76</v>
      </c>
    </row>
    <row r="25" spans="1:7">
      <c r="A25">
        <v>3.2</v>
      </c>
    </row>
    <row r="26" spans="1:7">
      <c r="A26" t="s">
        <v>47</v>
      </c>
    </row>
    <row r="27" spans="1:7">
      <c r="A27" t="s">
        <v>44</v>
      </c>
      <c r="C27">
        <v>50</v>
      </c>
    </row>
    <row r="28" spans="1:7">
      <c r="A28" t="s">
        <v>45</v>
      </c>
      <c r="D28">
        <v>35</v>
      </c>
    </row>
    <row r="29" spans="1:7">
      <c r="A29" t="s">
        <v>46</v>
      </c>
      <c r="F29" s="7">
        <f>D28/C27</f>
        <v>0.7</v>
      </c>
    </row>
    <row r="31" spans="1:7">
      <c r="A31">
        <v>3.3</v>
      </c>
    </row>
    <row r="32" spans="1:7">
      <c r="A32" t="s">
        <v>54</v>
      </c>
    </row>
    <row r="33" spans="1:6">
      <c r="A33" t="s">
        <v>41</v>
      </c>
      <c r="C33">
        <v>50</v>
      </c>
    </row>
    <row r="34" spans="1:6">
      <c r="A34" t="s">
        <v>48</v>
      </c>
      <c r="E34">
        <v>31</v>
      </c>
    </row>
    <row r="35" spans="1:6">
      <c r="A35" t="s">
        <v>49</v>
      </c>
      <c r="F35" s="7">
        <f>E34/C33</f>
        <v>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H8" sqref="H8"/>
    </sheetView>
  </sheetViews>
  <sheetFormatPr defaultRowHeight="15"/>
  <cols>
    <col min="1" max="1" width="14.42578125" bestFit="1" customWidth="1"/>
    <col min="10" max="10" width="14.42578125" bestFit="1" customWidth="1"/>
  </cols>
  <sheetData>
    <row r="1" spans="1:16">
      <c r="A1" t="s">
        <v>55</v>
      </c>
      <c r="D1">
        <v>2.1202145892073005</v>
      </c>
      <c r="G1">
        <f>NORMSINV(1-B4/2)</f>
        <v>1.959963984540054</v>
      </c>
      <c r="J1" t="s">
        <v>67</v>
      </c>
      <c r="M1">
        <v>6.1910029562697124</v>
      </c>
      <c r="P1">
        <f>CHIINV(K4/2,17)</f>
        <v>30.19100910025314</v>
      </c>
    </row>
    <row r="2" spans="1:16">
      <c r="A2" t="s">
        <v>56</v>
      </c>
      <c r="B2" t="s">
        <v>59</v>
      </c>
      <c r="D2">
        <v>2.3555182472636527</v>
      </c>
      <c r="J2" t="s">
        <v>68</v>
      </c>
      <c r="M2">
        <v>3.6800152845032654</v>
      </c>
    </row>
    <row r="3" spans="1:16">
      <c r="A3" t="s">
        <v>57</v>
      </c>
      <c r="B3" t="s">
        <v>58</v>
      </c>
      <c r="D3">
        <v>1.6159694553749677</v>
      </c>
      <c r="F3" t="s">
        <v>62</v>
      </c>
      <c r="J3" t="s">
        <v>69</v>
      </c>
      <c r="M3">
        <v>0.87819759096263006</v>
      </c>
      <c r="P3">
        <f>CHIINV((1-K4/2),17)</f>
        <v>7.5641864666103764</v>
      </c>
    </row>
    <row r="4" spans="1:16" ht="15.75">
      <c r="A4" t="s">
        <v>60</v>
      </c>
      <c r="B4">
        <v>0.05</v>
      </c>
      <c r="D4">
        <v>2.1419052352247467</v>
      </c>
      <c r="F4" s="8" t="s">
        <v>64</v>
      </c>
      <c r="J4" t="s">
        <v>60</v>
      </c>
      <c r="K4">
        <v>0.05</v>
      </c>
      <c r="M4">
        <v>3.440611637330484</v>
      </c>
    </row>
    <row r="5" spans="1:16">
      <c r="A5" t="s">
        <v>61</v>
      </c>
      <c r="B5">
        <v>2</v>
      </c>
      <c r="D5">
        <v>1.4266277675336687</v>
      </c>
      <c r="J5" t="s">
        <v>70</v>
      </c>
      <c r="K5">
        <v>4</v>
      </c>
      <c r="M5">
        <v>5.8998997514983635</v>
      </c>
      <c r="O5" t="s">
        <v>65</v>
      </c>
    </row>
    <row r="6" spans="1:16">
      <c r="A6" t="s">
        <v>7</v>
      </c>
      <c r="B6">
        <v>0.8</v>
      </c>
      <c r="D6">
        <v>2.214030956941615</v>
      </c>
      <c r="J6" t="s">
        <v>66</v>
      </c>
      <c r="K6">
        <v>18</v>
      </c>
      <c r="M6">
        <v>4.0284541627851613</v>
      </c>
      <c r="O6">
        <f>17*K8/K5</f>
        <v>25.01237042966028</v>
      </c>
    </row>
    <row r="7" spans="1:16">
      <c r="A7" t="s">
        <v>66</v>
      </c>
      <c r="B7">
        <v>17</v>
      </c>
      <c r="D7">
        <v>2.5220620619607335</v>
      </c>
      <c r="F7" t="s">
        <v>65</v>
      </c>
      <c r="J7" s="3" t="s">
        <v>43</v>
      </c>
      <c r="K7">
        <f>STDEV(M1:M18)</f>
        <v>2.4259562301303585</v>
      </c>
      <c r="M7">
        <v>1.1339040767000488</v>
      </c>
    </row>
    <row r="8" spans="1:16" ht="15.75">
      <c r="A8" s="3" t="s">
        <v>39</v>
      </c>
      <c r="B8">
        <f>SQRT(B7)</f>
        <v>4.1231056256176606</v>
      </c>
      <c r="D8">
        <v>1.8230191752429956</v>
      </c>
      <c r="F8">
        <f>B8*(B9-B5)/B6</f>
        <v>0.1181245420492123</v>
      </c>
      <c r="J8" s="3" t="s">
        <v>53</v>
      </c>
      <c r="K8">
        <f>K7^2</f>
        <v>5.8852636305083008</v>
      </c>
      <c r="M8">
        <v>0.35744447303653892</v>
      </c>
      <c r="O8" s="8" t="s">
        <v>63</v>
      </c>
    </row>
    <row r="9" spans="1:16" ht="18.75">
      <c r="A9" s="3" t="s">
        <v>36</v>
      </c>
      <c r="B9">
        <f>AVERAGE(D1:D17)</f>
        <v>2.022919527710429</v>
      </c>
      <c r="D9">
        <v>3.2785934110816886</v>
      </c>
      <c r="J9" s="3" t="s">
        <v>71</v>
      </c>
      <c r="K9">
        <f>AVERAGE(M1:M18)</f>
        <v>2.5624703197329186</v>
      </c>
      <c r="M9">
        <v>2.4880298582977725</v>
      </c>
      <c r="P9" s="9" t="s">
        <v>72</v>
      </c>
    </row>
    <row r="10" spans="1:16">
      <c r="D10">
        <v>2.5976067383423382</v>
      </c>
      <c r="M10">
        <v>1.2813530310097359</v>
      </c>
    </row>
    <row r="11" spans="1:16">
      <c r="D11">
        <v>2.0365389657105841</v>
      </c>
      <c r="M11">
        <v>0.32648627593423996</v>
      </c>
    </row>
    <row r="12" spans="1:16">
      <c r="D12">
        <v>1.9568153123403376</v>
      </c>
      <c r="M12">
        <v>-0.82632386527132873</v>
      </c>
    </row>
    <row r="13" spans="1:16">
      <c r="D13">
        <v>1.9570949482347959</v>
      </c>
      <c r="M13">
        <v>4.9030101644536526</v>
      </c>
    </row>
    <row r="14" spans="1:16">
      <c r="D14">
        <v>1.0322360028283226</v>
      </c>
      <c r="M14">
        <v>3.7443447379675061</v>
      </c>
    </row>
    <row r="15" spans="1:16">
      <c r="D15">
        <v>1.9378846501158735</v>
      </c>
      <c r="M15">
        <v>4.4946186020638876</v>
      </c>
    </row>
    <row r="16" spans="1:16">
      <c r="D16">
        <v>2.3300895537332891</v>
      </c>
      <c r="M16">
        <v>2.6850725682031387</v>
      </c>
    </row>
    <row r="17" spans="1:13">
      <c r="D17">
        <v>1.0434248999403779</v>
      </c>
      <c r="M17">
        <v>-2.9111158384263938</v>
      </c>
    </row>
    <row r="18" spans="1:13">
      <c r="M18">
        <v>4.3294602878741166</v>
      </c>
    </row>
    <row r="20" spans="1:13">
      <c r="A20" t="s">
        <v>74</v>
      </c>
      <c r="J20" t="s">
        <v>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0"/>
  <sheetViews>
    <sheetView topLeftCell="A7" workbookViewId="0">
      <selection activeCell="B15" sqref="B15"/>
    </sheetView>
  </sheetViews>
  <sheetFormatPr defaultRowHeight="15"/>
  <cols>
    <col min="8" max="8" width="12.7109375" bestFit="1" customWidth="1"/>
    <col min="10" max="11" width="15.7109375" customWidth="1"/>
    <col min="12" max="12" width="16.7109375" bestFit="1" customWidth="1"/>
    <col min="13" max="13" width="16.7109375" customWidth="1"/>
    <col min="14" max="14" width="16.7109375" bestFit="1" customWidth="1"/>
    <col min="15" max="15" width="15.85546875" bestFit="1" customWidth="1"/>
  </cols>
  <sheetData>
    <row r="1" spans="1:15">
      <c r="A1" t="s">
        <v>55</v>
      </c>
      <c r="H1" t="s">
        <v>84</v>
      </c>
    </row>
    <row r="2" spans="1:15">
      <c r="A2" t="s">
        <v>68</v>
      </c>
      <c r="B2" t="s">
        <v>59</v>
      </c>
      <c r="C2" t="s">
        <v>69</v>
      </c>
      <c r="D2" t="s">
        <v>75</v>
      </c>
      <c r="F2">
        <v>1.2348736324516687</v>
      </c>
      <c r="H2" s="19" t="s">
        <v>96</v>
      </c>
      <c r="I2" s="19"/>
      <c r="J2" s="20" t="s">
        <v>81</v>
      </c>
      <c r="K2" s="21"/>
      <c r="L2" s="19" t="s">
        <v>82</v>
      </c>
      <c r="M2" s="22"/>
      <c r="N2" s="19" t="s">
        <v>83</v>
      </c>
      <c r="O2" s="11"/>
    </row>
    <row r="3" spans="1:15">
      <c r="A3" t="s">
        <v>68</v>
      </c>
      <c r="B3" t="s">
        <v>59</v>
      </c>
      <c r="C3" t="s">
        <v>69</v>
      </c>
      <c r="D3" t="s">
        <v>76</v>
      </c>
      <c r="F3">
        <v>2.930019942744269</v>
      </c>
      <c r="H3" s="15" t="s">
        <v>68</v>
      </c>
      <c r="I3" s="15" t="s">
        <v>59</v>
      </c>
      <c r="J3" s="15" t="s">
        <v>69</v>
      </c>
      <c r="K3" s="15" t="s">
        <v>75</v>
      </c>
    </row>
    <row r="4" spans="1:15">
      <c r="A4" t="s">
        <v>68</v>
      </c>
      <c r="B4" t="s">
        <v>59</v>
      </c>
      <c r="C4" t="s">
        <v>69</v>
      </c>
      <c r="D4" t="s">
        <v>77</v>
      </c>
      <c r="F4">
        <v>2.6616697403935294</v>
      </c>
      <c r="H4">
        <f>B12*(B13-B9)/B10</f>
        <v>-1.811596436927692</v>
      </c>
      <c r="J4" s="12">
        <f>NORMSINV(1-B6)</f>
        <v>1.6448536269514724</v>
      </c>
      <c r="K4" s="16" t="s">
        <v>86</v>
      </c>
      <c r="L4" s="14">
        <f>NORMSINV(1-B7)</f>
        <v>1.959963984540054</v>
      </c>
      <c r="M4" s="16" t="s">
        <v>87</v>
      </c>
      <c r="N4" s="14">
        <f>NORMSINV(1-B8)</f>
        <v>2.5758293035489102</v>
      </c>
      <c r="O4" s="17" t="s">
        <v>87</v>
      </c>
    </row>
    <row r="5" spans="1:15">
      <c r="A5" t="s">
        <v>78</v>
      </c>
      <c r="B5" t="s">
        <v>79</v>
      </c>
      <c r="F5">
        <v>-1.2656758055452411</v>
      </c>
      <c r="H5" s="15" t="s">
        <v>68</v>
      </c>
      <c r="I5" s="15" t="s">
        <v>59</v>
      </c>
      <c r="J5" s="15" t="s">
        <v>69</v>
      </c>
      <c r="K5" s="15" t="s">
        <v>76</v>
      </c>
    </row>
    <row r="6" spans="1:15">
      <c r="A6">
        <v>0.1</v>
      </c>
      <c r="B6">
        <f>A6/2</f>
        <v>0.05</v>
      </c>
      <c r="F6">
        <v>-1.4854346566011714</v>
      </c>
      <c r="H6">
        <f>B12*(B13-B9)/B10</f>
        <v>-1.811596436927692</v>
      </c>
      <c r="J6" s="12">
        <f>NORMSINV(1-A6)</f>
        <v>1.2815515655446004</v>
      </c>
      <c r="K6" s="16" t="s">
        <v>88</v>
      </c>
      <c r="L6" s="14">
        <f>NORMSINV(1-A7)</f>
        <v>1.6448536269514724</v>
      </c>
      <c r="M6" s="16" t="s">
        <v>88</v>
      </c>
      <c r="N6" s="14">
        <f>NORMSINV(1-A8)</f>
        <v>2.3263478740408399</v>
      </c>
      <c r="O6" s="16" t="s">
        <v>88</v>
      </c>
    </row>
    <row r="7" spans="1:15">
      <c r="A7">
        <v>0.05</v>
      </c>
      <c r="B7">
        <f>A7/2</f>
        <v>2.5000000000000001E-2</v>
      </c>
      <c r="F7">
        <v>-0.35819859044524449</v>
      </c>
      <c r="H7" s="15" t="s">
        <v>68</v>
      </c>
      <c r="I7" s="15" t="s">
        <v>59</v>
      </c>
      <c r="J7" s="15" t="s">
        <v>69</v>
      </c>
      <c r="K7" s="15" t="s">
        <v>77</v>
      </c>
    </row>
    <row r="8" spans="1:15">
      <c r="A8">
        <v>0.01</v>
      </c>
      <c r="B8">
        <f>A8/2</f>
        <v>5.0000000000000001E-3</v>
      </c>
      <c r="F8">
        <v>-8.4136330969548645E-2</v>
      </c>
      <c r="H8">
        <f>B12*(B13-B9)/B10</f>
        <v>-1.811596436927692</v>
      </c>
      <c r="J8" s="12">
        <f>NORMSINV(A6)</f>
        <v>-1.2815515655446004</v>
      </c>
      <c r="K8" s="16" t="s">
        <v>86</v>
      </c>
      <c r="L8" s="14">
        <f>NORMSINV(A7)</f>
        <v>-1.6448536269514742</v>
      </c>
      <c r="M8" s="16" t="s">
        <v>86</v>
      </c>
      <c r="N8" s="14">
        <f>NORMSINV(A8)</f>
        <v>-2.3263478740408488</v>
      </c>
      <c r="O8" s="16" t="s">
        <v>88</v>
      </c>
    </row>
    <row r="9" spans="1:15">
      <c r="A9" t="s">
        <v>61</v>
      </c>
      <c r="B9">
        <v>2.5</v>
      </c>
      <c r="F9">
        <v>1.8910701467281863</v>
      </c>
    </row>
    <row r="10" spans="1:15">
      <c r="A10" t="s">
        <v>7</v>
      </c>
      <c r="B10">
        <v>2</v>
      </c>
      <c r="F10">
        <v>0.8556343108115656</v>
      </c>
      <c r="H10" t="s">
        <v>85</v>
      </c>
    </row>
    <row r="11" spans="1:15">
      <c r="A11" t="s">
        <v>66</v>
      </c>
      <c r="B11">
        <v>18</v>
      </c>
      <c r="F11">
        <v>3.3799981665735075</v>
      </c>
      <c r="H11" t="s">
        <v>97</v>
      </c>
      <c r="J11" s="10" t="s">
        <v>89</v>
      </c>
      <c r="K11" s="13"/>
      <c r="L11" t="s">
        <v>90</v>
      </c>
      <c r="M11" s="11"/>
      <c r="N11" t="s">
        <v>91</v>
      </c>
      <c r="O11" s="11"/>
    </row>
    <row r="12" spans="1:15">
      <c r="A12" s="3" t="s">
        <v>39</v>
      </c>
      <c r="B12">
        <f>SQRT(B11)</f>
        <v>4.2426406871192848</v>
      </c>
      <c r="F12">
        <v>2.5127099696949982</v>
      </c>
      <c r="H12" s="15" t="s">
        <v>68</v>
      </c>
      <c r="I12" s="15" t="s">
        <v>59</v>
      </c>
      <c r="J12" s="15" t="s">
        <v>69</v>
      </c>
      <c r="K12" s="15" t="s">
        <v>75</v>
      </c>
    </row>
    <row r="13" spans="1:15">
      <c r="A13" s="3" t="s">
        <v>80</v>
      </c>
      <c r="B13">
        <f>AVERAGE(F2:F19)</f>
        <v>1.6460052497833608</v>
      </c>
      <c r="F13">
        <v>1.0042239100238062</v>
      </c>
      <c r="H13">
        <f>B12*(B13-B9)/B14</f>
        <v>-2.0750852147123142</v>
      </c>
      <c r="J13" s="12">
        <f>TINV(A6,17)</f>
        <v>1.7396067156488346</v>
      </c>
      <c r="K13" s="18" t="s">
        <v>86</v>
      </c>
      <c r="L13" s="14">
        <f>TINV(A7,17)</f>
        <v>2.1098155585926612</v>
      </c>
      <c r="M13" s="16" t="s">
        <v>88</v>
      </c>
      <c r="N13" s="14">
        <f>TINV(A8,17)</f>
        <v>2.8982305183425119</v>
      </c>
      <c r="O13" s="16" t="s">
        <v>88</v>
      </c>
    </row>
    <row r="14" spans="1:15">
      <c r="A14" s="3" t="s">
        <v>43</v>
      </c>
      <c r="B14">
        <f>STDEV(F2:F19)</f>
        <v>1.7460453422187274</v>
      </c>
      <c r="F14">
        <v>1.759631617288272</v>
      </c>
      <c r="H14" s="15" t="s">
        <v>68</v>
      </c>
      <c r="I14" s="15" t="s">
        <v>59</v>
      </c>
      <c r="J14" s="15" t="s">
        <v>69</v>
      </c>
      <c r="K14" s="15" t="s">
        <v>76</v>
      </c>
    </row>
    <row r="15" spans="1:15">
      <c r="A15" s="3" t="s">
        <v>53</v>
      </c>
      <c r="B15">
        <f>B14^2</f>
        <v>3.048674337083713</v>
      </c>
      <c r="F15">
        <v>5.6820078500809572</v>
      </c>
      <c r="H15">
        <f>B12*(B13-B9)/B14</f>
        <v>-2.0750852147123142</v>
      </c>
      <c r="J15" s="12">
        <f>TINV(A6/2,17)</f>
        <v>2.1098155585926612</v>
      </c>
      <c r="K15" s="17" t="s">
        <v>88</v>
      </c>
      <c r="L15" s="14">
        <f>TINV(B7,17)</f>
        <v>2.4580507187952527</v>
      </c>
      <c r="M15" s="16" t="s">
        <v>88</v>
      </c>
      <c r="N15" s="14">
        <f>TINV(B8,17)</f>
        <v>3.2224499064315282</v>
      </c>
      <c r="O15" s="16" t="s">
        <v>88</v>
      </c>
    </row>
    <row r="16" spans="1:15">
      <c r="F16">
        <v>2.221360955628533</v>
      </c>
      <c r="H16" s="15" t="s">
        <v>68</v>
      </c>
      <c r="I16" s="15" t="s">
        <v>59</v>
      </c>
      <c r="J16" s="15" t="s">
        <v>69</v>
      </c>
      <c r="K16" s="15" t="s">
        <v>77</v>
      </c>
    </row>
    <row r="17" spans="1:15">
      <c r="F17">
        <v>2.5759538500607948</v>
      </c>
      <c r="H17">
        <f>B12*(B13-B9)/B14</f>
        <v>-2.0750852147123142</v>
      </c>
      <c r="J17" s="12">
        <f>TINV(A6/2,17)</f>
        <v>2.1098155585926612</v>
      </c>
      <c r="K17" s="16" t="s">
        <v>86</v>
      </c>
      <c r="L17" s="14">
        <f>TINV(B8,17)</f>
        <v>3.2224499064315282</v>
      </c>
      <c r="M17" s="16" t="s">
        <v>86</v>
      </c>
      <c r="N17" s="14">
        <f>TINV(B8,17)</f>
        <v>3.2224499064315282</v>
      </c>
      <c r="O17" s="16" t="s">
        <v>86</v>
      </c>
    </row>
    <row r="18" spans="1:15">
      <c r="F18">
        <v>1.3508447873638745</v>
      </c>
    </row>
    <row r="19" spans="1:15">
      <c r="F19">
        <v>2.7615409998177354</v>
      </c>
    </row>
    <row r="22" spans="1:15">
      <c r="A22" t="s">
        <v>67</v>
      </c>
    </row>
    <row r="23" spans="1:15">
      <c r="A23" t="s">
        <v>68</v>
      </c>
      <c r="B23" s="3" t="s">
        <v>92</v>
      </c>
      <c r="C23" t="s">
        <v>69</v>
      </c>
      <c r="D23" t="s">
        <v>93</v>
      </c>
      <c r="F23">
        <v>3.8810615549612373</v>
      </c>
      <c r="H23" s="19" t="s">
        <v>99</v>
      </c>
      <c r="I23" s="19"/>
      <c r="J23" s="20" t="s">
        <v>81</v>
      </c>
      <c r="K23" s="21"/>
      <c r="L23" s="19" t="s">
        <v>82</v>
      </c>
      <c r="M23" s="22"/>
      <c r="N23" s="19" t="s">
        <v>83</v>
      </c>
    </row>
    <row r="24" spans="1:15">
      <c r="A24" t="s">
        <v>68</v>
      </c>
      <c r="B24" t="s">
        <v>92</v>
      </c>
      <c r="C24" t="s">
        <v>69</v>
      </c>
      <c r="D24" t="s">
        <v>94</v>
      </c>
      <c r="F24">
        <v>3.7314492422040453</v>
      </c>
      <c r="H24" s="15" t="s">
        <v>68</v>
      </c>
      <c r="I24" s="23" t="s">
        <v>92</v>
      </c>
      <c r="J24" s="15" t="s">
        <v>69</v>
      </c>
      <c r="K24" s="15" t="s">
        <v>93</v>
      </c>
    </row>
    <row r="25" spans="1:15">
      <c r="A25" t="s">
        <v>68</v>
      </c>
      <c r="B25" t="s">
        <v>92</v>
      </c>
      <c r="C25" t="s">
        <v>69</v>
      </c>
      <c r="D25" t="s">
        <v>95</v>
      </c>
      <c r="F25">
        <v>1.9835050764980133</v>
      </c>
      <c r="H25">
        <f>(B32*B34)/B30</f>
        <v>22.083301989907593</v>
      </c>
      <c r="J25">
        <f>CHIINV(B27,B31-1)</f>
        <v>27.587111639694186</v>
      </c>
      <c r="K25" s="17" t="s">
        <v>88</v>
      </c>
      <c r="L25">
        <f>CHIINV(B28,B32)</f>
        <v>30.19100910025314</v>
      </c>
      <c r="M25" s="17" t="s">
        <v>88</v>
      </c>
      <c r="N25">
        <f>CHIINV(B29,B32)</f>
        <v>35.718465657410171</v>
      </c>
      <c r="O25" s="17" t="s">
        <v>88</v>
      </c>
    </row>
    <row r="26" spans="1:15">
      <c r="A26" t="s">
        <v>78</v>
      </c>
      <c r="B26" t="s">
        <v>79</v>
      </c>
      <c r="F26">
        <v>4.9146632245872439</v>
      </c>
      <c r="H26" s="15" t="s">
        <v>68</v>
      </c>
      <c r="I26" s="15" t="s">
        <v>92</v>
      </c>
      <c r="J26" s="15" t="s">
        <v>69</v>
      </c>
      <c r="K26" s="15" t="s">
        <v>94</v>
      </c>
    </row>
    <row r="27" spans="1:15">
      <c r="A27">
        <v>0.1</v>
      </c>
      <c r="B27">
        <f>A27/2</f>
        <v>0.05</v>
      </c>
      <c r="F27">
        <v>1.2330454672127091</v>
      </c>
      <c r="H27">
        <f>B32*B34/B30</f>
        <v>22.083301989907593</v>
      </c>
      <c r="J27">
        <f>CHIINV(A27,B32)</f>
        <v>24.769035347954848</v>
      </c>
      <c r="K27" s="17" t="s">
        <v>88</v>
      </c>
      <c r="L27">
        <f>CHIINV(A28,B32)</f>
        <v>27.587111639694186</v>
      </c>
      <c r="M27" s="17" t="s">
        <v>88</v>
      </c>
      <c r="N27">
        <f>CHIINV(A29,B32)</f>
        <v>33.408663600110103</v>
      </c>
      <c r="O27" s="17" t="s">
        <v>88</v>
      </c>
    </row>
    <row r="28" spans="1:15">
      <c r="A28">
        <v>0.05</v>
      </c>
      <c r="B28">
        <f>A28/2</f>
        <v>2.5000000000000001E-2</v>
      </c>
      <c r="F28">
        <v>5.2033940357181745</v>
      </c>
      <c r="H28" s="15" t="s">
        <v>68</v>
      </c>
      <c r="I28" s="15" t="s">
        <v>92</v>
      </c>
      <c r="J28" s="15" t="s">
        <v>69</v>
      </c>
      <c r="K28" s="15" t="s">
        <v>95</v>
      </c>
    </row>
    <row r="29" spans="1:15">
      <c r="A29">
        <v>0.01</v>
      </c>
      <c r="B29">
        <f>A29/2</f>
        <v>5.0000000000000001E-3</v>
      </c>
      <c r="F29">
        <v>2.3301776151249345</v>
      </c>
      <c r="H29">
        <f>B32*B34/B30</f>
        <v>22.083301989907593</v>
      </c>
      <c r="J29">
        <f>CHIINV((1-A27),B32)</f>
        <v>10.085186383051273</v>
      </c>
      <c r="K29" s="17" t="s">
        <v>88</v>
      </c>
      <c r="L29">
        <f>CHIINV((1-A28),B32)</f>
        <v>8.6717603251402782</v>
      </c>
      <c r="M29" s="17" t="s">
        <v>88</v>
      </c>
      <c r="N29">
        <f>CHIINV((1-A29),B32)</f>
        <v>6.4077597886538191</v>
      </c>
      <c r="O29" s="17" t="s">
        <v>88</v>
      </c>
    </row>
    <row r="30" spans="1:15">
      <c r="A30" t="s">
        <v>98</v>
      </c>
      <c r="B30">
        <v>2.25</v>
      </c>
      <c r="F30">
        <v>3.9518415478268478</v>
      </c>
    </row>
    <row r="31" spans="1:15">
      <c r="A31" t="s">
        <v>66</v>
      </c>
      <c r="B31">
        <v>18</v>
      </c>
      <c r="F31">
        <v>5.0264876706550909</v>
      </c>
    </row>
    <row r="32" spans="1:15">
      <c r="A32" t="s">
        <v>100</v>
      </c>
      <c r="B32">
        <v>17</v>
      </c>
      <c r="F32">
        <v>3.4467528688691029</v>
      </c>
    </row>
    <row r="33" spans="1:6">
      <c r="A33" t="s">
        <v>43</v>
      </c>
      <c r="B33">
        <f>STDEV(F23:F40)</f>
        <v>1.7096169071615066</v>
      </c>
      <c r="F33">
        <v>0.23810476479793685</v>
      </c>
    </row>
    <row r="34" spans="1:6">
      <c r="A34" t="s">
        <v>53</v>
      </c>
      <c r="B34">
        <f>B33^2</f>
        <v>2.9227899692524755</v>
      </c>
      <c r="F34">
        <v>2.9836201993885068</v>
      </c>
    </row>
    <row r="35" spans="1:6">
      <c r="F35">
        <v>3.3215249140589891</v>
      </c>
    </row>
    <row r="36" spans="1:6">
      <c r="F36">
        <v>2.849706621718596</v>
      </c>
    </row>
    <row r="37" spans="1:6">
      <c r="F37">
        <v>4.9650013116216432</v>
      </c>
    </row>
    <row r="38" spans="1:6">
      <c r="F38">
        <v>5.7271766709575127</v>
      </c>
    </row>
    <row r="39" spans="1:6">
      <c r="F39">
        <v>6.8676218608573691</v>
      </c>
    </row>
    <row r="40" spans="1:6">
      <c r="F40">
        <v>1.6229466983976533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Лаб. №1.1</vt:lpstr>
      <vt:lpstr>Лаб. №1.2</vt:lpstr>
      <vt:lpstr>Лаб. №2.1</vt:lpstr>
      <vt:lpstr>Лаб. №2.2</vt:lpstr>
      <vt:lpstr>Лаб. №3.1</vt:lpstr>
      <vt:lpstr>Лаб. №3.2</vt:lpstr>
      <vt:lpstr>Лаб. №3.3</vt:lpstr>
      <vt:lpstr>Лаб. №4.1</vt:lpstr>
      <vt:lpstr>Лаб. №4.2</vt:lpstr>
      <vt:lpstr>Лаб. №4.3</vt:lpstr>
      <vt:lpstr>Лаб. №5.1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2016-11-03T09:05:19Z</dcterms:modified>
</cp:coreProperties>
</file>