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7755"/>
  </bookViews>
  <sheets>
    <sheet name="Edu-Game - Curva S de costos" sheetId="7" r:id="rId1"/>
  </sheets>
  <calcPr calcId="125725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/>
  <c r="Q10"/>
  <c r="T13"/>
  <c r="K53"/>
  <c r="Q12" s="1"/>
  <c r="K48"/>
  <c r="K52"/>
  <c r="Q13" s="1"/>
  <c r="K9"/>
  <c r="Q9" s="1"/>
  <c r="K56"/>
  <c r="N11"/>
  <c r="N12" s="1"/>
  <c r="N13" s="1"/>
  <c r="T10"/>
  <c r="N10"/>
  <c r="T9"/>
  <c r="U9" s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D4"/>
  <c r="D3"/>
  <c r="R39" l="1"/>
  <c r="Q11"/>
  <c r="R38"/>
  <c r="R9"/>
  <c r="Q38"/>
  <c r="L9"/>
  <c r="L48" s="1"/>
  <c r="L52" s="1"/>
  <c r="L53" s="1"/>
  <c r="L56" s="1"/>
  <c r="U10"/>
  <c r="R10"/>
  <c r="U11" l="1"/>
  <c r="R40"/>
  <c r="Q39"/>
  <c r="R11"/>
  <c r="Q40"/>
  <c r="U12" l="1"/>
  <c r="R41"/>
  <c r="R12"/>
  <c r="R13" s="1"/>
  <c r="Q41"/>
  <c r="U13" l="1"/>
  <c r="R42"/>
  <c r="Q42"/>
</calcChain>
</file>

<file path=xl/sharedStrings.xml><?xml version="1.0" encoding="utf-8"?>
<sst xmlns="http://schemas.openxmlformats.org/spreadsheetml/2006/main" count="274" uniqueCount="148">
  <si>
    <t>Mes</t>
  </si>
  <si>
    <t xml:space="preserve"> </t>
  </si>
  <si>
    <t>Elaboración de RoadMap</t>
  </si>
  <si>
    <t>Elaboración acta de constitución</t>
  </si>
  <si>
    <t>Crear el plan de gestión de riesgos</t>
  </si>
  <si>
    <t>Controlar alcance</t>
  </si>
  <si>
    <t>Informar desempeño (Fase ejecución)</t>
  </si>
  <si>
    <t>Entrega de instructivos</t>
  </si>
  <si>
    <t>Análisis y documentación de resultados finales</t>
  </si>
  <si>
    <t>Liquidación de cuentas</t>
  </si>
  <si>
    <t>Acta de cierre de proyecto</t>
  </si>
  <si>
    <t>Agosto</t>
  </si>
  <si>
    <t>Septiembre</t>
  </si>
  <si>
    <t>Octubre</t>
  </si>
  <si>
    <t>Noviembre</t>
  </si>
  <si>
    <t>Diciembre</t>
  </si>
  <si>
    <t>RESUMEN</t>
  </si>
  <si>
    <t>Costo Mes Plan Acumulado</t>
  </si>
  <si>
    <t>Costo Mes Real Acumulado</t>
  </si>
  <si>
    <t>Costo Acumulado Planeado (fin tarea)</t>
  </si>
  <si>
    <t xml:space="preserve">Inicio mes </t>
  </si>
  <si>
    <t>Fin mes</t>
  </si>
  <si>
    <t>11-2017</t>
  </si>
  <si>
    <t>Costo Mes (x fin tarea)</t>
  </si>
  <si>
    <t>Costo plan mes (inicio tarea)</t>
  </si>
  <si>
    <t>8-2017</t>
  </si>
  <si>
    <t>9-2017</t>
  </si>
  <si>
    <t>10-2017</t>
  </si>
  <si>
    <t>12-2017</t>
  </si>
  <si>
    <t>Mes-Año</t>
  </si>
  <si>
    <t>WBS</t>
  </si>
  <si>
    <t>Fecha Inicio</t>
  </si>
  <si>
    <t>Fecha Fin</t>
  </si>
  <si>
    <t>Valor</t>
  </si>
  <si>
    <t>Acumulado por tarea</t>
  </si>
  <si>
    <t xml:space="preserve">Descripción tarea (WP) </t>
  </si>
  <si>
    <t>Fecha de inicio</t>
  </si>
  <si>
    <t>Tareas (WP)Ordenadas por:</t>
  </si>
  <si>
    <t>Presupuesto del proyecto:</t>
  </si>
  <si>
    <t>Fecha de fin del proyecto</t>
  </si>
  <si>
    <t>Fecha de inicio del proyecto</t>
  </si>
  <si>
    <t>Costo x mes</t>
  </si>
  <si>
    <t>Acumulado mes</t>
  </si>
  <si>
    <t>DETALLE</t>
  </si>
  <si>
    <t>#Mes-Año</t>
  </si>
  <si>
    <t>Acta de inicio</t>
  </si>
  <si>
    <t>Elaboración del Cronograma</t>
  </si>
  <si>
    <t>Definición del alcance</t>
  </si>
  <si>
    <t>Elaboración de Mockups Juego Edu-game</t>
  </si>
  <si>
    <t>Elaboración de Mockups juego unity</t>
  </si>
  <si>
    <t>Creación EDT1 proyecto Edu-game</t>
  </si>
  <si>
    <t>Creación EDT2 Estructura de gamificación</t>
  </si>
  <si>
    <t>Creación EDT3 – juego Edu-game</t>
  </si>
  <si>
    <t>Creación EDT4 – Juego de unity</t>
  </si>
  <si>
    <t>Elaboración cronograma EDT1 Proyecto Edu-game</t>
  </si>
  <si>
    <t>Elaboración EDT1 proyecto Edu-game</t>
  </si>
  <si>
    <t>Elaboración EDT2 Estructura de gamificación</t>
  </si>
  <si>
    <t>Elaboración EDT3 – juego Edu-game</t>
  </si>
  <si>
    <t>Elaboración EDT4 – Juego de unity</t>
  </si>
  <si>
    <t>Creación del plan de calidad</t>
  </si>
  <si>
    <t>Elaboración diagrama de causa y efecto</t>
  </si>
  <si>
    <t>Elaboración diagrama de flujo</t>
  </si>
  <si>
    <t>Elaboración diagrama de Paretto</t>
  </si>
  <si>
    <t xml:space="preserve">Lista de chequeo de características de artefactos  </t>
  </si>
  <si>
    <t>Levantamiento de requerimientos funcionales</t>
  </si>
  <si>
    <t>Levantamiento de requerimientos no funcionales</t>
  </si>
  <si>
    <t>Creación del plan de costos</t>
  </si>
  <si>
    <t>Elaboración de EDT1 Costo de personal</t>
  </si>
  <si>
    <t>Elaboración de EDT2 Costo de infraestructura</t>
  </si>
  <si>
    <t>Elaboración de EDT3 Servidor de bases de datos</t>
  </si>
  <si>
    <t>Elaboración de EDT4 Costo de infraestructura</t>
  </si>
  <si>
    <t>Elaboración de EDT5 Costo totales</t>
  </si>
  <si>
    <t>Creación del plan de gestión del tiempo</t>
  </si>
  <si>
    <t>Creación de la hoja de ruta gamificación</t>
  </si>
  <si>
    <t>Creación del plan de gestión de comunicaciones</t>
  </si>
  <si>
    <t>Creación del plan de gestión de adquisiciones</t>
  </si>
  <si>
    <t>Creación del plan gestión de los interesados</t>
  </si>
  <si>
    <t>Creación del plan de gestión de  interesados</t>
  </si>
  <si>
    <t>Creación del plan de gestión de recursos humanos</t>
  </si>
  <si>
    <t>Elaboración prototipo Edu-game</t>
  </si>
  <si>
    <t>Elaboración prototipo Unity</t>
  </si>
  <si>
    <t>Ejecución prototipo Edu-game</t>
  </si>
  <si>
    <t>Ejecución prototipo Unity</t>
  </si>
  <si>
    <t>Ejecutar prototipos con base de datos firebase</t>
  </si>
  <si>
    <t>Crear el plan de gestión de pruebas</t>
  </si>
  <si>
    <t>Control de cambios prototipos</t>
  </si>
  <si>
    <t>Evaluación de prototipos</t>
  </si>
  <si>
    <t>Seguimiento y control</t>
  </si>
  <si>
    <t xml:space="preserve">Integración de prototipos </t>
  </si>
  <si>
    <t>Pruebas de usuario de prototipos</t>
  </si>
  <si>
    <t>Control de cambios del proyecto</t>
  </si>
  <si>
    <t>Actas de entrega del prototipos</t>
  </si>
  <si>
    <t>1.1.</t>
  </si>
  <si>
    <t>1.1.2</t>
  </si>
  <si>
    <t>1.2.</t>
  </si>
  <si>
    <t>1.3.</t>
  </si>
  <si>
    <t>1.4.</t>
  </si>
  <si>
    <t>1.5</t>
  </si>
  <si>
    <t>1.6</t>
  </si>
  <si>
    <t>1.7.</t>
  </si>
  <si>
    <t>1.8.</t>
  </si>
  <si>
    <t>1.5.1</t>
  </si>
  <si>
    <t>1.6.1.</t>
  </si>
  <si>
    <t>1.9.</t>
  </si>
  <si>
    <t>1.10.</t>
  </si>
  <si>
    <t>1.1.11.</t>
  </si>
  <si>
    <t>2.</t>
  </si>
  <si>
    <t>2.1.</t>
  </si>
  <si>
    <t>2.2.</t>
  </si>
  <si>
    <t>2.3.</t>
  </si>
  <si>
    <t>2.4.</t>
  </si>
  <si>
    <t>2.5.</t>
  </si>
  <si>
    <t xml:space="preserve">2.6. 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</si>
  <si>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</si>
  <si>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</si>
  <si>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</si>
  <si>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</si>
  <si>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</si>
  <si>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</si>
  <si>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</si>
  <si>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</si>
  <si>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</si>
  <si>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</si>
  <si>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</si>
  <si>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16.</t>
  </si>
  <si>
    <t>17.</t>
  </si>
  <si>
    <t>18.</t>
  </si>
  <si>
    <t>19.</t>
  </si>
  <si>
    <t>1.9.1.</t>
  </si>
  <si>
    <t>1.10.1.</t>
  </si>
  <si>
    <t>1.9.2.</t>
  </si>
  <si>
    <t>1.10.2.</t>
  </si>
  <si>
    <t>1.9.1.1.</t>
  </si>
  <si>
    <t>20.</t>
  </si>
  <si>
    <t>1.4.1.</t>
  </si>
  <si>
    <t>1.9.1.1.1,</t>
  </si>
  <si>
    <t>1.9.1.1.2.</t>
  </si>
  <si>
    <t>1.9.1.1.3.</t>
  </si>
  <si>
    <t>21.</t>
  </si>
  <si>
    <t>1.9.1.1.4.</t>
  </si>
  <si>
    <t>1.9.1.1.5.</t>
  </si>
  <si>
    <t>1.9.1.2.</t>
  </si>
  <si>
    <t>1.9.1.2.1.</t>
  </si>
  <si>
    <t>1.9.1.3.</t>
  </si>
  <si>
    <t>22.</t>
  </si>
  <si>
    <t>23.</t>
  </si>
  <si>
    <t>24.</t>
  </si>
  <si>
    <t>Curva S - Gestión de costos de Edu-Game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</si>
</sst>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4"/>
        <bgColor indexed="46"/>
      </patternFill>
    </fill>
    <fill>
      <patternFill patternType="solid">
        <fgColor indexed="42"/>
        <bgColor indexed="50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49" fontId="0" fillId="0" borderId="1" xfId="0" applyNumberForma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4" fontId="1" fillId="0" borderId="1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17" fontId="0" fillId="0" borderId="1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4" fontId="0" fillId="3" borderId="0" xfId="0" applyNumberFormat="1" applyFill="1" applyBorder="1" applyAlignment="1">
      <alignment wrapText="1"/>
    </xf>
    <xf numFmtId="0" fontId="0" fillId="3" borderId="1" xfId="0" applyFont="1" applyFill="1" applyBorder="1" applyAlignment="1">
      <alignment horizontal="center" vertical="top" wrapText="1"/>
    </xf>
    <xf numFmtId="4" fontId="0" fillId="3" borderId="1" xfId="0" applyNumberFormat="1" applyFont="1" applyFill="1" applyBorder="1" applyAlignment="1">
      <alignment horizontal="center" wrapText="1"/>
    </xf>
    <xf numFmtId="17" fontId="0" fillId="3" borderId="1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4" fontId="0" fillId="3" borderId="9" xfId="0" applyNumberFormat="1" applyFill="1" applyBorder="1" applyAlignment="1">
      <alignment wrapText="1"/>
    </xf>
    <xf numFmtId="0" fontId="0" fillId="3" borderId="10" xfId="0" applyFill="1" applyBorder="1" applyAlignment="1">
      <alignment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wrapText="1"/>
    </xf>
    <xf numFmtId="49" fontId="0" fillId="3" borderId="16" xfId="0" applyNumberFormat="1" applyFill="1" applyBorder="1" applyAlignment="1">
      <alignment horizontal="center" wrapText="1"/>
    </xf>
    <xf numFmtId="49" fontId="0" fillId="3" borderId="17" xfId="0" applyNumberFormat="1" applyFill="1" applyBorder="1" applyAlignment="1">
      <alignment horizontal="center" wrapText="1"/>
    </xf>
    <xf numFmtId="0" fontId="0" fillId="3" borderId="11" xfId="0" applyFill="1" applyBorder="1" applyAlignment="1">
      <alignment wrapText="1"/>
    </xf>
    <xf numFmtId="4" fontId="0" fillId="3" borderId="11" xfId="0" applyNumberFormat="1" applyFill="1" applyBorder="1" applyAlignment="1">
      <alignment wrapText="1"/>
    </xf>
    <xf numFmtId="0" fontId="0" fillId="3" borderId="18" xfId="0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0" fontId="3" fillId="4" borderId="19" xfId="0" applyFont="1" applyFill="1" applyBorder="1" applyAlignment="1">
      <alignment wrapText="1"/>
    </xf>
    <xf numFmtId="0" fontId="3" fillId="5" borderId="19" xfId="0" applyFont="1" applyFill="1" applyBorder="1" applyAlignment="1">
      <alignment wrapText="1"/>
    </xf>
    <xf numFmtId="0" fontId="3" fillId="6" borderId="19" xfId="0" applyFont="1" applyFill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4" fontId="0" fillId="4" borderId="19" xfId="0" applyNumberFormat="1" applyFill="1" applyBorder="1" applyAlignment="1">
      <alignment wrapText="1"/>
    </xf>
    <xf numFmtId="4" fontId="0" fillId="5" borderId="19" xfId="0" applyNumberFormat="1" applyFill="1" applyBorder="1" applyAlignment="1">
      <alignment wrapText="1"/>
    </xf>
    <xf numFmtId="4" fontId="0" fillId="6" borderId="19" xfId="0" applyNumberFormat="1" applyFill="1" applyBorder="1" applyAlignment="1">
      <alignment wrapText="1"/>
    </xf>
    <xf numFmtId="4" fontId="0" fillId="7" borderId="19" xfId="0" applyNumberFormat="1" applyFill="1" applyBorder="1" applyAlignment="1">
      <alignment wrapText="1"/>
    </xf>
    <xf numFmtId="22" fontId="0" fillId="4" borderId="19" xfId="0" applyNumberFormat="1" applyFill="1" applyBorder="1" applyAlignment="1">
      <alignment wrapText="1"/>
    </xf>
    <xf numFmtId="22" fontId="0" fillId="5" borderId="19" xfId="0" applyNumberFormat="1" applyFill="1" applyBorder="1" applyAlignment="1">
      <alignment wrapText="1"/>
    </xf>
    <xf numFmtId="22" fontId="0" fillId="6" borderId="19" xfId="0" applyNumberFormat="1" applyFill="1" applyBorder="1" applyAlignment="1">
      <alignment wrapText="1"/>
    </xf>
    <xf numFmtId="22" fontId="0" fillId="7" borderId="19" xfId="0" applyNumberFormat="1" applyFill="1" applyBorder="1" applyAlignment="1">
      <alignment wrapText="1"/>
    </xf>
    <xf numFmtId="17" fontId="0" fillId="0" borderId="0" xfId="0" applyNumberForma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4" fontId="1" fillId="2" borderId="14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4" xfId="0" applyNumberFormat="1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horizontal="right" wrapText="1"/>
    </xf>
    <xf numFmtId="49" fontId="0" fillId="4" borderId="19" xfId="0" applyNumberFormat="1" applyFont="1" applyFill="1" applyBorder="1" applyAlignment="1">
      <alignment horizontal="center" wrapText="1"/>
    </xf>
    <xf numFmtId="49" fontId="0" fillId="5" borderId="19" xfId="0" applyNumberFormat="1" applyFont="1" applyFill="1" applyBorder="1" applyAlignment="1">
      <alignment horizontal="center" wrapText="1"/>
    </xf>
    <xf numFmtId="49" fontId="0" fillId="6" borderId="19" xfId="0" applyNumberFormat="1" applyFont="1" applyFill="1" applyBorder="1" applyAlignment="1">
      <alignment horizontal="center" wrapText="1"/>
    </xf>
    <xf numFmtId="49" fontId="0" fillId="7" borderId="19" xfId="0" applyNumberFormat="1" applyFont="1" applyFill="1" applyBorder="1" applyAlignment="1">
      <alignment horizontal="center" wrapText="1"/>
    </xf>
    <xf numFmtId="0" fontId="0" fillId="0" borderId="20" xfId="0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18"/>
  <c:chart>
    <c:title>
      <c:tx>
        <c:rich>
          <a:bodyPr rot="0" vert="horz"/>
          <a:lstStyle/>
          <a:p>
            <a:pPr>
              <a:defRPr/>
            </a:pPr>
            <a:r>
              <a:rPr lang="es-CO"/>
              <a:t>Curva S - Edu-Game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'Edu-Game - Curva S de costos'!$Q$37</c:f>
              <c:strCache>
                <c:ptCount val="1"/>
                <c:pt idx="0">
                  <c:v>Costo Mes Plan Acumulado</c:v>
                </c:pt>
              </c:strCache>
            </c:strRef>
          </c:tx>
          <c:marker>
            <c:symbol val="none"/>
          </c:marker>
          <c:cat>
            <c:numRef>
              <c:f>'Edu-Game - Curva S de costos'!$P$38:$P$42</c:f>
              <c:numCache>
                <c:formatCode>mmm\-yy</c:formatCode>
                <c:ptCount val="5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</c:numCache>
            </c:numRef>
          </c:cat>
          <c:val>
            <c:numRef>
              <c:f>'Edu-Game - Curva S de costos'!$Q$38:$Q$42</c:f>
              <c:numCache>
                <c:formatCode>#.##0,00</c:formatCode>
                <c:ptCount val="5"/>
                <c:pt idx="0">
                  <c:v>4545000</c:v>
                </c:pt>
                <c:pt idx="1">
                  <c:v>6372000</c:v>
                </c:pt>
                <c:pt idx="2">
                  <c:v>7632000</c:v>
                </c:pt>
                <c:pt idx="3">
                  <c:v>342877000</c:v>
                </c:pt>
                <c:pt idx="4">
                  <c:v>344137000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45-4339-BC88-676D898F18D2}"/>
            </c:ext>
          </c:extLst>
        </c:ser>
        <c:ser>
          <c:idx val="1"/>
          <c:order val="1"/>
          <c:tx>
            <c:strRef>
              <c:f>'Edu-Game - Curva S de costos'!$R$37</c:f>
              <c:strCache>
                <c:ptCount val="1"/>
                <c:pt idx="0">
                  <c:v>Costo Acumulado Planeado (fin tarea)</c:v>
                </c:pt>
              </c:strCache>
            </c:strRef>
          </c:tx>
          <c:marker>
            <c:symbol val="none"/>
          </c:marker>
          <c:cat>
            <c:numRef>
              <c:f>'Edu-Game - Curva S de costos'!$P$38:$P$42</c:f>
              <c:numCache>
                <c:formatCode>mmm\-yy</c:formatCode>
                <c:ptCount val="5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</c:numCache>
            </c:numRef>
          </c:cat>
          <c:val>
            <c:numRef>
              <c:f>'Edu-Game - Curva S de costos'!$R$38:$R$42</c:f>
              <c:numCache>
                <c:formatCode>#.##0,00</c:formatCode>
                <c:ptCount val="5"/>
                <c:pt idx="0">
                  <c:v>8262000</c:v>
                </c:pt>
                <c:pt idx="1">
                  <c:v>108262000</c:v>
                </c:pt>
                <c:pt idx="2">
                  <c:v>108262000</c:v>
                </c:pt>
                <c:pt idx="3">
                  <c:v>108262000</c:v>
                </c:pt>
                <c:pt idx="4">
                  <c:v>208262000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45-4339-BC88-676D898F18D2}"/>
            </c:ext>
          </c:extLst>
        </c:ser>
        <c:marker val="1"/>
        <c:axId val="87997824"/>
        <c:axId val="88048768"/>
      </c:lineChart>
      <c:dateAx>
        <c:axId val="87997824"/>
        <c:scaling>
          <c:orientation val="minMax"/>
        </c:scaling>
        <c:axPos val="b"/>
        <c:numFmt formatCode="mmm\-yy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88048768"/>
        <c:crosses val="autoZero"/>
        <c:auto val="1"/>
        <c:lblOffset val="100"/>
      </c:dateAx>
      <c:valAx>
        <c:axId val="88048768"/>
        <c:scaling>
          <c:orientation val="minMax"/>
          <c:min val="100000"/>
        </c:scaling>
        <c:axPos val="l"/>
        <c:majorGridlines/>
        <c:numFmt formatCode="#.##0,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87997824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184219</xdr:colOff>
      <xdr:row>35</xdr:row>
      <xdr:rowOff>167052</xdr:rowOff>
    </xdr:from>
    <xdr:to>
      <xdr:col>26</xdr:col>
      <xdr:colOff>104669</xdr:colOff>
      <xdr:row>65</xdr:row>
      <xdr:rowOff>136072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8"/>
  <sheetViews>
    <sheetView tabSelected="1" topLeftCell="K29" zoomScale="60" zoomScaleNormal="60" workbookViewId="0">
      <selection activeCell="R44" sqref="R44"/>
    </sheetView>
  </sheetViews>
  <sheetFormatPr baseColWidth="10" defaultRowHeight="15"/>
  <cols>
    <col min="1" max="1" width="6.5703125" style="3" customWidth="1"/>
    <col min="2" max="2" width="11.42578125" style="3"/>
    <col min="3" max="3" width="43.5703125" style="3" bestFit="1" customWidth="1"/>
    <col min="4" max="4" width="22.42578125" style="3" customWidth="1"/>
    <col min="5" max="5" width="19.7109375" style="3" customWidth="1"/>
    <col min="6" max="6" width="21.7109375" style="4" customWidth="1"/>
    <col min="7" max="7" width="20.28515625" style="3" customWidth="1"/>
    <col min="8" max="8" width="13.7109375" style="2" customWidth="1"/>
    <col min="9" max="9" width="12.7109375" style="2" customWidth="1"/>
    <col min="10" max="10" width="4.7109375" style="3" bestFit="1" customWidth="1"/>
    <col min="11" max="11" width="18.42578125" style="3" customWidth="1"/>
    <col min="12" max="12" width="19.140625" style="3" customWidth="1"/>
    <col min="13" max="13" width="4.140625" style="3" customWidth="1"/>
    <col min="14" max="14" width="4.85546875" style="3" bestFit="1" customWidth="1"/>
    <col min="15" max="15" width="10.140625" style="2" bestFit="1" customWidth="1"/>
    <col min="16" max="16" width="11.42578125" style="3" bestFit="1" customWidth="1"/>
    <col min="17" max="17" width="22.28515625" style="3" customWidth="1"/>
    <col min="18" max="18" width="22.140625" style="3" customWidth="1"/>
    <col min="19" max="19" width="14.5703125" style="3" bestFit="1" customWidth="1"/>
    <col min="20" max="20" width="19.5703125" style="4" customWidth="1"/>
    <col min="21" max="21" width="20.140625" style="3" customWidth="1"/>
    <col min="22" max="16384" width="11.42578125" style="3"/>
  </cols>
  <sheetData>
    <row r="1" spans="1:21" ht="15.75" thickBot="1"/>
    <row r="2" spans="1:21">
      <c r="B2" s="65" t="s">
        <v>38</v>
      </c>
      <c r="C2" s="66"/>
      <c r="D2" s="67">
        <f>(G65)</f>
        <v>342877000</v>
      </c>
    </row>
    <row r="3" spans="1:21" ht="15" customHeight="1">
      <c r="B3" s="68" t="s">
        <v>40</v>
      </c>
      <c r="C3" s="69"/>
      <c r="D3" s="70">
        <f>MIN(D9:D65)</f>
        <v>42948.333333333336</v>
      </c>
    </row>
    <row r="4" spans="1:21" ht="15" customHeight="1">
      <c r="B4" s="68" t="s">
        <v>39</v>
      </c>
      <c r="C4" s="69"/>
      <c r="D4" s="70">
        <f>MAX(E9:E65)</f>
        <v>43068.708333333336</v>
      </c>
    </row>
    <row r="5" spans="1:21" ht="15" customHeight="1" thickBot="1">
      <c r="B5" s="71" t="s">
        <v>37</v>
      </c>
      <c r="C5" s="72"/>
      <c r="D5" s="73" t="s">
        <v>36</v>
      </c>
    </row>
    <row r="6" spans="1:21" ht="15" customHeight="1">
      <c r="B6" s="5"/>
      <c r="C6" s="9"/>
      <c r="D6" s="10"/>
    </row>
    <row r="7" spans="1:21">
      <c r="B7" s="64" t="s">
        <v>43</v>
      </c>
      <c r="C7" s="64"/>
      <c r="D7" s="64"/>
      <c r="E7" s="64"/>
      <c r="F7" s="64"/>
      <c r="G7" s="64"/>
      <c r="H7" s="64"/>
      <c r="I7" s="64"/>
      <c r="J7" s="64"/>
      <c r="K7" s="64"/>
      <c r="L7" s="64"/>
      <c r="N7" s="63" t="s">
        <v>16</v>
      </c>
      <c r="O7" s="63"/>
      <c r="P7" s="63"/>
      <c r="Q7" s="63"/>
      <c r="R7" s="63"/>
      <c r="S7" s="63"/>
      <c r="T7" s="63"/>
      <c r="U7" s="63"/>
    </row>
    <row r="8" spans="1:21" ht="30">
      <c r="A8" s="8"/>
      <c r="B8" s="14" t="s">
        <v>30</v>
      </c>
      <c r="C8" s="14" t="s">
        <v>35</v>
      </c>
      <c r="D8" s="14" t="s">
        <v>31</v>
      </c>
      <c r="E8" s="14" t="s">
        <v>32</v>
      </c>
      <c r="F8" s="15" t="s">
        <v>33</v>
      </c>
      <c r="G8" s="14" t="s">
        <v>34</v>
      </c>
      <c r="H8" s="13" t="s">
        <v>20</v>
      </c>
      <c r="I8" s="13" t="s">
        <v>21</v>
      </c>
      <c r="J8" s="14" t="s">
        <v>0</v>
      </c>
      <c r="K8" s="14" t="s">
        <v>41</v>
      </c>
      <c r="L8" s="14" t="s">
        <v>42</v>
      </c>
      <c r="N8" s="12" t="s">
        <v>0</v>
      </c>
      <c r="O8" s="13" t="s">
        <v>44</v>
      </c>
      <c r="P8" s="14" t="s">
        <v>29</v>
      </c>
      <c r="Q8" s="12" t="s">
        <v>24</v>
      </c>
      <c r="R8" s="15" t="s">
        <v>17</v>
      </c>
      <c r="S8" s="15" t="s">
        <v>18</v>
      </c>
      <c r="T8" s="16" t="s">
        <v>23</v>
      </c>
      <c r="U8" s="15" t="s">
        <v>19</v>
      </c>
    </row>
    <row r="9" spans="1:21">
      <c r="B9" s="44" t="s">
        <v>92</v>
      </c>
      <c r="C9" s="40" t="s">
        <v>45</v>
      </c>
      <c r="D9" s="50">
        <v>42948.333333333336</v>
      </c>
      <c r="E9" s="50">
        <v>42583.708333333336</v>
      </c>
      <c r="F9" s="46">
        <v>400000</v>
      </c>
      <c r="G9" s="34">
        <f>(F9)</f>
        <v>400000</v>
      </c>
      <c r="H9" s="74" t="s">
        <v>25</v>
      </c>
      <c r="I9" s="74" t="s">
        <v>25</v>
      </c>
      <c r="J9" s="37">
        <v>8</v>
      </c>
      <c r="K9" s="36">
        <f>SUM(F9:F31)</f>
        <v>4545000</v>
      </c>
      <c r="L9" s="36">
        <f>(K9)</f>
        <v>4545000</v>
      </c>
      <c r="M9" s="6"/>
      <c r="N9" s="35">
        <v>1</v>
      </c>
      <c r="O9" s="11" t="s">
        <v>25</v>
      </c>
      <c r="P9" s="17" t="s">
        <v>11</v>
      </c>
      <c r="Q9" s="34">
        <f>(K9)</f>
        <v>4545000</v>
      </c>
      <c r="R9" s="34">
        <f>(Q9)</f>
        <v>4545000</v>
      </c>
      <c r="S9" s="34">
        <v>0</v>
      </c>
      <c r="T9" s="34">
        <f>SUM(F9:F46)</f>
        <v>8262000</v>
      </c>
      <c r="U9" s="34">
        <f>(T9)</f>
        <v>8262000</v>
      </c>
    </row>
    <row r="10" spans="1:21">
      <c r="B10" s="44" t="s">
        <v>93</v>
      </c>
      <c r="C10" s="40" t="s">
        <v>3</v>
      </c>
      <c r="D10" s="50">
        <v>42949.333333333336</v>
      </c>
      <c r="E10" s="50">
        <v>42950.708333333336</v>
      </c>
      <c r="F10" s="46">
        <v>550000</v>
      </c>
      <c r="G10" s="34">
        <f>(G9+F10)</f>
        <v>950000</v>
      </c>
      <c r="H10" s="74" t="s">
        <v>25</v>
      </c>
      <c r="I10" s="74" t="s">
        <v>25</v>
      </c>
      <c r="J10" s="37"/>
      <c r="K10" s="37"/>
      <c r="L10" s="37"/>
      <c r="M10" s="7"/>
      <c r="N10" s="35">
        <f t="shared" ref="N10:N13" si="0">(N9+1)</f>
        <v>2</v>
      </c>
      <c r="O10" s="11" t="s">
        <v>26</v>
      </c>
      <c r="P10" s="17" t="s">
        <v>12</v>
      </c>
      <c r="Q10" s="34">
        <f>(K48)</f>
        <v>1827000</v>
      </c>
      <c r="R10" s="34">
        <f>(Q10+R9)</f>
        <v>6372000</v>
      </c>
      <c r="S10" s="34">
        <v>0</v>
      </c>
      <c r="T10" s="34">
        <f>SUM(F47)</f>
        <v>100000000</v>
      </c>
      <c r="U10" s="34">
        <f>(T10+U9)</f>
        <v>108262000</v>
      </c>
    </row>
    <row r="11" spans="1:21">
      <c r="B11" s="44" t="s">
        <v>94</v>
      </c>
      <c r="C11" s="40" t="s">
        <v>46</v>
      </c>
      <c r="D11" s="50">
        <v>42951.333333333336</v>
      </c>
      <c r="E11" s="50">
        <v>42952.708333333336</v>
      </c>
      <c r="F11" s="46">
        <v>509600</v>
      </c>
      <c r="G11" s="34">
        <f t="shared" ref="G11:G65" si="1">(F11+G10)</f>
        <v>1459600</v>
      </c>
      <c r="H11" s="74" t="s">
        <v>25</v>
      </c>
      <c r="I11" s="74" t="s">
        <v>25</v>
      </c>
      <c r="J11" s="37"/>
      <c r="K11" s="37"/>
      <c r="L11" s="37"/>
      <c r="M11" s="7"/>
      <c r="N11" s="35">
        <f t="shared" si="0"/>
        <v>3</v>
      </c>
      <c r="O11" s="11" t="s">
        <v>27</v>
      </c>
      <c r="P11" s="17" t="s">
        <v>13</v>
      </c>
      <c r="Q11" s="34">
        <f>(K52)</f>
        <v>1260000</v>
      </c>
      <c r="R11" s="34">
        <f>(Q11+R10)</f>
        <v>7632000</v>
      </c>
      <c r="S11" s="34">
        <v>0</v>
      </c>
      <c r="T11" s="34">
        <v>0</v>
      </c>
      <c r="U11" s="34">
        <f>(T11+U10)</f>
        <v>108262000</v>
      </c>
    </row>
    <row r="12" spans="1:21">
      <c r="B12" s="44" t="s">
        <v>95</v>
      </c>
      <c r="C12" s="40" t="s">
        <v>2</v>
      </c>
      <c r="D12" s="50">
        <v>42953.333333333336</v>
      </c>
      <c r="E12" s="50">
        <v>42954.708333333336</v>
      </c>
      <c r="F12" s="46">
        <v>185000</v>
      </c>
      <c r="G12" s="34">
        <f t="shared" si="1"/>
        <v>1644600</v>
      </c>
      <c r="H12" s="74" t="s">
        <v>25</v>
      </c>
      <c r="I12" s="74" t="s">
        <v>25</v>
      </c>
      <c r="J12" s="37"/>
      <c r="K12" s="37"/>
      <c r="L12" s="37"/>
      <c r="M12" s="7"/>
      <c r="N12" s="35">
        <f t="shared" si="0"/>
        <v>4</v>
      </c>
      <c r="O12" s="11" t="s">
        <v>22</v>
      </c>
      <c r="P12" s="17" t="s">
        <v>14</v>
      </c>
      <c r="Q12" s="34">
        <f>(K53)</f>
        <v>335245000</v>
      </c>
      <c r="R12" s="34">
        <f>(Q12+R11)</f>
        <v>342877000</v>
      </c>
      <c r="S12" s="34">
        <v>0</v>
      </c>
      <c r="T12" s="34">
        <v>0</v>
      </c>
      <c r="U12" s="34">
        <f t="shared" ref="U12:U13" si="2">(T12+U11)</f>
        <v>108262000</v>
      </c>
    </row>
    <row r="13" spans="1:21">
      <c r="B13" s="44" t="s">
        <v>96</v>
      </c>
      <c r="C13" s="40" t="s">
        <v>47</v>
      </c>
      <c r="D13" s="50">
        <v>42955.333333333336</v>
      </c>
      <c r="E13" s="50">
        <v>42956.708333333336</v>
      </c>
      <c r="F13" s="46">
        <v>196400</v>
      </c>
      <c r="G13" s="34">
        <f t="shared" si="1"/>
        <v>1841000</v>
      </c>
      <c r="H13" s="74" t="s">
        <v>25</v>
      </c>
      <c r="I13" s="74" t="s">
        <v>25</v>
      </c>
      <c r="J13" s="37"/>
      <c r="K13" s="37"/>
      <c r="L13" s="37"/>
      <c r="M13" s="7"/>
      <c r="N13" s="35">
        <f t="shared" si="0"/>
        <v>5</v>
      </c>
      <c r="O13" s="11" t="s">
        <v>28</v>
      </c>
      <c r="P13" s="17" t="s">
        <v>15</v>
      </c>
      <c r="Q13" s="34">
        <f>(K52)</f>
        <v>1260000</v>
      </c>
      <c r="R13" s="34">
        <f t="shared" ref="R13" si="3">(Q13+R12)</f>
        <v>344137000</v>
      </c>
      <c r="S13" s="34">
        <v>0</v>
      </c>
      <c r="T13" s="34">
        <f>SUM(F48)</f>
        <v>100000000</v>
      </c>
      <c r="U13" s="34">
        <f t="shared" si="2"/>
        <v>208262000</v>
      </c>
    </row>
    <row r="14" spans="1:21">
      <c r="B14" s="44" t="s">
        <v>97</v>
      </c>
      <c r="C14" s="40" t="s">
        <v>48</v>
      </c>
      <c r="D14" s="50">
        <v>42957.333333333336</v>
      </c>
      <c r="E14" s="50">
        <v>42957.708333333336</v>
      </c>
      <c r="F14" s="46">
        <v>180000</v>
      </c>
      <c r="G14" s="34">
        <f t="shared" si="1"/>
        <v>2021000</v>
      </c>
      <c r="H14" s="74" t="s">
        <v>25</v>
      </c>
      <c r="I14" s="74" t="s">
        <v>25</v>
      </c>
      <c r="J14" s="37"/>
      <c r="K14" s="37"/>
      <c r="L14" s="37"/>
      <c r="M14" s="7"/>
      <c r="O14" s="1"/>
      <c r="P14" s="54"/>
      <c r="R14" s="4"/>
      <c r="S14" s="4"/>
      <c r="U14" s="4"/>
    </row>
    <row r="15" spans="1:21">
      <c r="B15" s="44" t="s">
        <v>98</v>
      </c>
      <c r="C15" s="40" t="s">
        <v>49</v>
      </c>
      <c r="D15" s="50">
        <v>42957.333333333336</v>
      </c>
      <c r="E15" s="50">
        <v>42957.708333333336</v>
      </c>
      <c r="F15" s="46">
        <v>199000</v>
      </c>
      <c r="G15" s="34">
        <f t="shared" si="1"/>
        <v>2220000</v>
      </c>
      <c r="H15" s="74" t="s">
        <v>25</v>
      </c>
      <c r="I15" s="74" t="s">
        <v>25</v>
      </c>
      <c r="J15" s="37"/>
      <c r="K15" s="37"/>
      <c r="L15" s="37"/>
      <c r="M15" s="7"/>
      <c r="O15" s="1"/>
      <c r="P15" s="54"/>
      <c r="R15" s="4"/>
      <c r="S15" s="4"/>
      <c r="U15" s="4"/>
    </row>
    <row r="16" spans="1:21">
      <c r="B16" s="44" t="s">
        <v>99</v>
      </c>
      <c r="C16" s="40" t="s">
        <v>50</v>
      </c>
      <c r="D16" s="50">
        <v>42958.333333333336</v>
      </c>
      <c r="E16" s="50">
        <v>42959.708333333336</v>
      </c>
      <c r="F16" s="46">
        <v>185000</v>
      </c>
      <c r="G16" s="34">
        <f t="shared" si="1"/>
        <v>2405000</v>
      </c>
      <c r="H16" s="74" t="s">
        <v>25</v>
      </c>
      <c r="I16" s="74" t="s">
        <v>25</v>
      </c>
      <c r="J16" s="37"/>
      <c r="K16" s="37"/>
      <c r="L16" s="37"/>
      <c r="M16" s="7"/>
      <c r="O16" s="1"/>
      <c r="P16" s="54"/>
      <c r="Q16" s="4"/>
      <c r="R16" s="4"/>
      <c r="S16" s="4"/>
      <c r="U16" s="4"/>
    </row>
    <row r="17" spans="2:21">
      <c r="B17" s="44" t="s">
        <v>100</v>
      </c>
      <c r="C17" s="40" t="s">
        <v>51</v>
      </c>
      <c r="D17" s="50">
        <v>42960.333333333336</v>
      </c>
      <c r="E17" s="50">
        <v>42961.708333333336</v>
      </c>
      <c r="F17" s="46">
        <v>185000</v>
      </c>
      <c r="G17" s="34">
        <f t="shared" si="1"/>
        <v>2590000</v>
      </c>
      <c r="H17" s="74" t="s">
        <v>25</v>
      </c>
      <c r="I17" s="74" t="s">
        <v>25</v>
      </c>
      <c r="J17" s="37"/>
      <c r="K17" s="37"/>
      <c r="L17" s="37"/>
      <c r="M17" s="7"/>
      <c r="O17" s="1"/>
      <c r="P17" s="54"/>
      <c r="R17" s="4"/>
      <c r="S17" s="4"/>
      <c r="U17" s="4"/>
    </row>
    <row r="18" spans="2:21">
      <c r="B18" s="44" t="s">
        <v>101</v>
      </c>
      <c r="C18" s="40" t="s">
        <v>52</v>
      </c>
      <c r="D18" s="50">
        <v>42962.708333333336</v>
      </c>
      <c r="E18" s="50">
        <v>42963.333333333336</v>
      </c>
      <c r="F18" s="46">
        <v>185000</v>
      </c>
      <c r="G18" s="34">
        <f t="shared" si="1"/>
        <v>2775000</v>
      </c>
      <c r="H18" s="74" t="s">
        <v>25</v>
      </c>
      <c r="I18" s="74" t="s">
        <v>25</v>
      </c>
      <c r="J18" s="37"/>
      <c r="K18" s="37"/>
      <c r="L18" s="37"/>
      <c r="M18" s="7"/>
      <c r="O18" s="1"/>
      <c r="P18" s="54"/>
      <c r="R18" s="4"/>
      <c r="S18" s="4"/>
      <c r="U18" s="4"/>
    </row>
    <row r="19" spans="2:21">
      <c r="B19" s="44" t="s">
        <v>102</v>
      </c>
      <c r="C19" s="40" t="s">
        <v>53</v>
      </c>
      <c r="D19" s="50">
        <v>42964.333333333336</v>
      </c>
      <c r="E19" s="50">
        <v>42965.708333333336</v>
      </c>
      <c r="F19" s="46">
        <v>185000</v>
      </c>
      <c r="G19" s="34">
        <f t="shared" si="1"/>
        <v>2960000</v>
      </c>
      <c r="H19" s="74" t="s">
        <v>25</v>
      </c>
      <c r="I19" s="74" t="s">
        <v>25</v>
      </c>
      <c r="J19" s="37"/>
      <c r="K19" s="37"/>
      <c r="L19" s="37"/>
      <c r="M19" s="7"/>
      <c r="O19" s="1"/>
      <c r="P19" s="54"/>
      <c r="R19" s="4"/>
      <c r="S19" s="4"/>
      <c r="U19" s="4"/>
    </row>
    <row r="20" spans="2:21" ht="30">
      <c r="B20" s="44" t="s">
        <v>99</v>
      </c>
      <c r="C20" s="40" t="s">
        <v>54</v>
      </c>
      <c r="D20" s="50">
        <v>42966.333333333336</v>
      </c>
      <c r="E20" s="50">
        <v>42602.708333333336</v>
      </c>
      <c r="F20" s="46">
        <v>215000</v>
      </c>
      <c r="G20" s="34">
        <f t="shared" si="1"/>
        <v>3175000</v>
      </c>
      <c r="H20" s="74" t="s">
        <v>25</v>
      </c>
      <c r="I20" s="74" t="s">
        <v>25</v>
      </c>
      <c r="J20" s="37"/>
      <c r="K20" s="37"/>
      <c r="L20" s="37"/>
      <c r="M20" s="7"/>
      <c r="O20" s="1"/>
      <c r="P20" s="54"/>
      <c r="Q20" s="4"/>
      <c r="R20" s="4"/>
      <c r="S20" s="4"/>
      <c r="U20" s="4"/>
    </row>
    <row r="21" spans="2:21">
      <c r="B21" s="44" t="s">
        <v>100</v>
      </c>
      <c r="C21" s="40" t="s">
        <v>55</v>
      </c>
      <c r="D21" s="50">
        <v>42968.333333333336</v>
      </c>
      <c r="E21" s="50">
        <v>42969.708333333336</v>
      </c>
      <c r="F21" s="46">
        <v>185000</v>
      </c>
      <c r="G21" s="34">
        <f t="shared" si="1"/>
        <v>3360000</v>
      </c>
      <c r="H21" s="74" t="s">
        <v>25</v>
      </c>
      <c r="I21" s="74" t="s">
        <v>25</v>
      </c>
      <c r="J21" s="37"/>
      <c r="K21" s="37"/>
      <c r="L21" s="37"/>
      <c r="M21" s="7"/>
      <c r="O21" s="1"/>
      <c r="P21" s="54"/>
      <c r="R21" s="4"/>
      <c r="S21" s="4"/>
      <c r="U21" s="4"/>
    </row>
    <row r="22" spans="2:21">
      <c r="B22" s="44" t="s">
        <v>103</v>
      </c>
      <c r="C22" s="40" t="s">
        <v>56</v>
      </c>
      <c r="D22" s="50">
        <v>42970.333333333336</v>
      </c>
      <c r="E22" s="50">
        <v>42971.708333333336</v>
      </c>
      <c r="F22" s="46">
        <v>185000</v>
      </c>
      <c r="G22" s="34">
        <f t="shared" si="1"/>
        <v>3545000</v>
      </c>
      <c r="H22" s="74" t="s">
        <v>25</v>
      </c>
      <c r="I22" s="74" t="s">
        <v>25</v>
      </c>
      <c r="J22" s="37"/>
      <c r="K22" s="37"/>
      <c r="L22" s="37"/>
      <c r="M22" s="7"/>
      <c r="O22" s="1"/>
      <c r="P22" s="54"/>
      <c r="R22" s="4"/>
      <c r="S22" s="4"/>
      <c r="U22" s="4"/>
    </row>
    <row r="23" spans="2:21">
      <c r="B23" s="44" t="s">
        <v>104</v>
      </c>
      <c r="C23" s="40" t="s">
        <v>57</v>
      </c>
      <c r="D23" s="50">
        <v>42972.333333333336</v>
      </c>
      <c r="E23" s="50">
        <v>42973.708333333336</v>
      </c>
      <c r="F23" s="46">
        <v>185000</v>
      </c>
      <c r="G23" s="34">
        <f t="shared" si="1"/>
        <v>3730000</v>
      </c>
      <c r="H23" s="74" t="s">
        <v>25</v>
      </c>
      <c r="I23" s="74" t="s">
        <v>25</v>
      </c>
      <c r="J23" s="37"/>
      <c r="K23" s="37"/>
      <c r="L23" s="37"/>
      <c r="M23" s="7"/>
      <c r="O23" s="1"/>
      <c r="P23" s="54"/>
      <c r="R23" s="4"/>
      <c r="S23" s="4"/>
      <c r="U23" s="4"/>
    </row>
    <row r="24" spans="2:21">
      <c r="B24" s="44" t="s">
        <v>105</v>
      </c>
      <c r="C24" s="40" t="s">
        <v>58</v>
      </c>
      <c r="D24" s="50">
        <v>42974.333333333336</v>
      </c>
      <c r="E24" s="50">
        <v>42975.708333333336</v>
      </c>
      <c r="F24" s="46">
        <v>185000</v>
      </c>
      <c r="G24" s="34">
        <f t="shared" si="1"/>
        <v>3915000</v>
      </c>
      <c r="H24" s="74" t="s">
        <v>25</v>
      </c>
      <c r="I24" s="74" t="s">
        <v>25</v>
      </c>
      <c r="J24" s="37"/>
      <c r="K24" s="37"/>
      <c r="L24" s="37"/>
      <c r="M24" s="7"/>
      <c r="O24" s="1"/>
      <c r="P24" s="54"/>
      <c r="Q24" s="4"/>
      <c r="R24" s="4"/>
      <c r="S24" s="4"/>
      <c r="U24" s="4"/>
    </row>
    <row r="25" spans="2:21">
      <c r="B25" s="44" t="s">
        <v>106</v>
      </c>
      <c r="C25" s="40" t="s">
        <v>59</v>
      </c>
      <c r="D25" s="50">
        <v>42976.333333333336</v>
      </c>
      <c r="E25" s="50">
        <v>42978.916666666664</v>
      </c>
      <c r="F25" s="46">
        <v>315000</v>
      </c>
      <c r="G25" s="34">
        <f t="shared" si="1"/>
        <v>4230000</v>
      </c>
      <c r="H25" s="74" t="s">
        <v>25</v>
      </c>
      <c r="I25" s="74" t="s">
        <v>25</v>
      </c>
      <c r="J25" s="37"/>
      <c r="K25" s="37"/>
      <c r="L25" s="37"/>
      <c r="M25" s="7"/>
      <c r="O25" s="1"/>
      <c r="P25" s="54"/>
      <c r="R25" s="4"/>
      <c r="S25" s="4"/>
      <c r="U25" s="4"/>
    </row>
    <row r="26" spans="2:21">
      <c r="B26" s="44" t="s">
        <v>107</v>
      </c>
      <c r="C26" s="40" t="s">
        <v>60</v>
      </c>
      <c r="D26" s="50">
        <v>42976.333333333336</v>
      </c>
      <c r="E26" s="50">
        <v>42978.916666666664</v>
      </c>
      <c r="F26" s="46">
        <v>52500</v>
      </c>
      <c r="G26" s="34">
        <f t="shared" si="1"/>
        <v>4282500</v>
      </c>
      <c r="H26" s="74" t="s">
        <v>25</v>
      </c>
      <c r="I26" s="74" t="s">
        <v>25</v>
      </c>
      <c r="J26" s="37"/>
      <c r="K26" s="37"/>
      <c r="L26" s="37"/>
      <c r="M26" s="7"/>
      <c r="O26" s="1"/>
      <c r="P26" s="54"/>
      <c r="R26" s="4"/>
      <c r="S26" s="4"/>
      <c r="U26" s="4"/>
    </row>
    <row r="27" spans="2:21">
      <c r="B27" s="44" t="s">
        <v>108</v>
      </c>
      <c r="C27" s="40" t="s">
        <v>61</v>
      </c>
      <c r="D27" s="50">
        <v>42976.333333333336</v>
      </c>
      <c r="E27" s="50">
        <v>42978.916666666664</v>
      </c>
      <c r="F27" s="46">
        <v>52500</v>
      </c>
      <c r="G27" s="34">
        <f t="shared" si="1"/>
        <v>4335000</v>
      </c>
      <c r="H27" s="74" t="s">
        <v>25</v>
      </c>
      <c r="I27" s="74" t="s">
        <v>25</v>
      </c>
      <c r="J27" s="37"/>
      <c r="K27" s="37"/>
      <c r="L27" s="37"/>
      <c r="M27" s="7"/>
      <c r="O27" s="1"/>
      <c r="P27" s="54"/>
      <c r="Q27" s="4"/>
      <c r="R27" s="4"/>
      <c r="S27" s="4"/>
      <c r="U27" s="4"/>
    </row>
    <row r="28" spans="2:21">
      <c r="B28" s="44" t="s">
        <v>109</v>
      </c>
      <c r="C28" s="40" t="s">
        <v>62</v>
      </c>
      <c r="D28" s="50">
        <v>42976.333333333336</v>
      </c>
      <c r="E28" s="50">
        <v>42978.916666666664</v>
      </c>
      <c r="F28" s="46">
        <v>52500</v>
      </c>
      <c r="G28" s="34">
        <f t="shared" si="1"/>
        <v>4387500</v>
      </c>
      <c r="H28" s="74" t="s">
        <v>25</v>
      </c>
      <c r="I28" s="74" t="s">
        <v>25</v>
      </c>
      <c r="J28" s="37"/>
      <c r="K28" s="37"/>
      <c r="L28" s="37"/>
      <c r="M28" s="7"/>
      <c r="O28" s="1"/>
      <c r="P28" s="54"/>
      <c r="R28" s="4"/>
      <c r="S28" s="4"/>
      <c r="U28" s="4"/>
    </row>
    <row r="29" spans="2:21" ht="30">
      <c r="B29" s="44" t="s">
        <v>110</v>
      </c>
      <c r="C29" s="40" t="s">
        <v>63</v>
      </c>
      <c r="D29" s="50">
        <v>42976.333333333336</v>
      </c>
      <c r="E29" s="50">
        <v>42613.916666666664</v>
      </c>
      <c r="F29" s="46">
        <v>52500</v>
      </c>
      <c r="G29" s="34">
        <f t="shared" si="1"/>
        <v>4440000</v>
      </c>
      <c r="H29" s="74" t="s">
        <v>25</v>
      </c>
      <c r="I29" s="74" t="s">
        <v>25</v>
      </c>
      <c r="J29" s="37"/>
      <c r="K29" s="37"/>
      <c r="L29" s="37"/>
      <c r="M29" s="7"/>
      <c r="N29" s="3" t="s">
        <v>1</v>
      </c>
      <c r="O29" s="1"/>
    </row>
    <row r="30" spans="2:21">
      <c r="B30" s="44" t="s">
        <v>111</v>
      </c>
      <c r="C30" s="40" t="s">
        <v>64</v>
      </c>
      <c r="D30" s="50">
        <v>42976.333333333336</v>
      </c>
      <c r="E30" s="50">
        <v>42613.916666666664</v>
      </c>
      <c r="F30" s="46">
        <v>52500</v>
      </c>
      <c r="G30" s="34">
        <f t="shared" si="1"/>
        <v>4492500</v>
      </c>
      <c r="H30" s="74" t="s">
        <v>25</v>
      </c>
      <c r="I30" s="74" t="s">
        <v>25</v>
      </c>
      <c r="J30" s="37"/>
      <c r="K30" s="37"/>
      <c r="L30" s="37"/>
      <c r="M30" s="7"/>
      <c r="N30" s="3" t="s">
        <v>1</v>
      </c>
      <c r="O30" s="1"/>
    </row>
    <row r="31" spans="2:21" ht="30">
      <c r="B31" s="44" t="s">
        <v>112</v>
      </c>
      <c r="C31" s="40" t="s">
        <v>65</v>
      </c>
      <c r="D31" s="50">
        <v>42976.333333333336</v>
      </c>
      <c r="E31" s="50">
        <v>42613.916666666664</v>
      </c>
      <c r="F31" s="46">
        <v>52500</v>
      </c>
      <c r="G31" s="34">
        <f t="shared" si="1"/>
        <v>4545000</v>
      </c>
      <c r="H31" s="74" t="s">
        <v>25</v>
      </c>
      <c r="I31" s="74" t="s">
        <v>25</v>
      </c>
      <c r="J31" s="37"/>
      <c r="K31" s="37"/>
      <c r="L31" s="37"/>
      <c r="M31" s="7"/>
      <c r="N31" s="3" t="s">
        <v>1</v>
      </c>
      <c r="O31" s="1"/>
    </row>
    <row r="32" spans="2:21">
      <c r="B32" s="44" t="s">
        <v>113</v>
      </c>
      <c r="C32" s="41" t="s">
        <v>66</v>
      </c>
      <c r="D32" s="51">
        <v>42979.333333333336</v>
      </c>
      <c r="E32" s="51">
        <v>42985.916666666664</v>
      </c>
      <c r="F32" s="47">
        <v>315000</v>
      </c>
      <c r="G32" s="34">
        <f t="shared" si="1"/>
        <v>4860000</v>
      </c>
      <c r="H32" s="75" t="s">
        <v>26</v>
      </c>
      <c r="I32" s="75" t="s">
        <v>26</v>
      </c>
      <c r="J32" s="37"/>
      <c r="K32" s="37"/>
      <c r="L32" s="37"/>
      <c r="M32" s="7"/>
      <c r="N32" s="3" t="s">
        <v>1</v>
      </c>
      <c r="O32" s="1"/>
    </row>
    <row r="33" spans="2:27" ht="15.75" thickBot="1">
      <c r="B33" s="44" t="s">
        <v>114</v>
      </c>
      <c r="C33" s="41" t="s">
        <v>67</v>
      </c>
      <c r="D33" s="51">
        <v>42979.333333333336</v>
      </c>
      <c r="E33" s="51">
        <v>42985.916666666664</v>
      </c>
      <c r="F33" s="47">
        <v>63000</v>
      </c>
      <c r="G33" s="34">
        <f t="shared" si="1"/>
        <v>4923000</v>
      </c>
      <c r="H33" s="75" t="s">
        <v>26</v>
      </c>
      <c r="I33" s="75" t="s">
        <v>26</v>
      </c>
      <c r="J33" s="37"/>
      <c r="K33" s="37"/>
      <c r="L33" s="37"/>
      <c r="M33" s="7"/>
      <c r="O33" s="3"/>
      <c r="T33" s="3"/>
    </row>
    <row r="34" spans="2:27">
      <c r="B34" s="44" t="s">
        <v>115</v>
      </c>
      <c r="C34" s="41" t="s">
        <v>68</v>
      </c>
      <c r="D34" s="51">
        <v>42979.333333333336</v>
      </c>
      <c r="E34" s="51">
        <v>42985.916666666664</v>
      </c>
      <c r="F34" s="47">
        <v>63000</v>
      </c>
      <c r="G34" s="34">
        <f t="shared" si="1"/>
        <v>4986000</v>
      </c>
      <c r="H34" s="75" t="s">
        <v>26</v>
      </c>
      <c r="I34" s="75" t="s">
        <v>26</v>
      </c>
      <c r="J34" s="37"/>
      <c r="K34" s="37"/>
      <c r="L34" s="37"/>
      <c r="M34" s="7"/>
      <c r="N34" s="3" t="s">
        <v>1</v>
      </c>
      <c r="O34" s="55" t="s">
        <v>147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7"/>
      <c r="AA34" s="58"/>
    </row>
    <row r="35" spans="2:27" ht="15.75" thickBot="1">
      <c r="B35" s="44" t="s">
        <v>116</v>
      </c>
      <c r="C35" s="41" t="s">
        <v>69</v>
      </c>
      <c r="D35" s="51">
        <v>42979.333333333336</v>
      </c>
      <c r="E35" s="51">
        <v>42985.916666666664</v>
      </c>
      <c r="F35" s="47">
        <v>63000</v>
      </c>
      <c r="G35" s="34">
        <f t="shared" si="1"/>
        <v>5049000</v>
      </c>
      <c r="H35" s="75" t="s">
        <v>26</v>
      </c>
      <c r="I35" s="75" t="s">
        <v>26</v>
      </c>
      <c r="J35" s="37"/>
      <c r="K35" s="37"/>
      <c r="L35" s="37"/>
      <c r="M35" s="7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  <c r="AA35" s="62"/>
    </row>
    <row r="36" spans="2:27">
      <c r="B36" s="44" t="s">
        <v>117</v>
      </c>
      <c r="C36" s="41" t="s">
        <v>70</v>
      </c>
      <c r="D36" s="51">
        <v>42979.333333333336</v>
      </c>
      <c r="E36" s="51">
        <v>42985.916666666664</v>
      </c>
      <c r="F36" s="47">
        <v>63000</v>
      </c>
      <c r="G36" s="34">
        <f t="shared" si="1"/>
        <v>5112000</v>
      </c>
      <c r="H36" s="75" t="s">
        <v>26</v>
      </c>
      <c r="I36" s="75" t="s">
        <v>26</v>
      </c>
      <c r="J36" s="37"/>
      <c r="K36" s="37"/>
      <c r="L36" s="37"/>
      <c r="M36" s="7"/>
      <c r="O36" s="23"/>
      <c r="P36" s="24"/>
      <c r="Q36" s="24"/>
      <c r="R36" s="24"/>
      <c r="S36" s="24"/>
      <c r="T36" s="25"/>
      <c r="U36" s="24"/>
      <c r="V36" s="24"/>
      <c r="W36" s="24"/>
      <c r="X36" s="24"/>
      <c r="Y36" s="24"/>
      <c r="Z36" s="24"/>
      <c r="AA36" s="26"/>
    </row>
    <row r="37" spans="2:27" ht="30">
      <c r="B37" s="44" t="s">
        <v>118</v>
      </c>
      <c r="C37" s="41" t="s">
        <v>71</v>
      </c>
      <c r="D37" s="51">
        <v>42979.333333333336</v>
      </c>
      <c r="E37" s="51">
        <v>42985.916666666664</v>
      </c>
      <c r="F37" s="47">
        <v>315000</v>
      </c>
      <c r="G37" s="34">
        <f t="shared" si="1"/>
        <v>5427000</v>
      </c>
      <c r="H37" s="75" t="s">
        <v>26</v>
      </c>
      <c r="I37" s="75" t="s">
        <v>26</v>
      </c>
      <c r="J37" s="37"/>
      <c r="K37" s="37"/>
      <c r="L37" s="37"/>
      <c r="M37" s="7"/>
      <c r="O37" s="27"/>
      <c r="P37" s="20" t="s">
        <v>29</v>
      </c>
      <c r="Q37" s="21" t="s">
        <v>17</v>
      </c>
      <c r="R37" s="21" t="s">
        <v>19</v>
      </c>
      <c r="S37" s="18"/>
      <c r="T37" s="19"/>
      <c r="U37" s="18"/>
      <c r="V37" s="18"/>
      <c r="W37" s="18"/>
      <c r="X37" s="18"/>
      <c r="Y37" s="18"/>
      <c r="Z37" s="18"/>
      <c r="AA37" s="28"/>
    </row>
    <row r="38" spans="2:27">
      <c r="B38" s="44" t="s">
        <v>119</v>
      </c>
      <c r="C38" s="41" t="s">
        <v>72</v>
      </c>
      <c r="D38" s="51">
        <v>42986.333333333336</v>
      </c>
      <c r="E38" s="51">
        <v>42992.916666666664</v>
      </c>
      <c r="F38" s="47">
        <v>315000</v>
      </c>
      <c r="G38" s="34">
        <f t="shared" si="1"/>
        <v>5742000</v>
      </c>
      <c r="H38" s="75" t="s">
        <v>26</v>
      </c>
      <c r="I38" s="75" t="s">
        <v>26</v>
      </c>
      <c r="J38" s="37"/>
      <c r="K38" s="37"/>
      <c r="L38" s="37"/>
      <c r="M38" s="7"/>
      <c r="O38" s="27"/>
      <c r="P38" s="22">
        <v>42948</v>
      </c>
      <c r="Q38" s="34">
        <f>(Q9)</f>
        <v>4545000</v>
      </c>
      <c r="R38" s="34">
        <f>(T9)</f>
        <v>8262000</v>
      </c>
      <c r="S38" s="18"/>
      <c r="T38" s="19"/>
      <c r="U38" s="18"/>
      <c r="V38" s="18"/>
      <c r="W38" s="18"/>
      <c r="X38" s="18"/>
      <c r="Y38" s="18"/>
      <c r="Z38" s="18"/>
      <c r="AA38" s="28"/>
    </row>
    <row r="39" spans="2:27">
      <c r="B39" s="44" t="s">
        <v>120</v>
      </c>
      <c r="C39" s="41" t="s">
        <v>73</v>
      </c>
      <c r="D39" s="51">
        <v>42993.333333333336</v>
      </c>
      <c r="E39" s="51">
        <v>43001.916666666664</v>
      </c>
      <c r="F39" s="47">
        <v>315000</v>
      </c>
      <c r="G39" s="34">
        <f t="shared" si="1"/>
        <v>6057000</v>
      </c>
      <c r="H39" s="75" t="s">
        <v>26</v>
      </c>
      <c r="I39" s="75" t="s">
        <v>26</v>
      </c>
      <c r="J39" s="37"/>
      <c r="K39" s="37"/>
      <c r="L39" s="37"/>
      <c r="M39" s="7"/>
      <c r="O39" s="27"/>
      <c r="P39" s="22">
        <v>42979</v>
      </c>
      <c r="Q39" s="34">
        <f>(Q10+R9)</f>
        <v>6372000</v>
      </c>
      <c r="R39" s="34">
        <f>(T10+U9)</f>
        <v>108262000</v>
      </c>
      <c r="S39" s="18"/>
      <c r="T39" s="19"/>
      <c r="U39" s="18"/>
      <c r="V39" s="18"/>
      <c r="W39" s="18"/>
      <c r="X39" s="18"/>
      <c r="Y39" s="18"/>
      <c r="Z39" s="18"/>
      <c r="AA39" s="28"/>
    </row>
    <row r="40" spans="2:27" ht="30">
      <c r="B40" s="44" t="s">
        <v>121</v>
      </c>
      <c r="C40" s="41" t="s">
        <v>74</v>
      </c>
      <c r="D40" s="51">
        <v>43002.333333333336</v>
      </c>
      <c r="E40" s="51">
        <v>43008.916666666664</v>
      </c>
      <c r="F40" s="47">
        <v>315000</v>
      </c>
      <c r="G40" s="34">
        <f t="shared" si="1"/>
        <v>6372000</v>
      </c>
      <c r="H40" s="75" t="s">
        <v>26</v>
      </c>
      <c r="I40" s="75" t="s">
        <v>26</v>
      </c>
      <c r="J40" s="37"/>
      <c r="K40" s="37"/>
      <c r="L40" s="37"/>
      <c r="M40" s="7"/>
      <c r="O40" s="27"/>
      <c r="P40" s="22">
        <v>43009</v>
      </c>
      <c r="Q40" s="34">
        <f t="shared" ref="Q40:Q42" si="4">(Q11+R10)</f>
        <v>7632000</v>
      </c>
      <c r="R40" s="34">
        <f t="shared" ref="R40:R42" si="5">(T11+U10)</f>
        <v>108262000</v>
      </c>
      <c r="S40" s="18"/>
      <c r="T40" s="19"/>
      <c r="U40" s="18"/>
      <c r="V40" s="18"/>
      <c r="W40" s="18"/>
      <c r="X40" s="18"/>
      <c r="Y40" s="18"/>
      <c r="Z40" s="18"/>
      <c r="AA40" s="28"/>
    </row>
    <row r="41" spans="2:27">
      <c r="B41" s="44" t="s">
        <v>122</v>
      </c>
      <c r="C41" s="42" t="s">
        <v>75</v>
      </c>
      <c r="D41" s="52">
        <v>43009.333333333336</v>
      </c>
      <c r="E41" s="52">
        <v>43015.916666666664</v>
      </c>
      <c r="F41" s="48">
        <v>315000</v>
      </c>
      <c r="G41" s="34">
        <f t="shared" si="1"/>
        <v>6687000</v>
      </c>
      <c r="H41" s="76" t="s">
        <v>27</v>
      </c>
      <c r="I41" s="76" t="s">
        <v>27</v>
      </c>
      <c r="J41" s="37"/>
      <c r="K41" s="37"/>
      <c r="L41" s="37"/>
      <c r="M41" s="7"/>
      <c r="O41" s="27"/>
      <c r="P41" s="22">
        <v>43040</v>
      </c>
      <c r="Q41" s="34">
        <f t="shared" si="4"/>
        <v>342877000</v>
      </c>
      <c r="R41" s="34">
        <f t="shared" si="5"/>
        <v>108262000</v>
      </c>
      <c r="S41" s="18"/>
      <c r="T41" s="19"/>
      <c r="U41" s="18"/>
      <c r="V41" s="18"/>
      <c r="W41" s="18"/>
      <c r="X41" s="18"/>
      <c r="Y41" s="18"/>
      <c r="Z41" s="18"/>
      <c r="AA41" s="28"/>
    </row>
    <row r="42" spans="2:27">
      <c r="B42" s="44" t="s">
        <v>123</v>
      </c>
      <c r="C42" s="42" t="s">
        <v>76</v>
      </c>
      <c r="D42" s="52">
        <v>43016.333333333336</v>
      </c>
      <c r="E42" s="52">
        <v>43023.916666666664</v>
      </c>
      <c r="F42" s="48">
        <v>315000</v>
      </c>
      <c r="G42" s="34">
        <f t="shared" si="1"/>
        <v>7002000</v>
      </c>
      <c r="H42" s="76" t="s">
        <v>27</v>
      </c>
      <c r="I42" s="76" t="s">
        <v>27</v>
      </c>
      <c r="J42" s="37"/>
      <c r="K42" s="37"/>
      <c r="L42" s="37"/>
      <c r="M42" s="7"/>
      <c r="O42" s="27"/>
      <c r="P42" s="22">
        <v>43070</v>
      </c>
      <c r="Q42" s="34">
        <f t="shared" si="4"/>
        <v>344137000</v>
      </c>
      <c r="R42" s="34">
        <f t="shared" si="5"/>
        <v>208262000</v>
      </c>
      <c r="S42" s="18"/>
      <c r="T42" s="19"/>
      <c r="U42" s="18"/>
      <c r="V42" s="18"/>
      <c r="W42" s="18"/>
      <c r="X42" s="18"/>
      <c r="Y42" s="18"/>
      <c r="Z42" s="18"/>
      <c r="AA42" s="28"/>
    </row>
    <row r="43" spans="2:27">
      <c r="B43" s="44" t="s">
        <v>124</v>
      </c>
      <c r="C43" s="42" t="s">
        <v>77</v>
      </c>
      <c r="D43" s="52">
        <v>43024.333333333336</v>
      </c>
      <c r="E43" s="52">
        <v>43031.916666666664</v>
      </c>
      <c r="F43" s="48">
        <v>315000</v>
      </c>
      <c r="G43" s="34">
        <f t="shared" si="1"/>
        <v>7317000</v>
      </c>
      <c r="H43" s="76" t="s">
        <v>27</v>
      </c>
      <c r="I43" s="76" t="s">
        <v>27</v>
      </c>
      <c r="J43" s="37"/>
      <c r="K43" s="37"/>
      <c r="L43" s="37"/>
      <c r="M43" s="7"/>
      <c r="O43" s="27"/>
      <c r="P43" s="18"/>
      <c r="Q43" s="19"/>
      <c r="R43" s="18"/>
      <c r="S43" s="18"/>
      <c r="T43" s="18"/>
      <c r="U43" s="18"/>
      <c r="V43" s="18"/>
      <c r="W43" s="18"/>
      <c r="X43" s="28"/>
      <c r="AA43" s="78"/>
    </row>
    <row r="44" spans="2:27" ht="30">
      <c r="B44" s="44" t="s">
        <v>125</v>
      </c>
      <c r="C44" s="42" t="s">
        <v>78</v>
      </c>
      <c r="D44" s="52">
        <v>43032.333333333336</v>
      </c>
      <c r="E44" s="52">
        <v>43039.916666666664</v>
      </c>
      <c r="F44" s="48">
        <v>315000</v>
      </c>
      <c r="G44" s="34">
        <f t="shared" si="1"/>
        <v>7632000</v>
      </c>
      <c r="H44" s="76" t="s">
        <v>27</v>
      </c>
      <c r="I44" s="76" t="s">
        <v>27</v>
      </c>
      <c r="J44" s="37"/>
      <c r="K44" s="37"/>
      <c r="L44" s="37"/>
      <c r="M44" s="7"/>
      <c r="O44" s="27"/>
      <c r="P44" s="18"/>
      <c r="Q44" s="19"/>
      <c r="R44" s="18"/>
      <c r="S44" s="18"/>
      <c r="T44" s="18"/>
      <c r="U44" s="18"/>
      <c r="V44" s="18"/>
      <c r="W44" s="18"/>
      <c r="X44" s="28"/>
      <c r="AA44" s="78"/>
    </row>
    <row r="45" spans="2:27">
      <c r="B45" s="44" t="s">
        <v>126</v>
      </c>
      <c r="C45" s="43" t="s">
        <v>72</v>
      </c>
      <c r="D45" s="53">
        <v>43040.333333333336</v>
      </c>
      <c r="E45" s="53">
        <v>43011.916666666664</v>
      </c>
      <c r="F45" s="49">
        <v>315000</v>
      </c>
      <c r="G45" s="34">
        <f t="shared" si="1"/>
        <v>7947000</v>
      </c>
      <c r="H45" s="77" t="s">
        <v>22</v>
      </c>
      <c r="I45" s="77" t="s">
        <v>22</v>
      </c>
      <c r="J45" s="37"/>
      <c r="K45" s="37"/>
      <c r="L45" s="37"/>
      <c r="M45" s="7"/>
      <c r="O45" s="27"/>
      <c r="P45" s="18"/>
      <c r="Q45" s="19"/>
      <c r="R45" s="18"/>
      <c r="S45" s="18"/>
      <c r="T45" s="18"/>
      <c r="U45" s="18"/>
      <c r="V45" s="18"/>
      <c r="W45" s="18"/>
      <c r="X45" s="28"/>
      <c r="AA45" s="78"/>
    </row>
    <row r="46" spans="2:27">
      <c r="B46" s="44" t="s">
        <v>127</v>
      </c>
      <c r="C46" s="43" t="s">
        <v>4</v>
      </c>
      <c r="D46" s="53">
        <v>43042.333333333336</v>
      </c>
      <c r="E46" s="53">
        <v>43042.916666666664</v>
      </c>
      <c r="F46" s="49">
        <v>315000</v>
      </c>
      <c r="G46" s="34">
        <f t="shared" si="1"/>
        <v>8262000</v>
      </c>
      <c r="H46" s="77" t="s">
        <v>22</v>
      </c>
      <c r="I46" s="77" t="s">
        <v>22</v>
      </c>
      <c r="J46" s="37"/>
      <c r="K46" s="37"/>
      <c r="L46" s="37"/>
      <c r="M46" s="7"/>
      <c r="O46" s="27"/>
      <c r="P46" s="18"/>
      <c r="Q46" s="19"/>
      <c r="R46" s="18"/>
      <c r="S46" s="18"/>
      <c r="T46" s="18"/>
      <c r="U46" s="18"/>
      <c r="V46" s="18"/>
      <c r="W46" s="18"/>
      <c r="X46" s="28"/>
      <c r="AA46" s="78"/>
    </row>
    <row r="47" spans="2:27">
      <c r="B47" s="44" t="s">
        <v>128</v>
      </c>
      <c r="C47" s="43" t="s">
        <v>79</v>
      </c>
      <c r="D47" s="53">
        <v>43043.333333333336</v>
      </c>
      <c r="E47" s="53">
        <v>43045.916666666664</v>
      </c>
      <c r="F47" s="49">
        <v>100000000</v>
      </c>
      <c r="G47" s="34">
        <f t="shared" si="1"/>
        <v>108262000</v>
      </c>
      <c r="H47" s="77" t="s">
        <v>22</v>
      </c>
      <c r="I47" s="77" t="s">
        <v>22</v>
      </c>
      <c r="J47" s="38"/>
      <c r="K47" s="38"/>
      <c r="L47" s="38"/>
      <c r="O47" s="29"/>
      <c r="P47" s="18"/>
      <c r="Q47" s="19"/>
      <c r="R47" s="18"/>
      <c r="S47" s="18"/>
      <c r="T47" s="18"/>
      <c r="U47" s="18"/>
      <c r="V47" s="18"/>
      <c r="W47" s="18"/>
      <c r="X47" s="28"/>
      <c r="AA47" s="78"/>
    </row>
    <row r="48" spans="2:27">
      <c r="B48" s="44" t="s">
        <v>129</v>
      </c>
      <c r="C48" s="43" t="s">
        <v>80</v>
      </c>
      <c r="D48" s="53">
        <v>43043.333333333336</v>
      </c>
      <c r="E48" s="53">
        <v>43045.916666666664</v>
      </c>
      <c r="F48" s="49">
        <v>100000000</v>
      </c>
      <c r="G48" s="34">
        <f t="shared" si="1"/>
        <v>208262000</v>
      </c>
      <c r="H48" s="77" t="s">
        <v>22</v>
      </c>
      <c r="I48" s="77" t="s">
        <v>22</v>
      </c>
      <c r="J48" s="38">
        <v>9</v>
      </c>
      <c r="K48" s="39">
        <f>SUM(F32:F40)</f>
        <v>1827000</v>
      </c>
      <c r="L48" s="39">
        <f>(K48+L9)</f>
        <v>6372000</v>
      </c>
      <c r="M48" s="4"/>
      <c r="O48" s="29"/>
      <c r="P48" s="18"/>
      <c r="Q48" s="19"/>
      <c r="R48" s="18"/>
      <c r="S48" s="18"/>
      <c r="T48" s="18"/>
      <c r="U48" s="18"/>
      <c r="V48" s="18"/>
      <c r="W48" s="18"/>
      <c r="X48" s="28"/>
      <c r="AA48" s="78"/>
    </row>
    <row r="49" spans="2:27">
      <c r="B49" s="44" t="s">
        <v>130</v>
      </c>
      <c r="C49" s="43" t="s">
        <v>81</v>
      </c>
      <c r="D49" s="53">
        <v>43045.333333333336</v>
      </c>
      <c r="E49" s="53">
        <v>43046.916666666664</v>
      </c>
      <c r="F49" s="49">
        <v>24360000</v>
      </c>
      <c r="G49" s="34">
        <f t="shared" si="1"/>
        <v>232622000</v>
      </c>
      <c r="H49" s="77" t="s">
        <v>22</v>
      </c>
      <c r="I49" s="77" t="s">
        <v>22</v>
      </c>
      <c r="J49" s="38"/>
      <c r="K49" s="38"/>
      <c r="L49" s="38"/>
      <c r="O49" s="29"/>
      <c r="P49" s="18"/>
      <c r="Q49" s="19"/>
      <c r="R49" s="18"/>
      <c r="S49" s="18"/>
      <c r="T49" s="18"/>
      <c r="U49" s="18"/>
      <c r="V49" s="18"/>
      <c r="W49" s="18"/>
      <c r="X49" s="28"/>
      <c r="AA49" s="78"/>
    </row>
    <row r="50" spans="2:27">
      <c r="B50" s="44" t="s">
        <v>131</v>
      </c>
      <c r="C50" s="43" t="s">
        <v>82</v>
      </c>
      <c r="D50" s="53">
        <v>43045.333333333336</v>
      </c>
      <c r="E50" s="53">
        <v>43046.916666666664</v>
      </c>
      <c r="F50" s="49">
        <v>22400000</v>
      </c>
      <c r="G50" s="34">
        <f t="shared" si="1"/>
        <v>255022000</v>
      </c>
      <c r="H50" s="77" t="s">
        <v>22</v>
      </c>
      <c r="I50" s="77" t="s">
        <v>22</v>
      </c>
      <c r="J50" s="38"/>
      <c r="K50" s="38"/>
      <c r="L50" s="38"/>
      <c r="O50" s="29"/>
      <c r="P50" s="18"/>
      <c r="Q50" s="19"/>
      <c r="R50" s="18"/>
      <c r="S50" s="18"/>
      <c r="T50" s="18"/>
      <c r="U50" s="18"/>
      <c r="V50" s="18"/>
      <c r="W50" s="18"/>
      <c r="X50" s="28"/>
      <c r="AA50" s="78"/>
    </row>
    <row r="51" spans="2:27">
      <c r="B51" s="44" t="s">
        <v>132</v>
      </c>
      <c r="C51" s="43" t="s">
        <v>83</v>
      </c>
      <c r="D51" s="53">
        <v>43046.333333333336</v>
      </c>
      <c r="E51" s="53">
        <v>43049.916666666664</v>
      </c>
      <c r="F51" s="49">
        <v>24360000</v>
      </c>
      <c r="G51" s="34">
        <f t="shared" si="1"/>
        <v>279382000</v>
      </c>
      <c r="H51" s="77" t="s">
        <v>22</v>
      </c>
      <c r="I51" s="77" t="s">
        <v>22</v>
      </c>
      <c r="J51" s="38"/>
      <c r="K51" s="38"/>
      <c r="L51" s="38"/>
      <c r="O51" s="29"/>
      <c r="P51" s="18"/>
      <c r="Q51" s="19"/>
      <c r="R51" s="18"/>
      <c r="S51" s="18"/>
      <c r="T51" s="18"/>
      <c r="U51" s="18"/>
      <c r="V51" s="18"/>
      <c r="W51" s="18"/>
      <c r="X51" s="28"/>
      <c r="AA51" s="78"/>
    </row>
    <row r="52" spans="2:27">
      <c r="B52" s="44" t="s">
        <v>133</v>
      </c>
      <c r="C52" s="43" t="s">
        <v>84</v>
      </c>
      <c r="D52" s="53">
        <v>43038.333333333336</v>
      </c>
      <c r="E52" s="53">
        <v>43059.708333333336</v>
      </c>
      <c r="F52" s="49">
        <v>8900000</v>
      </c>
      <c r="G52" s="34">
        <f t="shared" si="1"/>
        <v>288282000</v>
      </c>
      <c r="H52" s="77" t="s">
        <v>27</v>
      </c>
      <c r="I52" s="77" t="s">
        <v>22</v>
      </c>
      <c r="J52" s="35">
        <v>10</v>
      </c>
      <c r="K52" s="34">
        <f>SUM(F41:F44)</f>
        <v>1260000</v>
      </c>
      <c r="L52" s="34">
        <f>(K52+L48)</f>
        <v>7632000</v>
      </c>
      <c r="M52" s="4"/>
      <c r="O52" s="29"/>
      <c r="P52" s="18"/>
      <c r="Q52" s="19"/>
      <c r="R52" s="18"/>
      <c r="S52" s="18"/>
      <c r="T52" s="18"/>
      <c r="U52" s="18"/>
      <c r="V52" s="18"/>
      <c r="W52" s="18"/>
      <c r="X52" s="28"/>
      <c r="AA52" s="78"/>
    </row>
    <row r="53" spans="2:27">
      <c r="B53" s="44" t="s">
        <v>134</v>
      </c>
      <c r="C53" s="43" t="s">
        <v>5</v>
      </c>
      <c r="D53" s="53">
        <v>43060.333333333336</v>
      </c>
      <c r="E53" s="53">
        <v>43063.708333333336</v>
      </c>
      <c r="F53" s="49">
        <v>850000</v>
      </c>
      <c r="G53" s="34">
        <f t="shared" si="1"/>
        <v>289132000</v>
      </c>
      <c r="H53" s="77" t="s">
        <v>22</v>
      </c>
      <c r="I53" s="77" t="s">
        <v>22</v>
      </c>
      <c r="J53" s="35">
        <v>11</v>
      </c>
      <c r="K53" s="34">
        <f>SUM(F45:F65)</f>
        <v>335245000</v>
      </c>
      <c r="L53" s="34">
        <f>(K53+L52)</f>
        <v>342877000</v>
      </c>
      <c r="M53" s="4"/>
      <c r="O53" s="29"/>
      <c r="P53" s="18"/>
      <c r="Q53" s="19"/>
      <c r="R53" s="18"/>
      <c r="S53" s="18"/>
      <c r="T53" s="18"/>
      <c r="U53" s="18"/>
      <c r="V53" s="18"/>
      <c r="W53" s="18"/>
      <c r="X53" s="28"/>
      <c r="AA53" s="78"/>
    </row>
    <row r="54" spans="2:27">
      <c r="B54" s="44" t="s">
        <v>135</v>
      </c>
      <c r="C54" s="43" t="s">
        <v>6</v>
      </c>
      <c r="D54" s="53">
        <v>43061.333333333336</v>
      </c>
      <c r="E54" s="53">
        <v>43062.708333333336</v>
      </c>
      <c r="F54" s="49">
        <v>850000</v>
      </c>
      <c r="G54" s="34">
        <f t="shared" si="1"/>
        <v>289982000</v>
      </c>
      <c r="H54" s="77" t="s">
        <v>22</v>
      </c>
      <c r="I54" s="77" t="s">
        <v>22</v>
      </c>
      <c r="J54" s="35"/>
      <c r="K54" s="34"/>
      <c r="L54" s="34"/>
      <c r="M54" s="4"/>
      <c r="O54" s="29"/>
      <c r="P54" s="18"/>
      <c r="Q54" s="19"/>
      <c r="R54" s="18"/>
      <c r="S54" s="18"/>
      <c r="T54" s="18"/>
      <c r="U54" s="18"/>
      <c r="V54" s="18"/>
      <c r="W54" s="18"/>
      <c r="X54" s="28"/>
      <c r="AA54" s="78"/>
    </row>
    <row r="55" spans="2:27">
      <c r="B55" s="44" t="s">
        <v>136</v>
      </c>
      <c r="C55" s="43" t="s">
        <v>85</v>
      </c>
      <c r="D55" s="53">
        <v>43062.333333333336</v>
      </c>
      <c r="E55" s="53">
        <v>43063.708333333336</v>
      </c>
      <c r="F55" s="49">
        <v>2600000</v>
      </c>
      <c r="G55" s="34">
        <f t="shared" si="1"/>
        <v>292582000</v>
      </c>
      <c r="H55" s="77" t="s">
        <v>22</v>
      </c>
      <c r="I55" s="77" t="s">
        <v>22</v>
      </c>
      <c r="J55" s="35"/>
      <c r="K55" s="34"/>
      <c r="L55" s="34"/>
      <c r="M55" s="4"/>
      <c r="O55" s="29"/>
      <c r="P55" s="18"/>
      <c r="Q55" s="19"/>
      <c r="R55" s="18"/>
      <c r="S55" s="18"/>
      <c r="T55" s="18"/>
      <c r="U55" s="18"/>
      <c r="V55" s="18"/>
      <c r="W55" s="18"/>
      <c r="X55" s="28"/>
      <c r="AA55" s="78"/>
    </row>
    <row r="56" spans="2:27">
      <c r="B56" s="44" t="s">
        <v>137</v>
      </c>
      <c r="C56" s="43" t="s">
        <v>86</v>
      </c>
      <c r="D56" s="53">
        <v>43064.333333333336</v>
      </c>
      <c r="E56" s="53">
        <v>43065.708333333336</v>
      </c>
      <c r="F56" s="49">
        <v>15500000</v>
      </c>
      <c r="G56" s="34">
        <f t="shared" si="1"/>
        <v>308082000</v>
      </c>
      <c r="H56" s="77" t="s">
        <v>22</v>
      </c>
      <c r="I56" s="77" t="s">
        <v>22</v>
      </c>
      <c r="J56" s="38">
        <v>2</v>
      </c>
      <c r="K56" s="39">
        <f>SUM(F56:F65)</f>
        <v>50295000</v>
      </c>
      <c r="L56" s="39">
        <f>SUM(K56+L55)</f>
        <v>50295000</v>
      </c>
      <c r="M56" s="4"/>
      <c r="O56" s="29"/>
      <c r="P56" s="18"/>
      <c r="Q56" s="19"/>
      <c r="R56" s="18"/>
      <c r="S56" s="18"/>
      <c r="T56" s="18"/>
      <c r="U56" s="18"/>
      <c r="V56" s="18"/>
      <c r="W56" s="18"/>
      <c r="X56" s="28"/>
      <c r="AA56" s="78"/>
    </row>
    <row r="57" spans="2:27">
      <c r="B57" s="44" t="s">
        <v>138</v>
      </c>
      <c r="C57" s="43" t="s">
        <v>87</v>
      </c>
      <c r="D57" s="53">
        <v>43064.333333333336</v>
      </c>
      <c r="E57" s="53">
        <v>43065.708333333336</v>
      </c>
      <c r="F57" s="49">
        <v>19260000</v>
      </c>
      <c r="G57" s="34">
        <f t="shared" si="1"/>
        <v>327342000</v>
      </c>
      <c r="H57" s="77" t="s">
        <v>22</v>
      </c>
      <c r="I57" s="77" t="s">
        <v>22</v>
      </c>
      <c r="J57" s="38"/>
      <c r="K57" s="38"/>
      <c r="L57" s="38"/>
      <c r="O57" s="29"/>
      <c r="P57" s="18"/>
      <c r="Q57" s="19"/>
      <c r="R57" s="18"/>
      <c r="S57" s="18"/>
      <c r="T57" s="18"/>
      <c r="U57" s="18"/>
      <c r="V57" s="18"/>
      <c r="W57" s="18"/>
      <c r="X57" s="28"/>
      <c r="AA57" s="78"/>
    </row>
    <row r="58" spans="2:27">
      <c r="B58" s="44" t="s">
        <v>139</v>
      </c>
      <c r="C58" s="43" t="s">
        <v>88</v>
      </c>
      <c r="D58" s="53">
        <v>43066.333333333336</v>
      </c>
      <c r="E58" s="53">
        <v>43068.708333333336</v>
      </c>
      <c r="F58" s="49">
        <v>10000000</v>
      </c>
      <c r="G58" s="34">
        <f t="shared" si="1"/>
        <v>337342000</v>
      </c>
      <c r="H58" s="77" t="s">
        <v>22</v>
      </c>
      <c r="I58" s="77" t="s">
        <v>22</v>
      </c>
      <c r="J58" s="38"/>
      <c r="K58" s="38"/>
      <c r="L58" s="38"/>
      <c r="O58" s="29"/>
      <c r="P58" s="18"/>
      <c r="Q58" s="18"/>
      <c r="R58" s="18"/>
      <c r="S58" s="18"/>
      <c r="T58" s="19"/>
      <c r="U58" s="18"/>
      <c r="V58" s="18"/>
      <c r="W58" s="18"/>
      <c r="X58" s="18"/>
      <c r="Y58" s="18"/>
      <c r="Z58" s="18"/>
      <c r="AA58" s="28"/>
    </row>
    <row r="59" spans="2:27">
      <c r="B59" s="44" t="s">
        <v>140</v>
      </c>
      <c r="C59" s="43" t="s">
        <v>89</v>
      </c>
      <c r="D59" s="53">
        <v>43066.333333333336</v>
      </c>
      <c r="E59" s="53">
        <v>43068.708333333336</v>
      </c>
      <c r="F59" s="49">
        <v>2840000</v>
      </c>
      <c r="G59" s="34">
        <f t="shared" si="1"/>
        <v>340182000</v>
      </c>
      <c r="H59" s="77" t="s">
        <v>22</v>
      </c>
      <c r="I59" s="77" t="s">
        <v>22</v>
      </c>
      <c r="J59" s="38"/>
      <c r="K59" s="38"/>
      <c r="L59" s="38"/>
      <c r="O59" s="29"/>
      <c r="P59" s="18"/>
      <c r="Q59" s="18"/>
      <c r="R59" s="18"/>
      <c r="S59" s="18"/>
      <c r="T59" s="19"/>
      <c r="U59" s="18"/>
      <c r="V59" s="18"/>
      <c r="W59" s="18"/>
      <c r="X59" s="18"/>
      <c r="Y59" s="18"/>
      <c r="Z59" s="18"/>
      <c r="AA59" s="28"/>
    </row>
    <row r="60" spans="2:27">
      <c r="B60" s="44" t="s">
        <v>141</v>
      </c>
      <c r="C60" s="43" t="s">
        <v>90</v>
      </c>
      <c r="D60" s="53">
        <v>43066.333333333336</v>
      </c>
      <c r="E60" s="53">
        <v>43068.708333333336</v>
      </c>
      <c r="F60" s="49">
        <v>840000</v>
      </c>
      <c r="G60" s="34">
        <f t="shared" si="1"/>
        <v>341022000</v>
      </c>
      <c r="H60" s="77" t="s">
        <v>22</v>
      </c>
      <c r="I60" s="77" t="s">
        <v>22</v>
      </c>
      <c r="J60" s="38"/>
      <c r="K60" s="38"/>
      <c r="L60" s="38"/>
      <c r="O60" s="29"/>
      <c r="P60" s="18"/>
      <c r="Q60" s="18"/>
      <c r="R60" s="18"/>
      <c r="S60" s="18"/>
      <c r="T60" s="19"/>
      <c r="U60" s="18"/>
      <c r="V60" s="18"/>
      <c r="W60" s="18"/>
      <c r="X60" s="18"/>
      <c r="Y60" s="18"/>
      <c r="Z60" s="18"/>
      <c r="AA60" s="28"/>
    </row>
    <row r="61" spans="2:27">
      <c r="B61" s="44" t="s">
        <v>142</v>
      </c>
      <c r="C61" s="43" t="s">
        <v>7</v>
      </c>
      <c r="D61" s="53">
        <v>43066.333333333336</v>
      </c>
      <c r="E61" s="53">
        <v>43068.708333333336</v>
      </c>
      <c r="F61" s="49">
        <v>280000</v>
      </c>
      <c r="G61" s="34">
        <f t="shared" si="1"/>
        <v>341302000</v>
      </c>
      <c r="H61" s="77" t="s">
        <v>22</v>
      </c>
      <c r="I61" s="77" t="s">
        <v>22</v>
      </c>
      <c r="J61" s="38"/>
      <c r="K61" s="38"/>
      <c r="L61" s="38"/>
      <c r="O61" s="29"/>
      <c r="P61" s="18"/>
      <c r="Q61" s="18"/>
      <c r="R61" s="18"/>
      <c r="S61" s="18"/>
      <c r="T61" s="19"/>
      <c r="U61" s="18"/>
      <c r="V61" s="18"/>
      <c r="W61" s="18"/>
      <c r="X61" s="18"/>
      <c r="Y61" s="18"/>
      <c r="Z61" s="18"/>
      <c r="AA61" s="28"/>
    </row>
    <row r="62" spans="2:27">
      <c r="B62" s="44" t="s">
        <v>143</v>
      </c>
      <c r="C62" s="43" t="s">
        <v>91</v>
      </c>
      <c r="D62" s="53">
        <v>43066.333333333336</v>
      </c>
      <c r="E62" s="53">
        <v>43068.708333333336</v>
      </c>
      <c r="F62" s="49">
        <v>455000</v>
      </c>
      <c r="G62" s="34">
        <f t="shared" si="1"/>
        <v>341757000</v>
      </c>
      <c r="H62" s="77" t="s">
        <v>22</v>
      </c>
      <c r="I62" s="77" t="s">
        <v>22</v>
      </c>
      <c r="J62" s="38"/>
      <c r="K62" s="38"/>
      <c r="L62" s="38"/>
      <c r="O62" s="29"/>
      <c r="P62" s="18"/>
      <c r="Q62" s="18"/>
      <c r="R62" s="18"/>
      <c r="S62" s="18"/>
      <c r="T62" s="19"/>
      <c r="U62" s="18"/>
      <c r="V62" s="18"/>
      <c r="W62" s="18"/>
      <c r="X62" s="18"/>
      <c r="Y62" s="18"/>
      <c r="Z62" s="18"/>
      <c r="AA62" s="28"/>
    </row>
    <row r="63" spans="2:27">
      <c r="B63" s="44" t="s">
        <v>144</v>
      </c>
      <c r="C63" s="43" t="s">
        <v>8</v>
      </c>
      <c r="D63" s="53">
        <v>43066.333333333336</v>
      </c>
      <c r="E63" s="53">
        <v>43068.708333333336</v>
      </c>
      <c r="F63" s="49">
        <v>560000</v>
      </c>
      <c r="G63" s="34">
        <f t="shared" si="1"/>
        <v>342317000</v>
      </c>
      <c r="H63" s="77" t="s">
        <v>22</v>
      </c>
      <c r="I63" s="77" t="s">
        <v>22</v>
      </c>
      <c r="J63" s="38"/>
      <c r="K63" s="38"/>
      <c r="L63" s="38"/>
      <c r="O63" s="29"/>
      <c r="P63" s="18"/>
      <c r="Q63" s="18"/>
      <c r="R63" s="18"/>
      <c r="S63" s="18"/>
      <c r="T63" s="19"/>
      <c r="U63" s="18"/>
      <c r="V63" s="18"/>
      <c r="W63" s="18"/>
      <c r="X63" s="18"/>
      <c r="Y63" s="18"/>
      <c r="Z63" s="18"/>
      <c r="AA63" s="28"/>
    </row>
    <row r="64" spans="2:27">
      <c r="B64" s="44" t="s">
        <v>145</v>
      </c>
      <c r="C64" s="43" t="s">
        <v>9</v>
      </c>
      <c r="D64" s="53">
        <v>43066.333333333336</v>
      </c>
      <c r="E64" s="53">
        <v>43068.708333333336</v>
      </c>
      <c r="F64" s="49">
        <v>280000</v>
      </c>
      <c r="G64" s="34">
        <f t="shared" si="1"/>
        <v>342597000</v>
      </c>
      <c r="H64" s="77" t="s">
        <v>22</v>
      </c>
      <c r="I64" s="77" t="s">
        <v>22</v>
      </c>
      <c r="J64" s="38"/>
      <c r="K64" s="38"/>
      <c r="L64" s="38"/>
      <c r="O64" s="29"/>
      <c r="P64" s="18"/>
      <c r="Q64" s="18"/>
      <c r="R64" s="18"/>
      <c r="S64" s="18"/>
      <c r="T64" s="19"/>
      <c r="U64" s="18"/>
      <c r="V64" s="18"/>
      <c r="W64" s="18"/>
      <c r="X64" s="18"/>
      <c r="Y64" s="18"/>
      <c r="Z64" s="18"/>
      <c r="AA64" s="28"/>
    </row>
    <row r="65" spans="2:27">
      <c r="B65" s="45" t="s">
        <v>146</v>
      </c>
      <c r="C65" s="43" t="s">
        <v>10</v>
      </c>
      <c r="D65" s="53">
        <v>43066.333333333336</v>
      </c>
      <c r="E65" s="53">
        <v>43068.708333333336</v>
      </c>
      <c r="F65" s="49">
        <v>280000</v>
      </c>
      <c r="G65" s="34">
        <f t="shared" si="1"/>
        <v>342877000</v>
      </c>
      <c r="H65" s="77" t="s">
        <v>22</v>
      </c>
      <c r="I65" s="77" t="s">
        <v>22</v>
      </c>
      <c r="J65" s="38"/>
      <c r="K65" s="38"/>
      <c r="L65" s="38"/>
      <c r="O65" s="29"/>
      <c r="P65" s="18"/>
      <c r="Q65" s="18"/>
      <c r="R65" s="18"/>
      <c r="S65" s="18"/>
      <c r="T65" s="19"/>
      <c r="U65" s="18"/>
      <c r="V65" s="18"/>
      <c r="W65" s="18"/>
      <c r="X65" s="18"/>
      <c r="Y65" s="18"/>
      <c r="Z65" s="18"/>
      <c r="AA65" s="28"/>
    </row>
    <row r="66" spans="2:27">
      <c r="O66" s="29"/>
      <c r="P66" s="18"/>
      <c r="Q66" s="18"/>
      <c r="R66" s="18"/>
      <c r="S66" s="18"/>
      <c r="T66" s="19"/>
      <c r="U66" s="18"/>
      <c r="V66" s="18"/>
      <c r="W66" s="18"/>
      <c r="X66" s="18"/>
      <c r="Y66" s="18"/>
      <c r="Z66" s="18"/>
      <c r="AA66" s="28"/>
    </row>
    <row r="67" spans="2:27">
      <c r="F67" s="4" t="s">
        <v>1</v>
      </c>
      <c r="O67" s="29"/>
      <c r="P67" s="18"/>
      <c r="Q67" s="18"/>
      <c r="R67" s="18"/>
      <c r="S67" s="18"/>
      <c r="T67" s="19"/>
      <c r="U67" s="18"/>
      <c r="V67" s="18"/>
      <c r="W67" s="18"/>
      <c r="X67" s="18"/>
      <c r="Y67" s="18"/>
      <c r="Z67" s="18"/>
      <c r="AA67" s="28"/>
    </row>
    <row r="68" spans="2:27" ht="15.75" thickBot="1">
      <c r="O68" s="30"/>
      <c r="P68" s="31"/>
      <c r="Q68" s="31"/>
      <c r="R68" s="31"/>
      <c r="S68" s="31"/>
      <c r="T68" s="32"/>
      <c r="U68" s="31"/>
      <c r="V68" s="31"/>
      <c r="W68" s="31"/>
      <c r="X68" s="31"/>
      <c r="Y68" s="31"/>
      <c r="Z68" s="31"/>
      <c r="AA68" s="33"/>
    </row>
  </sheetData>
  <mergeCells count="16">
    <mergeCell ref="J56:J65"/>
    <mergeCell ref="K56:K65"/>
    <mergeCell ref="L56:L65"/>
    <mergeCell ref="J9:J47"/>
    <mergeCell ref="K9:K47"/>
    <mergeCell ref="L9:L47"/>
    <mergeCell ref="O34:AA35"/>
    <mergeCell ref="J48:J51"/>
    <mergeCell ref="K48:K51"/>
    <mergeCell ref="L48:L51"/>
    <mergeCell ref="B2:C2"/>
    <mergeCell ref="B3:C3"/>
    <mergeCell ref="B4:C4"/>
    <mergeCell ref="B5:C5"/>
    <mergeCell ref="B7:L7"/>
    <mergeCell ref="N7:U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Edu-Game - Curva S de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nishida</dc:creator>
  <cp:lastModifiedBy>amauric</cp:lastModifiedBy>
  <cp:lastPrinted>2016-08-30T21:54:12Z</cp:lastPrinted>
  <dcterms:created xsi:type="dcterms:W3CDTF">2016-08-30T21:18:19Z</dcterms:created>
  <dcterms:modified xsi:type="dcterms:W3CDTF">2017-11-23T09:13:59Z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adb58ec8-405b-443d-ba49-3362bcea4bf9</vt:lpwstr>
  </property>
</Properties>
</file>