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Мій диск\ProjectManagement\hw12\"/>
    </mc:Choice>
  </mc:AlternateContent>
  <xr:revisionPtr revIDLastSave="0" documentId="13_ncr:1_{6911231B-4755-452A-883F-82B182FE952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Лист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R9" i="1"/>
  <c r="R8" i="1"/>
  <c r="R7" i="1"/>
  <c r="R6" i="1"/>
  <c r="R5" i="1"/>
  <c r="R4" i="1"/>
  <c r="N4" i="1"/>
  <c r="O4" i="1" s="1"/>
  <c r="Q4" i="1" s="1"/>
  <c r="P15" i="1"/>
  <c r="F15" i="1"/>
  <c r="H15" i="1"/>
  <c r="N13" i="1"/>
  <c r="O13" i="1" s="1"/>
  <c r="N12" i="1"/>
  <c r="N11" i="1"/>
  <c r="O11" i="1" s="1"/>
  <c r="Q11" i="1" s="1"/>
  <c r="N10" i="1"/>
  <c r="N9" i="1"/>
  <c r="O9" i="1" s="1"/>
  <c r="N8" i="1"/>
  <c r="N7" i="1"/>
  <c r="N6" i="1"/>
  <c r="N5" i="1"/>
  <c r="O7" i="1"/>
  <c r="Q7" i="1" s="1"/>
  <c r="O6" i="1"/>
  <c r="Q6" i="1" s="1"/>
  <c r="O5" i="1"/>
  <c r="Q5" i="1" s="1"/>
  <c r="O8" i="1"/>
  <c r="Q8" i="1" s="1"/>
  <c r="Q13" i="1" l="1"/>
  <c r="S13" i="1" s="1"/>
  <c r="S6" i="1"/>
  <c r="S5" i="1"/>
  <c r="S7" i="1"/>
  <c r="S8" i="1"/>
  <c r="O12" i="1"/>
  <c r="S11" i="1"/>
  <c r="O10" i="1"/>
  <c r="Q9" i="1"/>
  <c r="S9" i="1" s="1"/>
  <c r="S4" i="1"/>
  <c r="N15" i="1"/>
  <c r="N3" i="1"/>
  <c r="Q12" i="1" l="1"/>
  <c r="Q10" i="1"/>
  <c r="S10" i="1" l="1"/>
  <c r="S12" i="1"/>
  <c r="S3" i="1" s="1"/>
  <c r="R3" i="1"/>
  <c r="R15" i="1" s="1"/>
  <c r="S15" i="1" l="1"/>
</calcChain>
</file>

<file path=xl/sharedStrings.xml><?xml version="1.0" encoding="utf-8"?>
<sst xmlns="http://schemas.openxmlformats.org/spreadsheetml/2006/main" count="56" uniqueCount="56">
  <si>
    <t xml:space="preserve"> </t>
  </si>
  <si>
    <t>Labor</t>
  </si>
  <si>
    <t>Materials</t>
  </si>
  <si>
    <t>Risk of contingecy</t>
  </si>
  <si>
    <t>Managment Reserve</t>
  </si>
  <si>
    <t>ACTUAL</t>
  </si>
  <si>
    <t>ACTUAL + 12%</t>
  </si>
  <si>
    <t>Planned Hours</t>
  </si>
  <si>
    <t>Actual Hours</t>
  </si>
  <si>
    <t>$/HR</t>
  </si>
  <si>
    <t>UNITS</t>
  </si>
  <si>
    <t>$/UNITS</t>
  </si>
  <si>
    <t>Travel</t>
  </si>
  <si>
    <t>Equipment</t>
  </si>
  <si>
    <t>BUDGETED</t>
  </si>
  <si>
    <t>Misc.</t>
  </si>
  <si>
    <t>Project Activities</t>
  </si>
  <si>
    <t>Assigned To:</t>
  </si>
  <si>
    <t>SUBTOTAL</t>
  </si>
  <si>
    <t>Task: Enter the name of the task being worked on.</t>
  </si>
  <si>
    <t>Assigned To: Who is responsible for the task</t>
  </si>
  <si>
    <t>Planned HR: Enter the number of hours you expect the task to take.</t>
  </si>
  <si>
    <t>Actual HR: Enter the number of billable hours the work actuallty took.</t>
  </si>
  <si>
    <t>Labor $/HR: Enter how much money per hour that labor cost you.</t>
  </si>
  <si>
    <t>Materials UNITS: Enter how many units of material you needed to complete the task.</t>
  </si>
  <si>
    <t>Materials $/UNITS: Enter how much money each unit cost.</t>
  </si>
  <si>
    <t>Travel: Enter the total travel expenses.</t>
  </si>
  <si>
    <t>EQUP/SPACE: Enter how much your equipment or office space costs.</t>
  </si>
  <si>
    <t>FIXED: Enter any costs that are fixed and unchanging.</t>
  </si>
  <si>
    <t>MISC: Enter any other known costs.</t>
  </si>
  <si>
    <t>BUDGET: Enter your budget for the task.</t>
  </si>
  <si>
    <t>ACTUAL: This field will be automatically calculated based on the other costs entered in the row.</t>
  </si>
  <si>
    <t>SUBTOTAL: This row sums all the rows above it to give you a subtotal for the project.</t>
  </si>
  <si>
    <t>Environment Setup</t>
  </si>
  <si>
    <t>Team A</t>
  </si>
  <si>
    <t>Design Platform</t>
  </si>
  <si>
    <t>Team B</t>
  </si>
  <si>
    <t>AI Integration</t>
  </si>
  <si>
    <t>Team C</t>
  </si>
  <si>
    <t>Game Development</t>
  </si>
  <si>
    <t>Team D</t>
  </si>
  <si>
    <t>Leaderboard Development</t>
  </si>
  <si>
    <t>Team E</t>
  </si>
  <si>
    <t>Testing and Deployment</t>
  </si>
  <si>
    <t>Team F</t>
  </si>
  <si>
    <t>Documentation Creation</t>
  </si>
  <si>
    <t>Team G</t>
  </si>
  <si>
    <t>User Registration</t>
  </si>
  <si>
    <t>Team H</t>
  </si>
  <si>
    <t>Security Implementation</t>
  </si>
  <si>
    <t>Team I</t>
  </si>
  <si>
    <t>Final Adjustments</t>
  </si>
  <si>
    <t>Team J</t>
  </si>
  <si>
    <t>Labor Cost</t>
  </si>
  <si>
    <t>Materials Cost</t>
  </si>
  <si>
    <t>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</si>
</sst>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_(&quot;$&quot;* #,##0.00_);_(&quot;$&quot;* \(#,##0.00\);_(&quot;$&quot;* &quot;-&quot;??_);_(@_)"/>
    <numFmt numFmtId="166" formatCode="&quot;$&quot;#,##0.00_);\(&quot;$&quot;#,##0.00\)"/>
    <numFmt numFmtId="167" formatCode="0.0"/>
    <numFmt numFmtId="168" formatCode="_(* #,##0.00_);_(* \(#,##0.00\);_(* &quot;-&quot;??_);_(@_)"/>
    <numFmt numFmtId="169" formatCode="[$$]#,##0.00"/>
  </numFmts>
  <fonts count="20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"/>
    </font>
    <font>
      <sz val="12"/>
      <color theme="1"/>
      <name val="Calibri"/>
    </font>
    <font>
      <sz val="1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11"/>
      <color theme="0"/>
      <name val="Arial"/>
    </font>
    <font>
      <sz val="11"/>
      <color rgb="FF000000"/>
      <name val="Calibri"/>
    </font>
    <font>
      <sz val="10"/>
      <color theme="1"/>
      <name val="Arial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0"/>
      <color theme="1"/>
      <name val="Arial"/>
      <family val="2"/>
      <charset val="204"/>
    </font>
    <font>
      <b/>
      <sz val="12"/>
      <color theme="1"/>
      <name val="Calibri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5" borderId="3" xfId="0" applyFont="1" applyFill="1" applyBorder="1"/>
    <xf numFmtId="0" fontId="1" fillId="5" borderId="1" xfId="0" applyFont="1" applyFill="1" applyBorder="1"/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9" fontId="5" fillId="4" borderId="7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wrapText="1"/>
    </xf>
    <xf numFmtId="0" fontId="8" fillId="6" borderId="4" xfId="0" applyFont="1" applyFill="1" applyBorder="1" applyAlignment="1">
      <alignment horizontal="center" wrapText="1"/>
    </xf>
    <xf numFmtId="164" fontId="7" fillId="6" borderId="9" xfId="0" applyNumberFormat="1" applyFont="1" applyFill="1" applyBorder="1" applyAlignment="1">
      <alignment horizontal="center" wrapText="1"/>
    </xf>
    <xf numFmtId="164" fontId="9" fillId="6" borderId="9" xfId="0" applyNumberFormat="1" applyFont="1" applyFill="1" applyBorder="1" applyAlignment="1">
      <alignment horizontal="left" vertical="center"/>
    </xf>
    <xf numFmtId="165" fontId="9" fillId="6" borderId="9" xfId="0" applyNumberFormat="1" applyFont="1" applyFill="1" applyBorder="1" applyAlignment="1">
      <alignment horizontal="left" vertical="center"/>
    </xf>
    <xf numFmtId="165" fontId="10" fillId="6" borderId="9" xfId="0" applyNumberFormat="1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10" fillId="6" borderId="0" xfId="0" applyNumberFormat="1" applyFont="1" applyFill="1" applyAlignment="1">
      <alignment horizontal="left" vertical="center"/>
    </xf>
    <xf numFmtId="0" fontId="1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166" fontId="12" fillId="0" borderId="12" xfId="0" applyNumberFormat="1" applyFont="1" applyBorder="1" applyAlignment="1">
      <alignment wrapText="1"/>
    </xf>
    <xf numFmtId="168" fontId="12" fillId="7" borderId="13" xfId="0" applyNumberFormat="1" applyFont="1" applyFill="1" applyBorder="1" applyAlignment="1"/>
    <xf numFmtId="168" fontId="12" fillId="0" borderId="12" xfId="0" applyNumberFormat="1" applyFont="1" applyBorder="1" applyAlignment="1">
      <alignment wrapText="1"/>
    </xf>
    <xf numFmtId="168" fontId="12" fillId="0" borderId="0" xfId="0" applyNumberFormat="1" applyFont="1" applyAlignment="1">
      <alignment wrapText="1"/>
    </xf>
    <xf numFmtId="2" fontId="1" fillId="0" borderId="12" xfId="0" applyNumberFormat="1" applyFont="1" applyBorder="1" applyAlignment="1">
      <alignment vertical="top" wrapText="1"/>
    </xf>
    <xf numFmtId="167" fontId="12" fillId="0" borderId="12" xfId="0" applyNumberFormat="1" applyFont="1" applyBorder="1" applyAlignment="1">
      <alignment horizontal="left" wrapText="1"/>
    </xf>
    <xf numFmtId="167" fontId="12" fillId="0" borderId="12" xfId="0" applyNumberFormat="1" applyFont="1" applyBorder="1" applyAlignment="1">
      <alignment wrapText="1"/>
    </xf>
    <xf numFmtId="0" fontId="13" fillId="6" borderId="0" xfId="0" applyFont="1" applyFill="1" applyAlignment="1">
      <alignment horizontal="center"/>
    </xf>
    <xf numFmtId="0" fontId="13" fillId="6" borderId="13" xfId="0" applyFont="1" applyFill="1" applyBorder="1" applyAlignment="1">
      <alignment horizontal="center"/>
    </xf>
    <xf numFmtId="167" fontId="9" fillId="6" borderId="13" xfId="0" applyNumberFormat="1" applyFont="1" applyFill="1" applyBorder="1" applyAlignment="1">
      <alignment wrapText="1"/>
    </xf>
    <xf numFmtId="166" fontId="7" fillId="6" borderId="13" xfId="0" applyNumberFormat="1" applyFont="1" applyFill="1" applyBorder="1" applyAlignment="1">
      <alignment wrapText="1"/>
    </xf>
    <xf numFmtId="169" fontId="7" fillId="6" borderId="13" xfId="0" applyNumberFormat="1" applyFont="1" applyFill="1" applyBorder="1" applyAlignment="1">
      <alignment wrapText="1"/>
    </xf>
    <xf numFmtId="169" fontId="7" fillId="6" borderId="13" xfId="0" applyNumberFormat="1" applyFont="1" applyFill="1" applyBorder="1"/>
    <xf numFmtId="166" fontId="7" fillId="6" borderId="16" xfId="0" applyNumberFormat="1" applyFont="1" applyFill="1" applyBorder="1" applyAlignment="1">
      <alignment wrapText="1"/>
    </xf>
    <xf numFmtId="166" fontId="7" fillId="6" borderId="0" xfId="0" applyNumberFormat="1" applyFont="1" applyFill="1" applyAlignment="1">
      <alignment wrapText="1"/>
    </xf>
    <xf numFmtId="0" fontId="11" fillId="0" borderId="0" xfId="0" applyFont="1" applyAlignment="1"/>
    <xf numFmtId="0" fontId="14" fillId="0" borderId="0" xfId="0" applyFont="1" applyAlignment="1"/>
    <xf numFmtId="4" fontId="15" fillId="0" borderId="0" xfId="0" applyNumberFormat="1" applyFont="1"/>
    <xf numFmtId="166" fontId="12" fillId="0" borderId="16" xfId="0" applyNumberFormat="1" applyFont="1" applyBorder="1" applyAlignment="1">
      <alignment wrapText="1"/>
    </xf>
    <xf numFmtId="168" fontId="12" fillId="0" borderId="16" xfId="0" applyNumberFormat="1" applyFont="1" applyBorder="1" applyAlignment="1">
      <alignment wrapText="1"/>
    </xf>
    <xf numFmtId="0" fontId="1" fillId="5" borderId="4" xfId="0" applyFont="1" applyFill="1" applyBorder="1"/>
    <xf numFmtId="0" fontId="0" fillId="0" borderId="0" xfId="0"/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164" fontId="9" fillId="6" borderId="15" xfId="0" applyNumberFormat="1" applyFont="1" applyFill="1" applyBorder="1" applyAlignment="1">
      <alignment horizontal="left" vertical="center"/>
    </xf>
    <xf numFmtId="4" fontId="0" fillId="0" borderId="0" xfId="0" applyNumberFormat="1" applyFont="1" applyAlignment="1"/>
    <xf numFmtId="4" fontId="0" fillId="0" borderId="0" xfId="0" applyNumberFormat="1"/>
    <xf numFmtId="168" fontId="16" fillId="7" borderId="16" xfId="0" applyNumberFormat="1" applyFont="1" applyFill="1" applyBorder="1"/>
    <xf numFmtId="0" fontId="2" fillId="4" borderId="4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164" fontId="18" fillId="6" borderId="15" xfId="0" applyNumberFormat="1" applyFont="1" applyFill="1" applyBorder="1" applyAlignment="1">
      <alignment horizontal="left" vertical="center"/>
    </xf>
    <xf numFmtId="169" fontId="19" fillId="6" borderId="16" xfId="0" applyNumberFormat="1" applyFont="1" applyFill="1" applyBorder="1" applyAlignment="1">
      <alignment wrapText="1"/>
    </xf>
    <xf numFmtId="167" fontId="16" fillId="0" borderId="16" xfId="0" applyNumberFormat="1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13" fillId="6" borderId="14" xfId="0" applyFont="1" applyFill="1" applyBorder="1" applyAlignment="1">
      <alignment horizontal="center"/>
    </xf>
    <xf numFmtId="0" fontId="4" fillId="0" borderId="15" xfId="0" applyFont="1" applyBorder="1"/>
  </cellXfs>
  <cellStyles count="1">
    <cellStyle name="Звичайни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1"/>
  <sheetViews>
    <sheetView tabSelected="1" workbookViewId="0">
      <selection activeCell="E18" sqref="E18"/>
    </sheetView>
  </sheetViews>
  <sheetFormatPr defaultColWidth="14.453125" defaultRowHeight="15" customHeight="1" x14ac:dyDescent="0.35"/>
  <cols>
    <col min="1" max="1" width="3.7265625" customWidth="1"/>
    <col min="2" max="2" width="36.81640625" customWidth="1"/>
    <col min="3" max="3" width="12.7265625" customWidth="1"/>
    <col min="4" max="4" width="14.08984375" customWidth="1"/>
    <col min="5" max="5" width="12.54296875" customWidth="1"/>
    <col min="6" max="6" width="10.453125" bestFit="1" customWidth="1"/>
    <col min="7" max="7" width="7.90625" bestFit="1" customWidth="1"/>
    <col min="8" max="8" width="10.453125" bestFit="1" customWidth="1"/>
    <col min="9" max="9" width="9.54296875" customWidth="1"/>
    <col min="10" max="11" width="10.81640625" customWidth="1"/>
    <col min="12" max="12" width="10.453125" bestFit="1" customWidth="1"/>
    <col min="13" max="13" width="10.81640625" customWidth="1"/>
    <col min="14" max="14" width="13.26953125" customWidth="1"/>
    <col min="15" max="16" width="13.54296875" customWidth="1"/>
    <col min="17" max="17" width="13.81640625" customWidth="1"/>
    <col min="18" max="18" width="13" customWidth="1"/>
    <col min="19" max="19" width="13.08984375" bestFit="1" customWidth="1"/>
    <col min="20" max="20" width="14.7265625" customWidth="1"/>
    <col min="21" max="30" width="8.7265625" customWidth="1"/>
    <col min="31" max="31" width="0.453125" customWidth="1"/>
    <col min="32" max="38" width="8.7265625" customWidth="1"/>
  </cols>
  <sheetData>
    <row r="1" spans="1:38" ht="31" x14ac:dyDescent="0.35">
      <c r="A1" s="1" t="s">
        <v>0</v>
      </c>
      <c r="B1" s="2"/>
      <c r="C1" s="3"/>
      <c r="D1" s="4"/>
      <c r="E1" s="4" t="s">
        <v>1</v>
      </c>
      <c r="F1" s="5"/>
      <c r="G1" s="66" t="s">
        <v>2</v>
      </c>
      <c r="H1" s="67"/>
      <c r="I1" s="6"/>
      <c r="J1" s="6"/>
      <c r="K1" s="55"/>
      <c r="L1" s="55"/>
      <c r="M1" s="55"/>
      <c r="N1" s="7"/>
      <c r="O1" s="8" t="s">
        <v>3</v>
      </c>
      <c r="P1" s="61"/>
      <c r="Q1" s="8" t="s">
        <v>4</v>
      </c>
      <c r="R1" s="9" t="s">
        <v>5</v>
      </c>
      <c r="S1" s="10" t="s">
        <v>6</v>
      </c>
      <c r="T1" s="11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ht="13.5" customHeight="1" x14ac:dyDescent="0.35">
      <c r="A2" s="13"/>
      <c r="B2" s="14"/>
      <c r="C2" s="15"/>
      <c r="D2" s="16" t="s">
        <v>7</v>
      </c>
      <c r="E2" s="16" t="s">
        <v>8</v>
      </c>
      <c r="F2" s="16" t="s">
        <v>9</v>
      </c>
      <c r="G2" s="17" t="s">
        <v>10</v>
      </c>
      <c r="H2" s="17" t="s">
        <v>11</v>
      </c>
      <c r="I2" s="18" t="s">
        <v>12</v>
      </c>
      <c r="J2" s="18" t="s">
        <v>13</v>
      </c>
      <c r="K2" s="56" t="s">
        <v>53</v>
      </c>
      <c r="L2" s="56" t="s">
        <v>54</v>
      </c>
      <c r="M2" s="56" t="s">
        <v>55</v>
      </c>
      <c r="N2" s="19" t="s">
        <v>14</v>
      </c>
      <c r="O2" s="20">
        <v>7.0000000000000007E-2</v>
      </c>
      <c r="P2" s="62" t="s">
        <v>15</v>
      </c>
      <c r="Q2" s="20">
        <v>0.05</v>
      </c>
      <c r="R2" s="21"/>
      <c r="S2" s="22"/>
      <c r="T2" s="11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14.25" customHeight="1" x14ac:dyDescent="0.35">
      <c r="A3" s="23"/>
      <c r="B3" s="24" t="s">
        <v>16</v>
      </c>
      <c r="C3" s="25" t="s">
        <v>17</v>
      </c>
      <c r="D3" s="26"/>
      <c r="E3" s="26"/>
      <c r="F3" s="27"/>
      <c r="G3" s="26"/>
      <c r="H3" s="27"/>
      <c r="I3" s="26"/>
      <c r="J3" s="26"/>
      <c r="K3" s="57"/>
      <c r="L3" s="57"/>
      <c r="M3" s="57"/>
      <c r="N3" s="28">
        <f>SUM(N4:N14)</f>
        <v>169220</v>
      </c>
      <c r="O3" s="28"/>
      <c r="P3" s="63"/>
      <c r="Q3" s="28"/>
      <c r="R3" s="29">
        <f t="shared" ref="R3:S3" si="0">SUM(R4:R14)</f>
        <v>169720</v>
      </c>
      <c r="S3" s="30">
        <f t="shared" si="0"/>
        <v>202074.71000000002</v>
      </c>
      <c r="T3" s="11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ht="15.75" customHeight="1" x14ac:dyDescent="0.35">
      <c r="A4" s="31">
        <v>1</v>
      </c>
      <c r="B4" s="54" t="s">
        <v>33</v>
      </c>
      <c r="C4" s="54" t="s">
        <v>34</v>
      </c>
      <c r="D4" s="54">
        <v>80</v>
      </c>
      <c r="E4" s="54">
        <v>78</v>
      </c>
      <c r="F4" s="54">
        <v>50</v>
      </c>
      <c r="G4" s="54">
        <v>10</v>
      </c>
      <c r="H4" s="54">
        <v>100</v>
      </c>
      <c r="I4" s="54">
        <v>500</v>
      </c>
      <c r="J4" s="54">
        <v>2000</v>
      </c>
      <c r="K4" s="54">
        <v>3900</v>
      </c>
      <c r="L4" s="54">
        <v>1000</v>
      </c>
      <c r="M4" s="54">
        <v>500</v>
      </c>
      <c r="N4" s="60">
        <f t="shared" ref="N4:N13" si="1">SUM(D4*F4)+(G4*H4)+(I4+J4+K4+L4+M4)</f>
        <v>12900</v>
      </c>
      <c r="O4" s="58">
        <f t="shared" ref="O4:O13" si="2">SUM(H4:N4)*0.07</f>
        <v>1463.0000000000002</v>
      </c>
      <c r="P4" s="65">
        <v>50</v>
      </c>
      <c r="Q4" s="58">
        <f t="shared" ref="Q4:Q13" si="3">SUM(J4:O4)*0.05</f>
        <v>1088.1500000000001</v>
      </c>
      <c r="R4" s="59">
        <f t="shared" ref="R4:R13" si="4">SUM(D4*F4)+(G4*H4)+(I4+J4+K4+L4+M4)+P4</f>
        <v>12950</v>
      </c>
      <c r="S4" s="36">
        <f t="shared" ref="S4:S13" si="5">N4+O4+Q4</f>
        <v>15451.15</v>
      </c>
      <c r="T4" s="11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 ht="15.75" customHeight="1" x14ac:dyDescent="0.35">
      <c r="A5" s="31">
        <v>2</v>
      </c>
      <c r="B5" s="54" t="s">
        <v>35</v>
      </c>
      <c r="C5" s="54" t="s">
        <v>36</v>
      </c>
      <c r="D5" s="54">
        <v>100</v>
      </c>
      <c r="E5" s="54">
        <v>102</v>
      </c>
      <c r="F5" s="54">
        <v>45</v>
      </c>
      <c r="G5" s="54">
        <v>15</v>
      </c>
      <c r="H5" s="54">
        <v>80</v>
      </c>
      <c r="I5" s="54">
        <v>600</v>
      </c>
      <c r="J5" s="54">
        <v>1500</v>
      </c>
      <c r="K5" s="54">
        <v>4590</v>
      </c>
      <c r="L5" s="54">
        <v>1200</v>
      </c>
      <c r="M5" s="54">
        <v>800</v>
      </c>
      <c r="N5" s="60">
        <f t="shared" si="1"/>
        <v>14390</v>
      </c>
      <c r="O5" s="58">
        <f t="shared" si="2"/>
        <v>1621.2</v>
      </c>
      <c r="P5" s="65">
        <v>50</v>
      </c>
      <c r="Q5" s="58">
        <f t="shared" si="3"/>
        <v>1205.0600000000002</v>
      </c>
      <c r="R5" s="59">
        <f t="shared" si="4"/>
        <v>14440</v>
      </c>
      <c r="S5" s="36">
        <f t="shared" si="5"/>
        <v>17216.260000000002</v>
      </c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15.75" customHeight="1" x14ac:dyDescent="0.35">
      <c r="A6" s="31">
        <v>3</v>
      </c>
      <c r="B6" s="54" t="s">
        <v>37</v>
      </c>
      <c r="C6" s="54" t="s">
        <v>38</v>
      </c>
      <c r="D6" s="54">
        <v>120</v>
      </c>
      <c r="E6" s="54">
        <v>118</v>
      </c>
      <c r="F6" s="54">
        <v>60</v>
      </c>
      <c r="G6" s="54">
        <v>5</v>
      </c>
      <c r="H6" s="54">
        <v>150</v>
      </c>
      <c r="I6" s="54">
        <v>400</v>
      </c>
      <c r="J6" s="54">
        <v>1800</v>
      </c>
      <c r="K6" s="54">
        <v>7080</v>
      </c>
      <c r="L6" s="54">
        <v>750</v>
      </c>
      <c r="M6" s="54">
        <v>400</v>
      </c>
      <c r="N6" s="60">
        <f t="shared" si="1"/>
        <v>18380</v>
      </c>
      <c r="O6" s="58">
        <f t="shared" si="2"/>
        <v>2027.2000000000003</v>
      </c>
      <c r="P6" s="65">
        <v>100</v>
      </c>
      <c r="Q6" s="58">
        <f t="shared" si="3"/>
        <v>1521.8600000000001</v>
      </c>
      <c r="R6" s="59">
        <f t="shared" si="4"/>
        <v>18480</v>
      </c>
      <c r="S6" s="36">
        <f t="shared" si="5"/>
        <v>21929.06</v>
      </c>
      <c r="T6" s="11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15.75" customHeight="1" x14ac:dyDescent="0.35">
      <c r="A7" s="31">
        <v>4</v>
      </c>
      <c r="B7" s="54" t="s">
        <v>39</v>
      </c>
      <c r="C7" s="54" t="s">
        <v>40</v>
      </c>
      <c r="D7" s="54">
        <v>200</v>
      </c>
      <c r="E7" s="54">
        <v>195</v>
      </c>
      <c r="F7" s="54">
        <v>55</v>
      </c>
      <c r="G7" s="54">
        <v>20</v>
      </c>
      <c r="H7" s="54">
        <v>120</v>
      </c>
      <c r="I7" s="54">
        <v>700</v>
      </c>
      <c r="J7" s="54">
        <v>2500</v>
      </c>
      <c r="K7" s="54">
        <v>10725</v>
      </c>
      <c r="L7" s="54">
        <v>2400</v>
      </c>
      <c r="M7" s="54">
        <v>700</v>
      </c>
      <c r="N7" s="60">
        <f t="shared" si="1"/>
        <v>30425</v>
      </c>
      <c r="O7" s="58">
        <f t="shared" si="2"/>
        <v>3329.9</v>
      </c>
      <c r="P7" s="65">
        <v>50</v>
      </c>
      <c r="Q7" s="58">
        <f t="shared" si="3"/>
        <v>2503.9950000000003</v>
      </c>
      <c r="R7" s="59">
        <f t="shared" si="4"/>
        <v>30475</v>
      </c>
      <c r="S7" s="36">
        <f t="shared" si="5"/>
        <v>36258.895000000004</v>
      </c>
      <c r="T7" s="11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5.75" customHeight="1" x14ac:dyDescent="0.35">
      <c r="A8" s="31">
        <v>5</v>
      </c>
      <c r="B8" s="54" t="s">
        <v>41</v>
      </c>
      <c r="C8" s="54" t="s">
        <v>42</v>
      </c>
      <c r="D8" s="54">
        <v>150</v>
      </c>
      <c r="E8" s="54">
        <v>148</v>
      </c>
      <c r="F8" s="54">
        <v>50</v>
      </c>
      <c r="G8" s="54">
        <v>10</v>
      </c>
      <c r="H8" s="54">
        <v>100</v>
      </c>
      <c r="I8" s="54">
        <v>650</v>
      </c>
      <c r="J8" s="54">
        <v>2200</v>
      </c>
      <c r="K8" s="54">
        <v>7400</v>
      </c>
      <c r="L8" s="54">
        <v>1000</v>
      </c>
      <c r="M8" s="54">
        <v>600</v>
      </c>
      <c r="N8" s="60">
        <f t="shared" si="1"/>
        <v>20350</v>
      </c>
      <c r="O8" s="58">
        <f t="shared" si="2"/>
        <v>2261</v>
      </c>
      <c r="P8" s="65">
        <v>50</v>
      </c>
      <c r="Q8" s="58">
        <f t="shared" si="3"/>
        <v>1690.5500000000002</v>
      </c>
      <c r="R8" s="59">
        <f t="shared" si="4"/>
        <v>20400</v>
      </c>
      <c r="S8" s="36">
        <f t="shared" si="5"/>
        <v>24301.55</v>
      </c>
      <c r="T8" s="11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5.75" customHeight="1" x14ac:dyDescent="0.35">
      <c r="A9" s="31">
        <v>6</v>
      </c>
      <c r="B9" s="54" t="s">
        <v>43</v>
      </c>
      <c r="C9" s="54" t="s">
        <v>44</v>
      </c>
      <c r="D9" s="54">
        <v>180</v>
      </c>
      <c r="E9" s="54">
        <v>182</v>
      </c>
      <c r="F9" s="54">
        <v>60</v>
      </c>
      <c r="G9" s="54">
        <v>25</v>
      </c>
      <c r="H9" s="54">
        <v>90</v>
      </c>
      <c r="I9" s="54">
        <v>500</v>
      </c>
      <c r="J9" s="54">
        <v>2000</v>
      </c>
      <c r="K9" s="54">
        <v>10920</v>
      </c>
      <c r="L9" s="54">
        <v>2250</v>
      </c>
      <c r="M9" s="54">
        <v>550</v>
      </c>
      <c r="N9" s="60">
        <f t="shared" si="1"/>
        <v>29270</v>
      </c>
      <c r="O9" s="58">
        <f t="shared" si="2"/>
        <v>3190.6000000000004</v>
      </c>
      <c r="P9" s="65"/>
      <c r="Q9" s="58">
        <f t="shared" si="3"/>
        <v>2409.0300000000002</v>
      </c>
      <c r="R9" s="59">
        <f t="shared" si="4"/>
        <v>29270</v>
      </c>
      <c r="S9" s="36">
        <f t="shared" si="5"/>
        <v>34869.629999999997</v>
      </c>
      <c r="T9" s="11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5.75" customHeight="1" x14ac:dyDescent="0.35">
      <c r="A10" s="31">
        <v>7</v>
      </c>
      <c r="B10" s="54" t="s">
        <v>45</v>
      </c>
      <c r="C10" s="54" t="s">
        <v>46</v>
      </c>
      <c r="D10" s="54">
        <v>90</v>
      </c>
      <c r="E10" s="54">
        <v>88</v>
      </c>
      <c r="F10" s="54">
        <v>40</v>
      </c>
      <c r="G10" s="54">
        <v>5</v>
      </c>
      <c r="H10" s="54">
        <v>50</v>
      </c>
      <c r="I10" s="54">
        <v>300</v>
      </c>
      <c r="J10" s="54">
        <v>1200</v>
      </c>
      <c r="K10" s="54">
        <v>3520</v>
      </c>
      <c r="L10" s="54">
        <v>250</v>
      </c>
      <c r="M10" s="54">
        <v>300</v>
      </c>
      <c r="N10" s="60">
        <f t="shared" si="1"/>
        <v>9420</v>
      </c>
      <c r="O10" s="58">
        <f t="shared" si="2"/>
        <v>1052.8000000000002</v>
      </c>
      <c r="P10" s="65">
        <v>50</v>
      </c>
      <c r="Q10" s="58">
        <f t="shared" si="3"/>
        <v>787.14</v>
      </c>
      <c r="R10" s="59">
        <f t="shared" si="4"/>
        <v>9470</v>
      </c>
      <c r="S10" s="36">
        <f t="shared" si="5"/>
        <v>11259.939999999999</v>
      </c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8" ht="15.75" customHeight="1" x14ac:dyDescent="0.35">
      <c r="A11" s="31">
        <v>8</v>
      </c>
      <c r="B11" s="54" t="s">
        <v>47</v>
      </c>
      <c r="C11" s="54" t="s">
        <v>48</v>
      </c>
      <c r="D11" s="54">
        <v>75</v>
      </c>
      <c r="E11" s="54">
        <v>74</v>
      </c>
      <c r="F11" s="54">
        <v>45</v>
      </c>
      <c r="G11" s="54">
        <v>8</v>
      </c>
      <c r="H11" s="54">
        <v>70</v>
      </c>
      <c r="I11" s="54">
        <v>400</v>
      </c>
      <c r="J11" s="54">
        <v>1500</v>
      </c>
      <c r="K11" s="54">
        <v>3330</v>
      </c>
      <c r="L11" s="54">
        <v>560</v>
      </c>
      <c r="M11" s="54">
        <v>350</v>
      </c>
      <c r="N11" s="60">
        <f t="shared" si="1"/>
        <v>10075</v>
      </c>
      <c r="O11" s="58">
        <f t="shared" si="2"/>
        <v>1139.95</v>
      </c>
      <c r="P11" s="65">
        <v>50</v>
      </c>
      <c r="Q11" s="58">
        <f t="shared" si="3"/>
        <v>847.74750000000006</v>
      </c>
      <c r="R11" s="59">
        <f t="shared" si="4"/>
        <v>10125</v>
      </c>
      <c r="S11" s="36">
        <f t="shared" si="5"/>
        <v>12062.6975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  <row r="12" spans="1:38" ht="15.75" customHeight="1" x14ac:dyDescent="0.35">
      <c r="A12" s="31">
        <v>9</v>
      </c>
      <c r="B12" s="54" t="s">
        <v>49</v>
      </c>
      <c r="C12" s="54" t="s">
        <v>50</v>
      </c>
      <c r="D12" s="54">
        <v>110</v>
      </c>
      <c r="E12" s="54">
        <v>112</v>
      </c>
      <c r="F12" s="54">
        <v>50</v>
      </c>
      <c r="G12" s="54">
        <v>10</v>
      </c>
      <c r="H12" s="54">
        <v>85</v>
      </c>
      <c r="I12" s="54">
        <v>450</v>
      </c>
      <c r="J12" s="54">
        <v>1800</v>
      </c>
      <c r="K12" s="54">
        <v>5600</v>
      </c>
      <c r="L12" s="54">
        <v>850</v>
      </c>
      <c r="M12" s="54">
        <v>450</v>
      </c>
      <c r="N12" s="60">
        <f t="shared" si="1"/>
        <v>15500</v>
      </c>
      <c r="O12" s="58">
        <f t="shared" si="2"/>
        <v>1731.4500000000003</v>
      </c>
      <c r="P12" s="65">
        <v>50</v>
      </c>
      <c r="Q12" s="58">
        <f t="shared" si="3"/>
        <v>1296.5725000000002</v>
      </c>
      <c r="R12" s="59">
        <f t="shared" si="4"/>
        <v>15550</v>
      </c>
      <c r="S12" s="36">
        <f t="shared" si="5"/>
        <v>18528.022499999999</v>
      </c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</row>
    <row r="13" spans="1:38" ht="15.75" customHeight="1" x14ac:dyDescent="0.35">
      <c r="A13" s="31">
        <v>10</v>
      </c>
      <c r="B13" s="54" t="s">
        <v>51</v>
      </c>
      <c r="C13" s="54" t="s">
        <v>52</v>
      </c>
      <c r="D13" s="54">
        <v>50</v>
      </c>
      <c r="E13" s="54">
        <v>52</v>
      </c>
      <c r="F13" s="54">
        <v>55</v>
      </c>
      <c r="G13" s="54">
        <v>5</v>
      </c>
      <c r="H13" s="54">
        <v>110</v>
      </c>
      <c r="I13" s="54">
        <v>300</v>
      </c>
      <c r="J13" s="54">
        <v>1000</v>
      </c>
      <c r="K13" s="54">
        <v>2860</v>
      </c>
      <c r="L13" s="54">
        <v>550</v>
      </c>
      <c r="M13" s="54">
        <v>500</v>
      </c>
      <c r="N13" s="60">
        <f t="shared" si="1"/>
        <v>8510</v>
      </c>
      <c r="O13" s="58">
        <f t="shared" si="2"/>
        <v>968.10000000000014</v>
      </c>
      <c r="P13" s="65">
        <v>50</v>
      </c>
      <c r="Q13" s="58">
        <f t="shared" si="3"/>
        <v>719.40500000000009</v>
      </c>
      <c r="R13" s="59">
        <f t="shared" si="4"/>
        <v>8560</v>
      </c>
      <c r="S13" s="36">
        <f t="shared" si="5"/>
        <v>10197.505000000001</v>
      </c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</row>
    <row r="14" spans="1:38" ht="15.75" customHeight="1" x14ac:dyDescent="0.35">
      <c r="A14" s="31"/>
      <c r="B14" s="31"/>
      <c r="C14" s="32"/>
      <c r="D14" s="37"/>
      <c r="E14" s="37"/>
      <c r="F14" s="33"/>
      <c r="G14" s="39"/>
      <c r="H14" s="33"/>
      <c r="I14" s="38"/>
      <c r="J14" s="33"/>
      <c r="K14" s="51"/>
      <c r="L14" s="51"/>
      <c r="M14" s="51"/>
      <c r="N14" s="34"/>
      <c r="O14" s="35"/>
      <c r="P14" s="52"/>
      <c r="Q14" s="35"/>
      <c r="R14" s="35"/>
      <c r="S14" s="36"/>
      <c r="T14" s="11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4.25" customHeight="1" x14ac:dyDescent="0.35">
      <c r="A15" s="40"/>
      <c r="B15" s="68" t="s">
        <v>18</v>
      </c>
      <c r="C15" s="69"/>
      <c r="D15" s="41"/>
      <c r="E15" s="42"/>
      <c r="F15" s="43">
        <f>(E4*F4)+(E5*F5)+(E6*F6)+(E7*F7)+(E8*F8)+(E9*F9)+(E14*F14)+(E10*F10)+(E11*F11)+(E12*F12)+(E13*F13)</f>
        <v>59925</v>
      </c>
      <c r="G15" s="43"/>
      <c r="H15" s="43">
        <f>(G4*H4)+(G5*H5)+(G6*H6)+(G7*H7)+(G8*H8)+(G9*H9)+(G14*H14)+(G10*H10)+(G11*H11)+(G12*H12)+(G13*H13)</f>
        <v>10810</v>
      </c>
      <c r="I15" s="44"/>
      <c r="J15" s="43"/>
      <c r="K15" s="43"/>
      <c r="L15" s="43"/>
      <c r="M15" s="43"/>
      <c r="N15" s="45">
        <f t="shared" ref="N15" si="6">SUM(N4:N14)</f>
        <v>169220</v>
      </c>
      <c r="O15" s="43"/>
      <c r="P15" s="64">
        <f>SUM(P4:P10)</f>
        <v>350</v>
      </c>
      <c r="Q15" s="43"/>
      <c r="R15" s="46">
        <f>R3</f>
        <v>169720</v>
      </c>
      <c r="S15" s="47">
        <f>SUM(S4:S14)</f>
        <v>202074.71000000002</v>
      </c>
      <c r="T15" s="11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4.25" customHeight="1" x14ac:dyDescent="0.35"/>
    <row r="17" spans="1:18" ht="14.25" customHeight="1" x14ac:dyDescent="0.35"/>
    <row r="18" spans="1:18" ht="14.25" customHeight="1" x14ac:dyDescent="0.35">
      <c r="A18" s="48"/>
      <c r="B18" s="48"/>
    </row>
    <row r="19" spans="1:18" ht="14.25" customHeight="1" x14ac:dyDescent="0.35">
      <c r="A19" s="48"/>
      <c r="B19" s="48"/>
    </row>
    <row r="20" spans="1:18" ht="14.25" customHeight="1" x14ac:dyDescent="0.35">
      <c r="A20" s="49"/>
      <c r="B20" s="49" t="s">
        <v>19</v>
      </c>
    </row>
    <row r="21" spans="1:18" ht="14.25" customHeight="1" x14ac:dyDescent="0.35">
      <c r="A21" s="49"/>
      <c r="B21" s="49" t="s">
        <v>20</v>
      </c>
    </row>
    <row r="22" spans="1:18" ht="14.25" customHeight="1" x14ac:dyDescent="0.35">
      <c r="A22" s="49"/>
      <c r="B22" s="49" t="s">
        <v>21</v>
      </c>
    </row>
    <row r="23" spans="1:18" ht="14.25" customHeight="1" x14ac:dyDescent="0.35">
      <c r="A23" s="49"/>
      <c r="B23" s="49" t="s">
        <v>22</v>
      </c>
    </row>
    <row r="24" spans="1:18" ht="14.25" customHeight="1" x14ac:dyDescent="0.35">
      <c r="A24" s="49"/>
      <c r="B24" s="49" t="s">
        <v>23</v>
      </c>
      <c r="R24" s="50"/>
    </row>
    <row r="25" spans="1:18" ht="14.25" customHeight="1" x14ac:dyDescent="0.35">
      <c r="A25" s="49"/>
      <c r="B25" s="49" t="s">
        <v>24</v>
      </c>
    </row>
    <row r="26" spans="1:18" ht="14.25" customHeight="1" x14ac:dyDescent="0.35">
      <c r="A26" s="49"/>
      <c r="B26" s="49" t="s">
        <v>25</v>
      </c>
    </row>
    <row r="27" spans="1:18" ht="14.25" customHeight="1" x14ac:dyDescent="0.35">
      <c r="A27" s="49"/>
      <c r="B27" s="49" t="s">
        <v>26</v>
      </c>
    </row>
    <row r="28" spans="1:18" ht="14.25" customHeight="1" x14ac:dyDescent="0.35">
      <c r="A28" s="49"/>
      <c r="B28" s="49" t="s">
        <v>27</v>
      </c>
    </row>
    <row r="29" spans="1:18" ht="14.25" customHeight="1" x14ac:dyDescent="0.35">
      <c r="A29" s="49"/>
      <c r="B29" s="49" t="s">
        <v>28</v>
      </c>
    </row>
    <row r="30" spans="1:18" ht="14.25" customHeight="1" x14ac:dyDescent="0.35">
      <c r="A30" s="49"/>
      <c r="B30" s="49" t="s">
        <v>29</v>
      </c>
    </row>
    <row r="31" spans="1:18" ht="14.25" customHeight="1" x14ac:dyDescent="0.35">
      <c r="A31" s="49"/>
      <c r="B31" s="49" t="s">
        <v>30</v>
      </c>
    </row>
    <row r="32" spans="1:18" ht="14.25" customHeight="1" x14ac:dyDescent="0.35">
      <c r="A32" s="49"/>
      <c r="B32" s="49" t="s">
        <v>31</v>
      </c>
    </row>
    <row r="33" spans="1:2" ht="14.25" customHeight="1" x14ac:dyDescent="0.35">
      <c r="A33" s="49"/>
      <c r="B33" s="49" t="s">
        <v>32</v>
      </c>
    </row>
    <row r="34" spans="1:2" ht="14.25" customHeight="1" x14ac:dyDescent="0.35"/>
    <row r="35" spans="1:2" ht="14.25" customHeight="1" x14ac:dyDescent="0.35"/>
    <row r="36" spans="1:2" ht="14.25" customHeight="1" x14ac:dyDescent="0.35"/>
    <row r="37" spans="1:2" ht="14.25" customHeight="1" x14ac:dyDescent="0.35"/>
    <row r="38" spans="1:2" ht="14.25" customHeight="1" x14ac:dyDescent="0.35"/>
    <row r="39" spans="1:2" ht="14.25" customHeight="1" x14ac:dyDescent="0.35"/>
    <row r="40" spans="1:2" ht="14.25" customHeight="1" x14ac:dyDescent="0.35"/>
    <row r="41" spans="1:2" ht="14.25" customHeight="1" x14ac:dyDescent="0.35"/>
    <row r="42" spans="1:2" ht="14.25" customHeight="1" x14ac:dyDescent="0.35"/>
    <row r="43" spans="1:2" ht="14.25" customHeight="1" x14ac:dyDescent="0.35"/>
    <row r="44" spans="1:2" ht="14.25" customHeight="1" x14ac:dyDescent="0.35"/>
    <row r="45" spans="1:2" ht="14.25" customHeight="1" x14ac:dyDescent="0.35"/>
    <row r="46" spans="1:2" ht="14.25" customHeight="1" x14ac:dyDescent="0.35"/>
    <row r="47" spans="1:2" ht="14.25" customHeight="1" x14ac:dyDescent="0.35"/>
    <row r="48" spans="1:2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mergeCells count="2">
    <mergeCell ref="G1:H1"/>
    <mergeCell ref="B15:C15"/>
  </mergeCells>
  <conditionalFormatting sqref="B4:B14">
    <cfRule type="notContainsBlanks" dxfId="0" priority="1">
      <formula>LEN(TRIM(B4))&gt;0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Антон Бабенко</cp:lastModifiedBy>
  <dcterms:modified xsi:type="dcterms:W3CDTF">2024-12-19T23:01:27Z</dcterms:modified>
</cp:coreProperties>
</file>