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updateLinks="never" autoCompressPictures="0"/>
  <bookViews>
    <workbookView xWindow="240" yWindow="240" windowWidth="25360" windowHeight="14100"/>
  </bookViews>
  <sheets>
    <sheet name="原本" sheetId="2" r:id="rId1"/>
    <sheet name="見本" sheetId="1" r:id="rId2"/>
  </sheets>
  <externalReferences>
    <externalReference r:id="rId3"/>
  </externalReferences>
  <definedNames>
    <definedName name="FLG" localSheetId="1">見本!$F$49:$F$79</definedName>
    <definedName name="FLG" localSheetId="0">原本!$F$49:$F$79</definedName>
    <definedName name="FLG">#REF!</definedName>
    <definedName name="_xlnm.Print_Area" localSheetId="1">見本!$A$37:$W$96</definedName>
    <definedName name="_xlnm.Print_Area" localSheetId="0">原本!$A$37:$W$96</definedName>
    <definedName name="Z_5AB7BB0C_C7F2_40F0_A07D_901A52C18B49_.wvu.Cols" localSheetId="1" hidden="1">見本!#REF!</definedName>
    <definedName name="Z_5AB7BB0C_C7F2_40F0_A07D_901A52C18B49_.wvu.Cols" localSheetId="0" hidden="1">原本!#REF!</definedName>
    <definedName name="Z_5AB7BB0C_C7F2_40F0_A07D_901A52C18B49_.wvu.PrintArea" localSheetId="1" hidden="1">見本!$A$37:$W$85</definedName>
    <definedName name="Z_5AB7BB0C_C7F2_40F0_A07D_901A52C18B49_.wvu.PrintArea" localSheetId="0" hidden="1">原本!$A$37:$W$85</definedName>
    <definedName name="Z_5AB7BB0C_C7F2_40F0_A07D_901A52C18B49_.wvu.Rows" localSheetId="1" hidden="1">見本!$1:$23</definedName>
    <definedName name="Z_5AB7BB0C_C7F2_40F0_A07D_901A52C18B49_.wvu.Rows" localSheetId="0" hidden="1">原本!$1:$23</definedName>
    <definedName name="Z_AC6C7ACB_9B7A_4267_BF92_CD6DF8CA08F7_.wvu.Cols" localSheetId="1" hidden="1">見本!#REF!</definedName>
    <definedName name="Z_AC6C7ACB_9B7A_4267_BF92_CD6DF8CA08F7_.wvu.Cols" localSheetId="0" hidden="1">原本!#REF!</definedName>
    <definedName name="Z_AC6C7ACB_9B7A_4267_BF92_CD6DF8CA08F7_.wvu.PrintArea" localSheetId="1" hidden="1">見本!$A$37:$W$85</definedName>
    <definedName name="Z_AC6C7ACB_9B7A_4267_BF92_CD6DF8CA08F7_.wvu.PrintArea" localSheetId="0" hidden="1">原本!$A$37:$W$85</definedName>
    <definedName name="Z_AC6C7ACB_9B7A_4267_BF92_CD6DF8CA08F7_.wvu.Rows" localSheetId="1" hidden="1">見本!$1:$23</definedName>
    <definedName name="Z_AC6C7ACB_9B7A_4267_BF92_CD6DF8CA08F7_.wvu.Rows" localSheetId="0" hidden="1">原本!$1:$23</definedName>
    <definedName name="印刷範囲" localSheetId="1">見本!$B$37:$W$85</definedName>
    <definedName name="印刷範囲" localSheetId="0">原本!$B$37:$W$85</definedName>
    <definedName name="印刷範囲">#REF!</definedName>
    <definedName name="開始日" localSheetId="1">見本!$K$40</definedName>
    <definedName name="開始日" localSheetId="0">原本!$K$40</definedName>
    <definedName name="開始日">#REF!</definedName>
    <definedName name="休日" localSheetId="1">見本!$F$13</definedName>
    <definedName name="休日" localSheetId="0">原本!$F$13</definedName>
    <definedName name="休日">#REF!</definedName>
    <definedName name="勤務内容" localSheetId="1">見本!#REF!</definedName>
    <definedName name="勤務内容" localSheetId="0">原本!#REF!</definedName>
    <definedName name="勤務内容">#REF!</definedName>
    <definedName name="終了日" localSheetId="1">見本!$M$40</definedName>
    <definedName name="終了日" localSheetId="0">原本!$M$40</definedName>
    <definedName name="終了日">#REF!</definedName>
    <definedName name="祝日" localSheetId="0">[1]祝日一覧!#REF!</definedName>
    <definedName name="祝日">[1]祝日一覧!#REF!</definedName>
    <definedName name="祝日リスト">[1]祝日一覧!$B$2:$B$20</definedName>
    <definedName name="正出" localSheetId="1">見本!$F$12</definedName>
    <definedName name="正出" localSheetId="0">原本!$F$12</definedName>
    <definedName name="正出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9" i="2" l="1"/>
  <c r="E70" i="2"/>
  <c r="E71" i="2"/>
  <c r="E59" i="2"/>
  <c r="E60" i="2"/>
  <c r="E61" i="2"/>
  <c r="E51" i="2"/>
  <c r="E52" i="2"/>
  <c r="E63" i="2"/>
  <c r="E64" i="2"/>
  <c r="E53" i="2"/>
  <c r="E54" i="2"/>
  <c r="E55" i="2"/>
  <c r="E56" i="2"/>
  <c r="E57" i="2"/>
  <c r="E58" i="2"/>
  <c r="E62" i="2"/>
  <c r="E65" i="2"/>
  <c r="E50" i="2"/>
  <c r="E49" i="2"/>
  <c r="N74" i="2"/>
  <c r="K74" i="2"/>
  <c r="L74" i="2"/>
  <c r="E76" i="2"/>
  <c r="E75" i="2"/>
  <c r="C51" i="2"/>
  <c r="D51" i="2"/>
  <c r="E77" i="2"/>
  <c r="N49" i="2"/>
  <c r="K49" i="2"/>
  <c r="L49" i="2"/>
  <c r="P53" i="2"/>
  <c r="P54" i="2"/>
  <c r="P55" i="2"/>
  <c r="P56" i="2"/>
  <c r="P57" i="2"/>
  <c r="P58" i="2"/>
  <c r="P59" i="2"/>
  <c r="P60" i="2"/>
  <c r="P61" i="2"/>
  <c r="P62" i="2"/>
  <c r="P63" i="2"/>
  <c r="P66" i="2"/>
  <c r="P67" i="2"/>
  <c r="P68" i="2"/>
  <c r="P69" i="2"/>
  <c r="P70" i="2"/>
  <c r="P73" i="2"/>
  <c r="P74" i="2"/>
  <c r="P75" i="2"/>
  <c r="P76" i="2"/>
  <c r="P50" i="2"/>
  <c r="P51" i="2"/>
  <c r="P52" i="2"/>
  <c r="P64" i="2"/>
  <c r="P65" i="2"/>
  <c r="P71" i="2"/>
  <c r="P72" i="2"/>
  <c r="P77" i="2"/>
  <c r="P78" i="2"/>
  <c r="P79" i="2"/>
  <c r="N53" i="2"/>
  <c r="N54" i="2"/>
  <c r="N55" i="2"/>
  <c r="K55" i="2"/>
  <c r="L55" i="2"/>
  <c r="N56" i="2"/>
  <c r="N57" i="2"/>
  <c r="K57" i="2"/>
  <c r="N58" i="2"/>
  <c r="N59" i="2"/>
  <c r="N60" i="2"/>
  <c r="K60" i="2"/>
  <c r="L60" i="2"/>
  <c r="N61" i="2"/>
  <c r="K61" i="2"/>
  <c r="L61" i="2"/>
  <c r="N62" i="2"/>
  <c r="N63" i="2"/>
  <c r="N66" i="2"/>
  <c r="N67" i="2"/>
  <c r="N68" i="2"/>
  <c r="K68" i="2"/>
  <c r="N69" i="2"/>
  <c r="K69" i="2"/>
  <c r="N70" i="2"/>
  <c r="N73" i="2"/>
  <c r="K73" i="2"/>
  <c r="L73" i="2"/>
  <c r="N75" i="2"/>
  <c r="N76" i="2"/>
  <c r="N50" i="2"/>
  <c r="N51" i="2"/>
  <c r="K51" i="2"/>
  <c r="N52" i="2"/>
  <c r="N64" i="2"/>
  <c r="N65" i="2"/>
  <c r="K65" i="2"/>
  <c r="N71" i="2"/>
  <c r="K71" i="2"/>
  <c r="L71" i="2"/>
  <c r="N72" i="2"/>
  <c r="K72" i="2"/>
  <c r="L72" i="2"/>
  <c r="N77" i="2"/>
  <c r="N78" i="2"/>
  <c r="N79" i="2"/>
  <c r="O80" i="2"/>
  <c r="E67" i="2"/>
  <c r="E68" i="2"/>
  <c r="E66" i="2"/>
  <c r="P84" i="2"/>
  <c r="O84" i="2"/>
  <c r="L84" i="2"/>
  <c r="K84" i="2"/>
  <c r="J84" i="2"/>
  <c r="I84" i="2"/>
  <c r="H84" i="2"/>
  <c r="G84" i="2"/>
  <c r="K79" i="2"/>
  <c r="M79" i="2"/>
  <c r="E79" i="2"/>
  <c r="C79" i="2"/>
  <c r="D79" i="2"/>
  <c r="M78" i="2"/>
  <c r="K78" i="2"/>
  <c r="L78" i="2"/>
  <c r="E78" i="2"/>
  <c r="C78" i="2"/>
  <c r="D78" i="2"/>
  <c r="M77" i="2"/>
  <c r="K77" i="2"/>
  <c r="L77" i="2"/>
  <c r="C77" i="2"/>
  <c r="D77" i="2"/>
  <c r="M76" i="2"/>
  <c r="C76" i="2"/>
  <c r="D76" i="2"/>
  <c r="K75" i="2"/>
  <c r="L75" i="2"/>
  <c r="M75" i="2"/>
  <c r="C75" i="2"/>
  <c r="D75" i="2"/>
  <c r="M74" i="2"/>
  <c r="E74" i="2"/>
  <c r="C74" i="2"/>
  <c r="D74" i="2"/>
  <c r="M73" i="2"/>
  <c r="E73" i="2"/>
  <c r="C73" i="2"/>
  <c r="D73" i="2"/>
  <c r="M72" i="2"/>
  <c r="E72" i="2"/>
  <c r="C72" i="2"/>
  <c r="D72" i="2"/>
  <c r="M71" i="2"/>
  <c r="C71" i="2"/>
  <c r="D71" i="2"/>
  <c r="M70" i="2"/>
  <c r="C70" i="2"/>
  <c r="D70" i="2"/>
  <c r="M69" i="2"/>
  <c r="C69" i="2"/>
  <c r="D69" i="2"/>
  <c r="M68" i="2"/>
  <c r="C68" i="2"/>
  <c r="D68" i="2"/>
  <c r="M67" i="2"/>
  <c r="C67" i="2"/>
  <c r="D67" i="2"/>
  <c r="M66" i="2"/>
  <c r="C66" i="2"/>
  <c r="D66" i="2"/>
  <c r="M65" i="2"/>
  <c r="C65" i="2"/>
  <c r="D65" i="2"/>
  <c r="M64" i="2"/>
  <c r="C64" i="2"/>
  <c r="D64" i="2"/>
  <c r="M63" i="2"/>
  <c r="C63" i="2"/>
  <c r="D63" i="2"/>
  <c r="M62" i="2"/>
  <c r="K62" i="2"/>
  <c r="C62" i="2"/>
  <c r="D62" i="2"/>
  <c r="M61" i="2"/>
  <c r="C61" i="2"/>
  <c r="D61" i="2"/>
  <c r="M60" i="2"/>
  <c r="C60" i="2"/>
  <c r="D60" i="2"/>
  <c r="M59" i="2"/>
  <c r="C59" i="2"/>
  <c r="D59" i="2"/>
  <c r="K58" i="2"/>
  <c r="L58" i="2"/>
  <c r="M58" i="2"/>
  <c r="C58" i="2"/>
  <c r="D58" i="2"/>
  <c r="M57" i="2"/>
  <c r="C57" i="2"/>
  <c r="D57" i="2"/>
  <c r="M56" i="2"/>
  <c r="C56" i="2"/>
  <c r="D56" i="2"/>
  <c r="M55" i="2"/>
  <c r="C55" i="2"/>
  <c r="D55" i="2"/>
  <c r="K54" i="2"/>
  <c r="L54" i="2"/>
  <c r="M54" i="2"/>
  <c r="C54" i="2"/>
  <c r="D54" i="2"/>
  <c r="M53" i="2"/>
  <c r="C53" i="2"/>
  <c r="D53" i="2"/>
  <c r="M52" i="2"/>
  <c r="C52" i="2"/>
  <c r="D52" i="2"/>
  <c r="M51" i="2"/>
  <c r="E80" i="2"/>
  <c r="M50" i="2"/>
  <c r="C50" i="2"/>
  <c r="D50" i="2"/>
  <c r="M49" i="2"/>
  <c r="C49" i="2"/>
  <c r="D49" i="2"/>
  <c r="B49" i="2"/>
  <c r="O21" i="2"/>
  <c r="N21" i="2"/>
  <c r="O20" i="2"/>
  <c r="N20" i="2"/>
  <c r="O19" i="2"/>
  <c r="N19" i="2"/>
  <c r="O18" i="2"/>
  <c r="N18" i="2"/>
  <c r="O17" i="2"/>
  <c r="N17" i="2"/>
  <c r="O16" i="2"/>
  <c r="N16" i="2"/>
  <c r="O15" i="2"/>
  <c r="N15" i="2"/>
  <c r="L84" i="1"/>
  <c r="K84" i="1"/>
  <c r="O84" i="1"/>
  <c r="P84" i="1"/>
  <c r="L79" i="2"/>
  <c r="L62" i="2"/>
  <c r="K63" i="2"/>
  <c r="L63" i="2"/>
  <c r="B49" i="1"/>
  <c r="C50" i="1"/>
  <c r="N49" i="1"/>
  <c r="K49" i="1"/>
  <c r="N77" i="1"/>
  <c r="L49" i="1"/>
  <c r="C55" i="1"/>
  <c r="I84" i="1"/>
  <c r="H84" i="1"/>
  <c r="J84" i="1"/>
  <c r="G84" i="1"/>
  <c r="S46" i="1"/>
  <c r="E68" i="1"/>
  <c r="C49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4" i="1"/>
  <c r="C53" i="1"/>
  <c r="C52" i="1"/>
  <c r="C51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49" i="1"/>
  <c r="K79" i="1"/>
  <c r="K73" i="1"/>
  <c r="K67" i="1"/>
  <c r="E49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E50" i="1"/>
  <c r="N50" i="1"/>
  <c r="E51" i="1"/>
  <c r="N51" i="1"/>
  <c r="K51" i="1"/>
  <c r="E52" i="1"/>
  <c r="N52" i="1"/>
  <c r="K52" i="1"/>
  <c r="E53" i="1"/>
  <c r="N53" i="1"/>
  <c r="K53" i="1"/>
  <c r="E54" i="1"/>
  <c r="N54" i="1"/>
  <c r="K54" i="1"/>
  <c r="E55" i="1"/>
  <c r="N55" i="1"/>
  <c r="K55" i="1"/>
  <c r="E56" i="1"/>
  <c r="N56" i="1"/>
  <c r="K56" i="1"/>
  <c r="E57" i="1"/>
  <c r="N57" i="1"/>
  <c r="K57" i="1"/>
  <c r="E58" i="1"/>
  <c r="N58" i="1"/>
  <c r="K58" i="1"/>
  <c r="E59" i="1"/>
  <c r="N59" i="1"/>
  <c r="K59" i="1"/>
  <c r="E60" i="1"/>
  <c r="N60" i="1"/>
  <c r="K60" i="1"/>
  <c r="E61" i="1"/>
  <c r="N61" i="1"/>
  <c r="E62" i="1"/>
  <c r="N62" i="1"/>
  <c r="K62" i="1"/>
  <c r="E63" i="1"/>
  <c r="N63" i="1"/>
  <c r="K63" i="1"/>
  <c r="E64" i="1"/>
  <c r="N64" i="1"/>
  <c r="K64" i="1"/>
  <c r="E65" i="1"/>
  <c r="N65" i="1"/>
  <c r="K65" i="1"/>
  <c r="E66" i="1"/>
  <c r="N66" i="1"/>
  <c r="K66" i="1"/>
  <c r="E67" i="1"/>
  <c r="L67" i="1"/>
  <c r="N67" i="1"/>
  <c r="N68" i="1"/>
  <c r="K68" i="1"/>
  <c r="E69" i="1"/>
  <c r="N69" i="1"/>
  <c r="K69" i="1"/>
  <c r="E70" i="1"/>
  <c r="N70" i="1"/>
  <c r="K70" i="1"/>
  <c r="E71" i="1"/>
  <c r="N71" i="1"/>
  <c r="K71" i="1"/>
  <c r="E72" i="1"/>
  <c r="N72" i="1"/>
  <c r="K72" i="1"/>
  <c r="E73" i="1"/>
  <c r="L73" i="1"/>
  <c r="N73" i="1"/>
  <c r="E74" i="1"/>
  <c r="N74" i="1"/>
  <c r="K74" i="1"/>
  <c r="E75" i="1"/>
  <c r="N75" i="1"/>
  <c r="K75" i="1"/>
  <c r="E76" i="1"/>
  <c r="N76" i="1"/>
  <c r="K76" i="1"/>
  <c r="E77" i="1"/>
  <c r="K77" i="1"/>
  <c r="E78" i="1"/>
  <c r="N78" i="1"/>
  <c r="K78" i="1"/>
  <c r="L78" i="1"/>
  <c r="E79" i="1"/>
  <c r="L79" i="1"/>
  <c r="N79" i="1"/>
  <c r="L72" i="1"/>
  <c r="L66" i="1"/>
  <c r="L65" i="1"/>
  <c r="E80" i="1"/>
  <c r="D84" i="1"/>
  <c r="L59" i="1"/>
  <c r="L60" i="1"/>
  <c r="L52" i="1"/>
  <c r="L51" i="1"/>
  <c r="N80" i="1"/>
  <c r="N81" i="1"/>
  <c r="L77" i="1"/>
  <c r="L76" i="1"/>
  <c r="L75" i="1"/>
  <c r="L74" i="1"/>
  <c r="L71" i="1"/>
  <c r="L70" i="1"/>
  <c r="L69" i="1"/>
  <c r="L68" i="1"/>
  <c r="L64" i="1"/>
  <c r="L63" i="1"/>
  <c r="L62" i="1"/>
  <c r="K61" i="1"/>
  <c r="L61" i="1"/>
  <c r="L57" i="1"/>
  <c r="L58" i="1"/>
  <c r="K50" i="1"/>
  <c r="L50" i="1"/>
  <c r="L56" i="1"/>
  <c r="M80" i="1"/>
  <c r="M84" i="1"/>
  <c r="L55" i="1"/>
  <c r="L54" i="1"/>
  <c r="L53" i="1"/>
  <c r="K80" i="1"/>
  <c r="K81" i="1"/>
  <c r="L80" i="1"/>
  <c r="N84" i="1"/>
  <c r="M81" i="1"/>
  <c r="L81" i="1"/>
  <c r="L57" i="2"/>
  <c r="K70" i="2"/>
  <c r="L70" i="2"/>
  <c r="K64" i="2"/>
  <c r="L64" i="2"/>
  <c r="K56" i="2"/>
  <c r="L56" i="2"/>
  <c r="K52" i="2"/>
  <c r="L52" i="2"/>
  <c r="L51" i="2"/>
  <c r="K50" i="2"/>
  <c r="L50" i="2"/>
  <c r="K59" i="2"/>
  <c r="L59" i="2"/>
  <c r="K53" i="2"/>
  <c r="L53" i="2"/>
  <c r="L69" i="2"/>
  <c r="K76" i="2"/>
  <c r="L76" i="2"/>
  <c r="M80" i="2"/>
  <c r="M81" i="2"/>
  <c r="L68" i="2"/>
  <c r="L65" i="2"/>
  <c r="N80" i="2"/>
  <c r="O81" i="2"/>
  <c r="P80" i="2"/>
  <c r="K67" i="2"/>
  <c r="L67" i="2"/>
  <c r="K66" i="2"/>
  <c r="L66" i="2"/>
  <c r="M84" i="2"/>
  <c r="K80" i="2"/>
  <c r="K81" i="2"/>
  <c r="P81" i="2"/>
  <c r="L80" i="2"/>
  <c r="N84" i="2"/>
  <c r="N81" i="2"/>
  <c r="L81" i="2"/>
</calcChain>
</file>

<file path=xl/comments1.xml><?xml version="1.0" encoding="utf-8"?>
<comments xmlns="http://schemas.openxmlformats.org/spreadsheetml/2006/main">
  <authors>
    <author>kohei.norita</author>
  </authors>
  <commentList>
    <comment ref="F40" authorId="0">
      <text>
        <r>
          <rPr>
            <sz val="12"/>
            <color indexed="81"/>
            <rFont val="ＭＳ Ｐゴシック"/>
            <family val="3"/>
            <charset val="128"/>
          </rPr>
          <t xml:space="preserve">毎月その月の数字を入力してください。
</t>
        </r>
      </text>
    </comment>
    <comment ref="P43" authorId="0">
      <text>
        <r>
          <rPr>
            <sz val="12"/>
            <color indexed="81"/>
            <rFont val="ＭＳ Ｐゴシック"/>
            <family val="3"/>
            <charset val="128"/>
          </rPr>
          <t>氏名を入力</t>
        </r>
      </text>
    </comment>
    <comment ref="G46" authorId="0">
      <text>
        <r>
          <rPr>
            <sz val="12"/>
            <color indexed="81"/>
            <rFont val="ＭＳ Ｐゴシック"/>
            <family val="3"/>
            <charset val="128"/>
          </rPr>
          <t xml:space="preserve">ディビジョン（本部）/ユニット/チーム名で入力
</t>
        </r>
      </text>
    </comment>
    <comment ref="G49" authorId="0">
      <text>
        <r>
          <rPr>
            <sz val="12"/>
            <color indexed="81"/>
            <rFont val="ＭＳ Ｐゴシック"/>
            <family val="3"/>
            <charset val="128"/>
          </rPr>
          <t>分単位で入力</t>
        </r>
      </text>
    </comment>
    <comment ref="H49" authorId="0">
      <text>
        <r>
          <rPr>
            <sz val="12"/>
            <color indexed="81"/>
            <rFont val="ＭＳ Ｐゴシック"/>
            <family val="3"/>
            <charset val="128"/>
          </rPr>
          <t>分単位で入力</t>
        </r>
      </text>
    </comment>
    <comment ref="I49" authorId="0">
      <text>
        <r>
          <rPr>
            <sz val="12"/>
            <color indexed="81"/>
            <rFont val="ＭＳ Ｐゴシック"/>
            <family val="3"/>
            <charset val="128"/>
          </rPr>
          <t>8時間以上の勤務では必ず1時間以上の休憩をとって下さい。
それ以下については都度確認してください。</t>
        </r>
      </text>
    </comment>
    <comment ref="O50" authorId="0">
      <text>
        <r>
          <rPr>
            <sz val="12"/>
            <color indexed="81"/>
            <rFont val="ＭＳ Ｐゴシック"/>
            <family val="3"/>
            <charset val="128"/>
          </rPr>
          <t>残業理由、遅刻早退理由、休暇種別等を記入</t>
        </r>
      </text>
    </comment>
  </commentList>
</comments>
</file>

<file path=xl/sharedStrings.xml><?xml version="1.0" encoding="utf-8"?>
<sst xmlns="http://schemas.openxmlformats.org/spreadsheetml/2006/main" count="206" uniqueCount="100">
  <si>
    <t>月</t>
  </si>
  <si>
    <t>日</t>
  </si>
  <si>
    <t>曜日</t>
  </si>
  <si>
    <t>開始時刻</t>
  </si>
  <si>
    <t>終了時刻</t>
  </si>
  <si>
    <t>合計</t>
  </si>
  <si>
    <t>合 計</t>
  </si>
  <si>
    <t xml:space="preserve">【記入上の注意】    </t>
  </si>
  <si>
    <t>　運用　</t>
    <rPh sb="1" eb="3">
      <t>ウンヨウ</t>
    </rPh>
    <phoneticPr fontId="19"/>
  </si>
  <si>
    <t>ⅰ）休憩時間のうち、22：00～5：00までに休憩をとった際は、</t>
    <rPh sb="2" eb="4">
      <t>キュウケイ</t>
    </rPh>
    <rPh sb="4" eb="6">
      <t>ジカン</t>
    </rPh>
    <rPh sb="23" eb="25">
      <t>キュウケイ</t>
    </rPh>
    <rPh sb="29" eb="30">
      <t>サイ</t>
    </rPh>
    <phoneticPr fontId="19"/>
  </si>
  <si>
    <t>　　　『休憩時間 うち深夜分』に入力。</t>
    <phoneticPr fontId="19"/>
  </si>
  <si>
    <t>ⅱ）必要があれば、ＦＬＧを変更。</t>
    <rPh sb="2" eb="4">
      <t>ヒツヨウ</t>
    </rPh>
    <rPh sb="13" eb="15">
      <t>ヘンコウ</t>
    </rPh>
    <phoneticPr fontId="19"/>
  </si>
  <si>
    <t>　　　以下のＦＬＧの名称は、各協力会社に個人で変更可。</t>
    <rPh sb="3" eb="5">
      <t>イカ</t>
    </rPh>
    <rPh sb="10" eb="12">
      <t>メイショウ</t>
    </rPh>
    <rPh sb="14" eb="15">
      <t>カク</t>
    </rPh>
    <rPh sb="15" eb="17">
      <t>キョウリョク</t>
    </rPh>
    <rPh sb="17" eb="19">
      <t>ガイシャ</t>
    </rPh>
    <rPh sb="20" eb="22">
      <t>コジン</t>
    </rPh>
    <rPh sb="23" eb="25">
      <t>ヘンコウ</t>
    </rPh>
    <rPh sb="25" eb="26">
      <t>カ</t>
    </rPh>
    <phoneticPr fontId="19"/>
  </si>
  <si>
    <t>ⅲ）協力会社へ連絡する項目等を備考に記入。</t>
    <rPh sb="2" eb="4">
      <t>キョウリョク</t>
    </rPh>
    <rPh sb="4" eb="6">
      <t>ガイシャ</t>
    </rPh>
    <rPh sb="7" eb="9">
      <t>レンラク</t>
    </rPh>
    <rPh sb="11" eb="13">
      <t>コウモク</t>
    </rPh>
    <rPh sb="13" eb="14">
      <t>トウ</t>
    </rPh>
    <rPh sb="15" eb="17">
      <t>ビコウ</t>
    </rPh>
    <rPh sb="18" eb="20">
      <t>キニュウ</t>
    </rPh>
    <phoneticPr fontId="19"/>
  </si>
  <si>
    <t>ⅳ）⑤差にて、開始時間・終了時間等日誌が誤っていた際は、</t>
    <rPh sb="3" eb="4">
      <t>サ</t>
    </rPh>
    <rPh sb="7" eb="9">
      <t>カイシ</t>
    </rPh>
    <rPh sb="9" eb="11">
      <t>ジカン</t>
    </rPh>
    <rPh sb="12" eb="14">
      <t>シュウリョウ</t>
    </rPh>
    <rPh sb="14" eb="16">
      <t>ジカン</t>
    </rPh>
    <rPh sb="16" eb="17">
      <t>トウ</t>
    </rPh>
    <rPh sb="17" eb="19">
      <t>ニッシ</t>
    </rPh>
    <rPh sb="20" eb="21">
      <t>アヤマ</t>
    </rPh>
    <rPh sb="25" eb="26">
      <t>サイ</t>
    </rPh>
    <phoneticPr fontId="19"/>
  </si>
  <si>
    <t xml:space="preserve">     備考欄へその旨を記入。</t>
    <phoneticPr fontId="19"/>
  </si>
  <si>
    <t>　　（就業時間は、実際に社内にいた時間を記入する為、</t>
    <rPh sb="3" eb="5">
      <t>シュウギョウ</t>
    </rPh>
    <rPh sb="5" eb="7">
      <t>ジカン</t>
    </rPh>
    <rPh sb="9" eb="11">
      <t>ジッサイ</t>
    </rPh>
    <rPh sb="12" eb="14">
      <t>シャナイ</t>
    </rPh>
    <rPh sb="17" eb="19">
      <t>ジカン</t>
    </rPh>
    <rPh sb="20" eb="22">
      <t>キニュウ</t>
    </rPh>
    <rPh sb="24" eb="25">
      <t>タメ</t>
    </rPh>
    <phoneticPr fontId="19"/>
  </si>
  <si>
    <t xml:space="preserve">      数分の誤差は生じる。）</t>
    <phoneticPr fontId="19"/>
  </si>
  <si>
    <t>　</t>
    <phoneticPr fontId="19"/>
  </si>
  <si>
    <t>ＦＬＧ</t>
    <phoneticPr fontId="19"/>
  </si>
  <si>
    <t>【ＦＬＧについて】</t>
    <phoneticPr fontId="19"/>
  </si>
  <si>
    <t>【提出について】</t>
    <rPh sb="1" eb="3">
      <t>テイシュツ</t>
    </rPh>
    <phoneticPr fontId="19"/>
  </si>
  <si>
    <t>ＦＬＧ</t>
    <phoneticPr fontId="19"/>
  </si>
  <si>
    <t>項目</t>
    <rPh sb="0" eb="2">
      <t>コウモク</t>
    </rPh>
    <phoneticPr fontId="19"/>
  </si>
  <si>
    <t>区分</t>
    <rPh sb="0" eb="2">
      <t>クブン</t>
    </rPh>
    <phoneticPr fontId="19"/>
  </si>
  <si>
    <r>
      <t>タイムシートの『ＦＬＧ』に左記の数字を入力すると、備考欄に項目が表示され、区分が変更されます。項目内容は個別に変更可能です。但し、</t>
    </r>
    <r>
      <rPr>
        <b/>
        <sz val="12"/>
        <color indexed="10"/>
        <rFont val="ＭＳ Ｐ明朝"/>
        <family val="1"/>
        <charset val="128"/>
      </rPr>
      <t>区分に注意</t>
    </r>
    <r>
      <rPr>
        <sz val="12"/>
        <rFont val="ＭＳ Ｐ明朝"/>
        <family val="1"/>
        <charset val="128"/>
      </rPr>
      <t>して下さい。</t>
    </r>
    <rPh sb="13" eb="15">
      <t>サキ</t>
    </rPh>
    <rPh sb="16" eb="18">
      <t>スウジ</t>
    </rPh>
    <rPh sb="19" eb="21">
      <t>ニュウリョク</t>
    </rPh>
    <rPh sb="25" eb="27">
      <t>ビコウ</t>
    </rPh>
    <rPh sb="27" eb="28">
      <t>ラン</t>
    </rPh>
    <rPh sb="29" eb="31">
      <t>コウモク</t>
    </rPh>
    <rPh sb="32" eb="34">
      <t>ヒョウジ</t>
    </rPh>
    <rPh sb="37" eb="39">
      <t>クブン</t>
    </rPh>
    <rPh sb="40" eb="42">
      <t>ヘンコウ</t>
    </rPh>
    <rPh sb="47" eb="49">
      <t>コウモク</t>
    </rPh>
    <rPh sb="49" eb="51">
      <t>ナイヨウ</t>
    </rPh>
    <rPh sb="52" eb="54">
      <t>コベツ</t>
    </rPh>
    <rPh sb="55" eb="57">
      <t>ヘンコウ</t>
    </rPh>
    <rPh sb="57" eb="59">
      <t>カノウ</t>
    </rPh>
    <rPh sb="62" eb="63">
      <t>タダ</t>
    </rPh>
    <rPh sb="65" eb="67">
      <t>クブン</t>
    </rPh>
    <rPh sb="68" eb="70">
      <t>チュウイ</t>
    </rPh>
    <rPh sb="72" eb="73">
      <t>クダ</t>
    </rPh>
    <phoneticPr fontId="19"/>
  </si>
  <si>
    <t>期限</t>
    <rPh sb="0" eb="2">
      <t>キゲン</t>
    </rPh>
    <phoneticPr fontId="19"/>
  </si>
  <si>
    <t>作業最終日もしくは翌営業日</t>
    <rPh sb="10" eb="12">
      <t>エイギョウ</t>
    </rPh>
    <phoneticPr fontId="19"/>
  </si>
  <si>
    <t>提出先</t>
    <rPh sb="0" eb="2">
      <t>テイシュツ</t>
    </rPh>
    <rPh sb="2" eb="3">
      <t>サキ</t>
    </rPh>
    <phoneticPr fontId="19"/>
  </si>
  <si>
    <t>※MG以上の方の承認印を捺印の上、原本</t>
    <rPh sb="3" eb="5">
      <t>イジョウ</t>
    </rPh>
    <rPh sb="6" eb="7">
      <t>カタ</t>
    </rPh>
    <rPh sb="8" eb="10">
      <t>ショウニン</t>
    </rPh>
    <rPh sb="10" eb="11">
      <t>イン</t>
    </rPh>
    <rPh sb="12" eb="14">
      <t>ナツイン</t>
    </rPh>
    <rPh sb="15" eb="16">
      <t>ウエ</t>
    </rPh>
    <rPh sb="17" eb="19">
      <t>ゲンポン</t>
    </rPh>
    <phoneticPr fontId="19"/>
  </si>
  <si>
    <t>を提出して下さい。</t>
    <phoneticPr fontId="19"/>
  </si>
  <si>
    <t>※作業最終日もしくは翌営業日に速やかに</t>
    <rPh sb="1" eb="3">
      <t>サギョウ</t>
    </rPh>
    <rPh sb="3" eb="5">
      <t>サイシュウ</t>
    </rPh>
    <rPh sb="5" eb="6">
      <t>ビ</t>
    </rPh>
    <rPh sb="10" eb="11">
      <t>ヨク</t>
    </rPh>
    <rPh sb="11" eb="13">
      <t>エイギョウ</t>
    </rPh>
    <rPh sb="13" eb="14">
      <t>ヒ</t>
    </rPh>
    <rPh sb="15" eb="16">
      <t>スミ</t>
    </rPh>
    <phoneticPr fontId="19"/>
  </si>
  <si>
    <t>　提出してください。</t>
    <rPh sb="1" eb="3">
      <t>テイシュツ</t>
    </rPh>
    <phoneticPr fontId="19"/>
  </si>
  <si>
    <t>　タ　　イ　　ム　　シ　　ー　　ト</t>
    <phoneticPr fontId="19"/>
  </si>
  <si>
    <t>　手入力用</t>
    <phoneticPr fontId="19"/>
  </si>
  <si>
    <t>年</t>
    <rPh sb="0" eb="1">
      <t>ネン</t>
    </rPh>
    <phoneticPr fontId="19"/>
  </si>
  <si>
    <t>月度</t>
    <rPh sb="0" eb="1">
      <t>ゲツ</t>
    </rPh>
    <rPh sb="1" eb="2">
      <t>ド</t>
    </rPh>
    <phoneticPr fontId="19"/>
  </si>
  <si>
    <t>休憩時間</t>
    <phoneticPr fontId="22"/>
  </si>
  <si>
    <t xml:space="preserve">④当日計
</t>
    <rPh sb="1" eb="3">
      <t>トウジツ</t>
    </rPh>
    <rPh sb="3" eb="4">
      <t>ケイ</t>
    </rPh>
    <phoneticPr fontId="22"/>
  </si>
  <si>
    <t>・備考②：残業した場合、業務内容を記入</t>
    <rPh sb="1" eb="3">
      <t>ビコウ</t>
    </rPh>
    <rPh sb="5" eb="7">
      <t>ザンギョウ</t>
    </rPh>
    <rPh sb="9" eb="11">
      <t>バアイ</t>
    </rPh>
    <rPh sb="12" eb="14">
      <t>ギョウム</t>
    </rPh>
    <rPh sb="14" eb="16">
      <t>ナイヨウ</t>
    </rPh>
    <rPh sb="17" eb="19">
      <t>キニュウ</t>
    </rPh>
    <phoneticPr fontId="19"/>
  </si>
  <si>
    <t>【時間計算の説明】</t>
    <rPh sb="1" eb="3">
      <t>ジカン</t>
    </rPh>
    <rPh sb="3" eb="5">
      <t>ケイサン</t>
    </rPh>
    <rPh sb="6" eb="8">
      <t>セツメイ</t>
    </rPh>
    <phoneticPr fontId="22"/>
  </si>
  <si>
    <t>出勤</t>
    <rPh sb="0" eb="2">
      <t>シュッキン</t>
    </rPh>
    <phoneticPr fontId="22"/>
  </si>
  <si>
    <t xml:space="preserve">①8時間内
</t>
    <rPh sb="2" eb="4">
      <t>ジカン</t>
    </rPh>
    <rPh sb="4" eb="5">
      <t>ナイ</t>
    </rPh>
    <phoneticPr fontId="22"/>
  </si>
  <si>
    <t>②8時間
超過</t>
    <rPh sb="2" eb="4">
      <t>ジカン</t>
    </rPh>
    <rPh sb="5" eb="7">
      <t>チョウカ</t>
    </rPh>
    <phoneticPr fontId="22"/>
  </si>
  <si>
    <t>会社名</t>
    <rPh sb="0" eb="3">
      <t>カイシャメイ</t>
    </rPh>
    <phoneticPr fontId="22"/>
  </si>
  <si>
    <t>株式会社ネットマーケティング</t>
    <rPh sb="0" eb="4">
      <t>カブシキガイシャ</t>
    </rPh>
    <phoneticPr fontId="19"/>
  </si>
  <si>
    <t>休暇</t>
  </si>
  <si>
    <t>年次有給</t>
  </si>
  <si>
    <t>休業</t>
  </si>
  <si>
    <t>半休</t>
  </si>
  <si>
    <t>振替休日</t>
  </si>
  <si>
    <t>休日</t>
  </si>
  <si>
    <t>部門名</t>
    <rPh sb="0" eb="2">
      <t>ブモン</t>
    </rPh>
    <rPh sb="2" eb="3">
      <t>ナ</t>
    </rPh>
    <phoneticPr fontId="22"/>
  </si>
  <si>
    <t>遅刻</t>
  </si>
  <si>
    <t>早退</t>
  </si>
  <si>
    <t>出勤</t>
  </si>
  <si>
    <t>休日出勤</t>
  </si>
  <si>
    <t>欠勤</t>
  </si>
  <si>
    <t>FLG</t>
    <phoneticPr fontId="19"/>
  </si>
  <si>
    <t>出勤日数</t>
    <rPh sb="0" eb="2">
      <t>シュッキン</t>
    </rPh>
    <rPh sb="2" eb="4">
      <t>ニッスウ</t>
    </rPh>
    <phoneticPr fontId="19"/>
  </si>
  <si>
    <t>●開始時間：仕事の準備ができた時点から 　●終了時間：PCを落とす寸前　を記入</t>
    <phoneticPr fontId="22"/>
  </si>
  <si>
    <t>体調不良による早退</t>
    <rPh sb="0" eb="2">
      <t>タイチョウ</t>
    </rPh>
    <rPh sb="2" eb="4">
      <t>フリョウ</t>
    </rPh>
    <rPh sb="7" eb="9">
      <t>ソウタイ</t>
    </rPh>
    <phoneticPr fontId="19"/>
  </si>
  <si>
    <t>通院による早退</t>
    <rPh sb="0" eb="2">
      <t>ツウイン</t>
    </rPh>
    <rPh sb="5" eb="7">
      <t>ソウタイ</t>
    </rPh>
    <phoneticPr fontId="19"/>
  </si>
  <si>
    <t>・備考①:22時以降に作業した場合・・その理由を明記</t>
    <rPh sb="7" eb="8">
      <t>ジ</t>
    </rPh>
    <rPh sb="8" eb="10">
      <t>イコウ</t>
    </rPh>
    <rPh sb="11" eb="13">
      <t>サギョウ</t>
    </rPh>
    <rPh sb="15" eb="17">
      <t>バアイ</t>
    </rPh>
    <rPh sb="21" eb="23">
      <t>リユウ</t>
    </rPh>
    <rPh sb="24" eb="26">
      <t>メイキ</t>
    </rPh>
    <phoneticPr fontId="19"/>
  </si>
  <si>
    <t>顧客対応のため</t>
    <rPh sb="0" eb="2">
      <t>コキャク</t>
    </rPh>
    <rPh sb="2" eb="4">
      <t>タイオウ</t>
    </rPh>
    <phoneticPr fontId="19"/>
  </si>
  <si>
    <t>人事部</t>
    <rPh sb="0" eb="2">
      <t>ジンジ</t>
    </rPh>
    <rPh sb="2" eb="3">
      <t>ブ</t>
    </rPh>
    <phoneticPr fontId="19"/>
  </si>
  <si>
    <t>月の所定労働・・（その月の歴日数）－（所定休日）×8時間</t>
    <rPh sb="0" eb="1">
      <t>ツキ</t>
    </rPh>
    <rPh sb="2" eb="4">
      <t>ショテイ</t>
    </rPh>
    <rPh sb="4" eb="6">
      <t>ロウドウ</t>
    </rPh>
    <rPh sb="11" eb="12">
      <t>ツキ</t>
    </rPh>
    <rPh sb="13" eb="14">
      <t>レキ</t>
    </rPh>
    <rPh sb="14" eb="16">
      <t>ニッスウ</t>
    </rPh>
    <rPh sb="19" eb="21">
      <t>ショテイ</t>
    </rPh>
    <rPh sb="21" eb="23">
      <t>キュウジツ</t>
    </rPh>
    <rPh sb="26" eb="28">
      <t>ジカン</t>
    </rPh>
    <phoneticPr fontId="22"/>
  </si>
  <si>
    <t>所定労働時間</t>
    <rPh sb="0" eb="2">
      <t>ショテイ</t>
    </rPh>
    <rPh sb="2" eb="4">
      <t>ロウドウ</t>
    </rPh>
    <rPh sb="4" eb="6">
      <t>ジカン</t>
    </rPh>
    <phoneticPr fontId="22"/>
  </si>
  <si>
    <t>うち深夜分(22:00～5:00)</t>
    <rPh sb="2" eb="4">
      <t>シンヤ</t>
    </rPh>
    <rPh sb="4" eb="5">
      <t>ブン</t>
    </rPh>
    <phoneticPr fontId="19"/>
  </si>
  <si>
    <r>
      <t xml:space="preserve">③深夜
</t>
    </r>
    <r>
      <rPr>
        <sz val="9"/>
        <rFont val="ＭＳ Ｐ明朝"/>
        <family val="1"/>
        <charset val="128"/>
      </rPr>
      <t>（①または②に含む）</t>
    </r>
    <rPh sb="11" eb="12">
      <t>フク</t>
    </rPh>
    <phoneticPr fontId="22"/>
  </si>
  <si>
    <t>深夜</t>
    <rPh sb="0" eb="2">
      <t>シンヤ</t>
    </rPh>
    <phoneticPr fontId="19"/>
  </si>
  <si>
    <t>休日</t>
    <phoneticPr fontId="19"/>
  </si>
  <si>
    <t>就業時間内訳計算</t>
    <phoneticPr fontId="22"/>
  </si>
  <si>
    <t>振替休日</t>
    <phoneticPr fontId="19"/>
  </si>
  <si>
    <t>年次有給休暇</t>
    <phoneticPr fontId="19"/>
  </si>
  <si>
    <t>半休</t>
    <phoneticPr fontId="19"/>
  </si>
  <si>
    <t>欠勤</t>
    <phoneticPr fontId="19"/>
  </si>
  <si>
    <t>遅刻</t>
    <phoneticPr fontId="19"/>
  </si>
  <si>
    <t>氏名</t>
    <rPh sb="0" eb="2">
      <t>シメイ</t>
    </rPh>
    <phoneticPr fontId="22"/>
  </si>
  <si>
    <t>備考</t>
    <rPh sb="0" eb="2">
      <t>ビコウ</t>
    </rPh>
    <phoneticPr fontId="19"/>
  </si>
  <si>
    <t>上長印</t>
    <rPh sb="0" eb="2">
      <t>ジョウチョウ</t>
    </rPh>
    <rPh sb="2" eb="3">
      <t>イン</t>
    </rPh>
    <phoneticPr fontId="19"/>
  </si>
  <si>
    <t>本人印</t>
    <rPh sb="0" eb="2">
      <t>ホンニン</t>
    </rPh>
    <rPh sb="2" eb="3">
      <t>イン</t>
    </rPh>
    <phoneticPr fontId="19"/>
  </si>
  <si>
    <t>トラブル対応の為</t>
    <phoneticPr fontId="19"/>
  </si>
  <si>
    <t>電車遅延による遅刻</t>
    <rPh sb="0" eb="2">
      <t>デンシャ</t>
    </rPh>
    <rPh sb="2" eb="4">
      <t>チエン</t>
    </rPh>
    <rPh sb="7" eb="9">
      <t>チコク</t>
    </rPh>
    <phoneticPr fontId="19"/>
  </si>
  <si>
    <t>リフレッシュ</t>
    <phoneticPr fontId="19"/>
  </si>
  <si>
    <t>リフレッシュ休暇</t>
    <rPh sb="6" eb="8">
      <t>キュウカ</t>
    </rPh>
    <phoneticPr fontId="19"/>
  </si>
  <si>
    <t>私用による有給休暇</t>
    <rPh sb="0" eb="2">
      <t>シヨウ</t>
    </rPh>
    <rPh sb="5" eb="7">
      <t>ユウキュウ</t>
    </rPh>
    <rPh sb="7" eb="9">
      <t>キュウカ</t>
    </rPh>
    <phoneticPr fontId="19"/>
  </si>
  <si>
    <t>○○　○○</t>
    <phoneticPr fontId="19"/>
  </si>
  <si>
    <t>ＢＤＤ/第一営業/セールスチーム</t>
    <rPh sb="4" eb="6">
      <t>ダイイチ</t>
    </rPh>
    <rPh sb="6" eb="8">
      <t>エイギョウ</t>
    </rPh>
    <phoneticPr fontId="19"/>
  </si>
  <si>
    <t>時間外</t>
    <rPh sb="0" eb="3">
      <t>ジカンガイ</t>
    </rPh>
    <phoneticPr fontId="19"/>
  </si>
  <si>
    <t>※毎月末締め の【1営業日以内】に提出して下さい。</t>
    <rPh sb="1" eb="3">
      <t>マイツキ</t>
    </rPh>
    <rPh sb="3" eb="4">
      <t>マツ</t>
    </rPh>
    <rPh sb="4" eb="5">
      <t>ジ</t>
    </rPh>
    <rPh sb="10" eb="13">
      <t>エイギョウビ</t>
    </rPh>
    <rPh sb="13" eb="15">
      <t>イナイ</t>
    </rPh>
    <rPh sb="17" eb="19">
      <t>テイシュツ</t>
    </rPh>
    <rPh sb="21" eb="22">
      <t>クダ</t>
    </rPh>
    <phoneticPr fontId="19"/>
  </si>
  <si>
    <t>FLG</t>
    <phoneticPr fontId="19"/>
  </si>
  <si>
    <t>業務内訳</t>
    <rPh sb="0" eb="4">
      <t>ギョウムウチワケ</t>
    </rPh>
    <phoneticPr fontId="19"/>
  </si>
  <si>
    <t>国内対応</t>
    <rPh sb="0" eb="4">
      <t>コクナイタイオウ</t>
    </rPh>
    <phoneticPr fontId="19"/>
  </si>
  <si>
    <t>米国対応</t>
    <rPh sb="0" eb="4">
      <t>ベイコクタイオウ</t>
    </rPh>
    <phoneticPr fontId="19"/>
  </si>
  <si>
    <t>備考</t>
    <rPh sb="0" eb="2">
      <t>ビコウ</t>
    </rPh>
    <phoneticPr fontId="19"/>
  </si>
  <si>
    <t>江原　裕樹</t>
    <rPh sb="0" eb="2">
      <t>エバラ</t>
    </rPh>
    <rPh sb="3" eb="5">
      <t>ユウキ</t>
    </rPh>
    <phoneticPr fontId="19"/>
  </si>
  <si>
    <t>面談のため</t>
    <rPh sb="0" eb="2">
      <t>メンダン</t>
    </rPh>
    <phoneticPr fontId="19"/>
  </si>
  <si>
    <t>お客様社員総会のため、13:00まで</t>
    <rPh sb="1" eb="3">
      <t>キャクサマ</t>
    </rPh>
    <rPh sb="3" eb="7">
      <t>シャインソウカイ</t>
    </rPh>
    <phoneticPr fontId="19"/>
  </si>
  <si>
    <t>IT事業本部</t>
    <rPh sb="2" eb="6">
      <t>ジギョウホンブ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</si>
</sst>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¥&quot;#,##0;[Red]&quot;¥&quot;\-#,##0"/>
    <numFmt numFmtId="176" formatCode="h:mm;@"/>
    <numFmt numFmtId="177" formatCode="[h]:mm"/>
    <numFmt numFmtId="178" formatCode="&quot;(&quot;0.00_)&quot;)&quot;;[Red]&quot;(&quot;\(0.00\)&quot;)&quot;"/>
    <numFmt numFmtId="179" formatCode="aaa"/>
    <numFmt numFmtId="180" formatCode="d"/>
  </numFmts>
  <fonts count="5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sz val="14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b/>
      <sz val="12"/>
      <color indexed="10"/>
      <name val="ＭＳ Ｐ明朝"/>
      <family val="1"/>
      <charset val="128"/>
    </font>
    <font>
      <sz val="12"/>
      <name val="ＭＳ Ｐ明朝"/>
      <family val="1"/>
      <charset val="128"/>
    </font>
    <font>
      <sz val="12"/>
      <name val="ＭＳ Ｐゴシック"/>
      <family val="3"/>
      <charset val="128"/>
    </font>
    <font>
      <u/>
      <sz val="18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6"/>
      <name val="ＭＳ Ｐ明朝"/>
      <family val="1"/>
      <charset val="128"/>
    </font>
    <font>
      <sz val="10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color indexed="8"/>
      <name val="ＭＳ Ｐ明朝"/>
      <family val="1"/>
      <charset val="128"/>
    </font>
    <font>
      <b/>
      <sz val="13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3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6"/>
      <color indexed="10"/>
      <name val="ＭＳ Ｐ明朝"/>
      <family val="1"/>
      <charset val="128"/>
    </font>
    <font>
      <sz val="14"/>
      <color theme="1"/>
      <name val="ＭＳ Ｐ明朝"/>
      <family val="1"/>
      <charset val="128"/>
    </font>
    <font>
      <sz val="11"/>
      <color rgb="FFFFFF99"/>
      <name val="ＭＳ Ｐ明朝"/>
      <family val="1"/>
      <charset val="128"/>
    </font>
    <font>
      <sz val="14"/>
      <color theme="0"/>
      <name val="ＭＳ Ｐ明朝"/>
      <family val="1"/>
      <charset val="128"/>
    </font>
    <font>
      <sz val="10"/>
      <color theme="0"/>
      <name val="ＭＳ Ｐ明朝"/>
      <family val="1"/>
      <charset val="128"/>
    </font>
    <font>
      <sz val="13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2"/>
      <color indexed="8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5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6" fillId="0" borderId="0"/>
    <xf numFmtId="6" fontId="6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</cellStyleXfs>
  <cellXfs count="284">
    <xf numFmtId="0" fontId="0" fillId="0" borderId="0" xfId="0">
      <alignment vertical="center"/>
    </xf>
    <xf numFmtId="0" fontId="0" fillId="24" borderId="10" xfId="0" applyNumberFormat="1" applyFill="1" applyBorder="1">
      <alignment vertical="center"/>
    </xf>
    <xf numFmtId="0" fontId="20" fillId="24" borderId="11" xfId="0" applyNumberFormat="1" applyFont="1" applyFill="1" applyBorder="1">
      <alignment vertical="center"/>
    </xf>
    <xf numFmtId="0" fontId="0" fillId="24" borderId="11" xfId="0" applyNumberFormat="1" applyFill="1" applyBorder="1">
      <alignment vertical="center"/>
    </xf>
    <xf numFmtId="0" fontId="0" fillId="24" borderId="12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0" fontId="2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24" borderId="13" xfId="0" applyNumberFormat="1" applyFill="1" applyBorder="1">
      <alignment vertical="center"/>
    </xf>
    <xf numFmtId="0" fontId="21" fillId="24" borderId="0" xfId="0" applyNumberFormat="1" applyFont="1" applyFill="1" applyBorder="1">
      <alignment vertical="center"/>
    </xf>
    <xf numFmtId="0" fontId="10" fillId="24" borderId="0" xfId="0" applyNumberFormat="1" applyFont="1" applyFill="1" applyBorder="1">
      <alignment vertical="center"/>
    </xf>
    <xf numFmtId="0" fontId="10" fillId="24" borderId="14" xfId="0" applyNumberFormat="1" applyFont="1" applyFill="1" applyBorder="1">
      <alignment vertical="center"/>
    </xf>
    <xf numFmtId="0" fontId="22" fillId="0" borderId="0" xfId="0" applyNumberFormat="1" applyFont="1">
      <alignment vertical="center"/>
    </xf>
    <xf numFmtId="0" fontId="22" fillId="24" borderId="0" xfId="0" applyNumberFormat="1" applyFont="1" applyFill="1" applyBorder="1">
      <alignment vertical="center"/>
    </xf>
    <xf numFmtId="0" fontId="22" fillId="24" borderId="14" xfId="0" applyNumberFormat="1" applyFont="1" applyFill="1" applyBorder="1">
      <alignment vertical="center"/>
    </xf>
    <xf numFmtId="0" fontId="22" fillId="25" borderId="18" xfId="0" applyNumberFormat="1" applyFont="1" applyFill="1" applyBorder="1" applyAlignment="1">
      <alignment horizontal="center" vertical="center"/>
    </xf>
    <xf numFmtId="0" fontId="0" fillId="24" borderId="23" xfId="0" applyNumberFormat="1" applyFill="1" applyBorder="1">
      <alignment vertical="center"/>
    </xf>
    <xf numFmtId="0" fontId="22" fillId="24" borderId="24" xfId="0" applyNumberFormat="1" applyFont="1" applyFill="1" applyBorder="1">
      <alignment vertical="center"/>
    </xf>
    <xf numFmtId="0" fontId="22" fillId="24" borderId="25" xfId="0" applyNumberFormat="1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22" fillId="0" borderId="0" xfId="0" applyNumberFormat="1" applyFont="1" applyFill="1" applyBorder="1">
      <alignment vertical="center"/>
    </xf>
    <xf numFmtId="0" fontId="0" fillId="27" borderId="0" xfId="0" applyNumberFormat="1" applyFill="1">
      <alignment vertical="center"/>
    </xf>
    <xf numFmtId="0" fontId="0" fillId="27" borderId="0" xfId="0" applyNumberFormat="1" applyFill="1" applyBorder="1">
      <alignment vertical="center"/>
    </xf>
    <xf numFmtId="0" fontId="22" fillId="27" borderId="0" xfId="0" applyNumberFormat="1" applyFont="1" applyFill="1" applyBorder="1">
      <alignment vertical="center"/>
    </xf>
    <xf numFmtId="0" fontId="22" fillId="27" borderId="0" xfId="0" applyNumberFormat="1" applyFont="1" applyFill="1">
      <alignment vertical="center"/>
    </xf>
    <xf numFmtId="0" fontId="0" fillId="27" borderId="0" xfId="0" applyFill="1">
      <alignment vertical="center"/>
    </xf>
    <xf numFmtId="0" fontId="23" fillId="0" borderId="26" xfId="0" applyNumberFormat="1" applyFont="1" applyFill="1" applyBorder="1" applyAlignment="1">
      <alignment horizontal="centerContinuous" vertical="center"/>
    </xf>
    <xf numFmtId="0" fontId="24" fillId="0" borderId="27" xfId="0" applyNumberFormat="1" applyFont="1" applyFill="1" applyBorder="1" applyAlignment="1">
      <alignment horizontal="centerContinuous" vertical="center"/>
    </xf>
    <xf numFmtId="0" fontId="25" fillId="0" borderId="27" xfId="0" applyNumberFormat="1" applyFont="1" applyFill="1" applyBorder="1" applyAlignment="1">
      <alignment horizontal="centerContinuous" vertical="center"/>
    </xf>
    <xf numFmtId="0" fontId="25" fillId="0" borderId="28" xfId="0" applyNumberFormat="1" applyFont="1" applyFill="1" applyBorder="1" applyAlignment="1">
      <alignment horizontal="centerContinuous" vertical="center"/>
    </xf>
    <xf numFmtId="0" fontId="29" fillId="0" borderId="0" xfId="0" applyNumberFormat="1" applyFont="1" applyAlignment="1" applyProtection="1">
      <alignment horizontal="centerContinuous" vertical="center"/>
    </xf>
    <xf numFmtId="0" fontId="30" fillId="0" borderId="0" xfId="0" applyNumberFormat="1" applyFont="1" applyAlignment="1" applyProtection="1">
      <alignment horizontal="centerContinuous" vertical="center"/>
    </xf>
    <xf numFmtId="0" fontId="0" fillId="0" borderId="0" xfId="0" applyNumberFormat="1" applyFill="1" applyAlignment="1">
      <alignment vertical="center"/>
    </xf>
    <xf numFmtId="0" fontId="24" fillId="0" borderId="0" xfId="0" applyNumberFormat="1" applyFont="1" applyProtection="1">
      <alignment vertical="center"/>
    </xf>
    <xf numFmtId="0" fontId="31" fillId="0" borderId="0" xfId="0" applyNumberFormat="1" applyFont="1" applyAlignment="1" applyProtection="1">
      <alignment horizontal="centerContinuous" vertical="center"/>
    </xf>
    <xf numFmtId="0" fontId="24" fillId="0" borderId="0" xfId="0" applyNumberFormat="1" applyFont="1" applyAlignment="1" applyProtection="1">
      <alignment horizontal="centerContinuous" vertical="center"/>
    </xf>
    <xf numFmtId="0" fontId="24" fillId="0" borderId="0" xfId="0" applyNumberFormat="1" applyFont="1" applyAlignment="1" applyProtection="1">
      <alignment horizontal="center" vertical="center"/>
    </xf>
    <xf numFmtId="0" fontId="24" fillId="0" borderId="0" xfId="0" applyNumberFormat="1" applyFont="1" applyBorder="1" applyProtection="1">
      <alignment vertical="center"/>
    </xf>
    <xf numFmtId="0" fontId="0" fillId="0" borderId="0" xfId="0" applyNumberFormat="1" applyAlignment="1">
      <alignment vertical="center"/>
    </xf>
    <xf numFmtId="0" fontId="31" fillId="0" borderId="0" xfId="0" applyNumberFormat="1" applyFont="1" applyFill="1" applyProtection="1">
      <alignment vertical="center"/>
    </xf>
    <xf numFmtId="0" fontId="32" fillId="0" borderId="0" xfId="0" applyNumberFormat="1" applyFont="1" applyAlignment="1" applyProtection="1">
      <alignment vertical="center"/>
    </xf>
    <xf numFmtId="0" fontId="34" fillId="0" borderId="0" xfId="0" applyNumberFormat="1" applyFont="1" applyProtection="1">
      <alignment vertical="center"/>
    </xf>
    <xf numFmtId="0" fontId="34" fillId="0" borderId="0" xfId="0" applyNumberFormat="1" applyFont="1" applyAlignment="1" applyProtection="1">
      <alignment vertical="center"/>
    </xf>
    <xf numFmtId="0" fontId="36" fillId="0" borderId="0" xfId="0" applyNumberFormat="1" applyFont="1" applyAlignment="1">
      <alignment vertical="center"/>
    </xf>
    <xf numFmtId="180" fontId="25" fillId="0" borderId="32" xfId="0" applyNumberFormat="1" applyFont="1" applyFill="1" applyBorder="1" applyAlignment="1" applyProtection="1">
      <alignment horizontal="center" vertical="center" shrinkToFit="1"/>
    </xf>
    <xf numFmtId="179" fontId="25" fillId="0" borderId="32" xfId="0" applyNumberFormat="1" applyFont="1" applyFill="1" applyBorder="1" applyAlignment="1" applyProtection="1">
      <alignment horizontal="center" vertical="center" shrinkToFit="1"/>
    </xf>
    <xf numFmtId="20" fontId="27" fillId="26" borderId="15" xfId="0" applyNumberFormat="1" applyFont="1" applyFill="1" applyBorder="1" applyAlignment="1" applyProtection="1">
      <alignment horizontal="right" vertical="center" shrinkToFit="1"/>
    </xf>
    <xf numFmtId="176" fontId="27" fillId="26" borderId="45" xfId="0" applyNumberFormat="1" applyFont="1" applyFill="1" applyBorder="1" applyAlignment="1" applyProtection="1">
      <alignment vertical="center" shrinkToFit="1"/>
      <protection locked="0"/>
    </xf>
    <xf numFmtId="0" fontId="25" fillId="28" borderId="18" xfId="0" applyNumberFormat="1" applyFont="1" applyFill="1" applyBorder="1" applyAlignment="1" applyProtection="1">
      <alignment horizontal="centerContinuous" vertical="center" shrinkToFit="1"/>
    </xf>
    <xf numFmtId="0" fontId="25" fillId="28" borderId="35" xfId="0" applyNumberFormat="1" applyFont="1" applyFill="1" applyBorder="1" applyAlignment="1" applyProtection="1">
      <alignment horizontal="centerContinuous" vertical="center" shrinkToFit="1"/>
    </xf>
    <xf numFmtId="0" fontId="25" fillId="28" borderId="16" xfId="0" applyNumberFormat="1" applyFont="1" applyFill="1" applyBorder="1" applyAlignment="1" applyProtection="1">
      <alignment horizontal="centerContinuous" vertical="center" shrinkToFit="1"/>
    </xf>
    <xf numFmtId="0" fontId="24" fillId="28" borderId="18" xfId="0" applyNumberFormat="1" applyFont="1" applyFill="1" applyBorder="1" applyAlignment="1" applyProtection="1">
      <alignment vertical="center" shrinkToFit="1"/>
    </xf>
    <xf numFmtId="0" fontId="24" fillId="28" borderId="35" xfId="0" applyNumberFormat="1" applyFont="1" applyFill="1" applyBorder="1" applyAlignment="1" applyProtection="1">
      <alignment vertical="center" shrinkToFit="1"/>
    </xf>
    <xf numFmtId="177" fontId="37" fillId="0" borderId="18" xfId="0" applyNumberFormat="1" applyFont="1" applyBorder="1" applyAlignment="1">
      <alignment vertical="center" shrinkToFit="1"/>
    </xf>
    <xf numFmtId="0" fontId="33" fillId="0" borderId="0" xfId="0" applyNumberFormat="1" applyFont="1" applyAlignment="1" applyProtection="1">
      <alignment vertical="center"/>
    </xf>
    <xf numFmtId="0" fontId="24" fillId="0" borderId="0" xfId="0" applyNumberFormat="1" applyFont="1" applyAlignment="1" applyProtection="1">
      <alignment vertical="center"/>
    </xf>
    <xf numFmtId="178" fontId="28" fillId="0" borderId="0" xfId="0" applyNumberFormat="1" applyFont="1" applyAlignment="1">
      <alignment vertical="center" shrinkToFit="1"/>
    </xf>
    <xf numFmtId="178" fontId="27" fillId="0" borderId="0" xfId="0" applyNumberFormat="1" applyFont="1" applyAlignment="1" applyProtection="1">
      <alignment vertical="center" shrinkToFit="1"/>
    </xf>
    <xf numFmtId="0" fontId="24" fillId="0" borderId="0" xfId="0" applyFont="1" applyProtection="1">
      <alignment vertical="center"/>
    </xf>
    <xf numFmtId="0" fontId="28" fillId="0" borderId="0" xfId="0" applyNumberFormat="1" applyFont="1" applyAlignment="1">
      <alignment vertical="center"/>
    </xf>
    <xf numFmtId="0" fontId="38" fillId="0" borderId="19" xfId="0" applyNumberFormat="1" applyFont="1" applyBorder="1" applyAlignment="1" applyProtection="1">
      <alignment vertical="center"/>
    </xf>
    <xf numFmtId="0" fontId="39" fillId="0" borderId="22" xfId="0" applyNumberFormat="1" applyFont="1" applyBorder="1" applyAlignment="1" applyProtection="1">
      <alignment vertical="center"/>
    </xf>
    <xf numFmtId="0" fontId="40" fillId="0" borderId="22" xfId="0" applyNumberFormat="1" applyFont="1" applyBorder="1" applyAlignment="1" applyProtection="1">
      <alignment vertical="center"/>
    </xf>
    <xf numFmtId="0" fontId="28" fillId="0" borderId="0" xfId="0" applyNumberFormat="1" applyFont="1">
      <alignment vertical="center"/>
    </xf>
    <xf numFmtId="0" fontId="41" fillId="0" borderId="21" xfId="0" applyNumberFormat="1" applyFont="1" applyBorder="1" applyAlignment="1" applyProtection="1">
      <alignment vertical="center"/>
    </xf>
    <xf numFmtId="0" fontId="41" fillId="0" borderId="0" xfId="0" applyNumberFormat="1" applyFont="1" applyBorder="1" applyAlignment="1" applyProtection="1">
      <alignment vertical="center"/>
    </xf>
    <xf numFmtId="0" fontId="42" fillId="0" borderId="0" xfId="0" applyNumberFormat="1" applyFont="1" applyBorder="1" applyAlignment="1" applyProtection="1">
      <alignment vertical="center"/>
    </xf>
    <xf numFmtId="0" fontId="43" fillId="0" borderId="22" xfId="0" applyNumberFormat="1" applyFont="1" applyFill="1" applyBorder="1" applyAlignment="1" applyProtection="1">
      <alignment vertical="center"/>
    </xf>
    <xf numFmtId="0" fontId="24" fillId="0" borderId="22" xfId="0" applyNumberFormat="1" applyFont="1" applyBorder="1" applyAlignment="1" applyProtection="1">
      <alignment horizontal="right" vertical="center"/>
    </xf>
    <xf numFmtId="0" fontId="25" fillId="0" borderId="30" xfId="0" applyNumberFormat="1" applyFont="1" applyBorder="1" applyAlignment="1" applyProtection="1">
      <alignment horizontal="center" vertical="center" shrinkToFit="1"/>
    </xf>
    <xf numFmtId="0" fontId="24" fillId="0" borderId="30" xfId="0" applyNumberFormat="1" applyFont="1" applyFill="1" applyBorder="1" applyAlignment="1" applyProtection="1">
      <alignment vertical="center" shrinkToFit="1"/>
    </xf>
    <xf numFmtId="0" fontId="48" fillId="0" borderId="21" xfId="0" applyNumberFormat="1" applyFont="1" applyBorder="1" applyAlignment="1" applyProtection="1">
      <alignment vertical="center"/>
    </xf>
    <xf numFmtId="0" fontId="48" fillId="0" borderId="0" xfId="0" applyNumberFormat="1" applyFont="1" applyBorder="1" applyAlignment="1" applyProtection="1">
      <alignment vertical="center"/>
    </xf>
    <xf numFmtId="0" fontId="27" fillId="26" borderId="29" xfId="0" applyNumberFormat="1" applyFont="1" applyFill="1" applyBorder="1" applyAlignment="1">
      <alignment horizontal="center" vertical="center"/>
    </xf>
    <xf numFmtId="0" fontId="27" fillId="24" borderId="17" xfId="0" applyNumberFormat="1" applyFont="1" applyFill="1" applyBorder="1" applyAlignment="1" applyProtection="1">
      <alignment vertical="center" shrinkToFit="1"/>
    </xf>
    <xf numFmtId="0" fontId="27" fillId="24" borderId="34" xfId="0" applyNumberFormat="1" applyFont="1" applyFill="1" applyBorder="1" applyAlignment="1" applyProtection="1">
      <alignment horizontal="center" vertical="center" shrinkToFit="1"/>
    </xf>
    <xf numFmtId="0" fontId="27" fillId="24" borderId="22" xfId="0" applyNumberFormat="1" applyFont="1" applyFill="1" applyBorder="1" applyAlignment="1" applyProtection="1">
      <alignment horizontal="center" vertical="center" wrapText="1" shrinkToFit="1"/>
    </xf>
    <xf numFmtId="0" fontId="27" fillId="24" borderId="30" xfId="0" applyNumberFormat="1" applyFont="1" applyFill="1" applyBorder="1" applyAlignment="1" applyProtection="1">
      <alignment horizontal="center" vertical="center" wrapText="1" shrinkToFit="1"/>
    </xf>
    <xf numFmtId="0" fontId="27" fillId="24" borderId="30" xfId="0" applyNumberFormat="1" applyFont="1" applyFill="1" applyBorder="1" applyAlignment="1" applyProtection="1">
      <alignment horizontal="center" vertical="center" shrinkToFit="1"/>
    </xf>
    <xf numFmtId="0" fontId="37" fillId="29" borderId="30" xfId="0" applyNumberFormat="1" applyFont="1" applyFill="1" applyBorder="1" applyAlignment="1">
      <alignment horizontal="center" vertical="center"/>
    </xf>
    <xf numFmtId="177" fontId="28" fillId="0" borderId="30" xfId="0" applyNumberFormat="1" applyFont="1" applyBorder="1" applyAlignment="1">
      <alignment horizontal="center" vertical="center"/>
    </xf>
    <xf numFmtId="0" fontId="28" fillId="0" borderId="30" xfId="0" applyNumberFormat="1" applyFont="1" applyBorder="1" applyAlignment="1">
      <alignment horizontal="center" vertical="center"/>
    </xf>
    <xf numFmtId="176" fontId="27" fillId="30" borderId="45" xfId="0" applyNumberFormat="1" applyFont="1" applyFill="1" applyBorder="1" applyAlignment="1" applyProtection="1">
      <alignment vertical="center" shrinkToFit="1"/>
      <protection locked="0"/>
    </xf>
    <xf numFmtId="20" fontId="27" fillId="0" borderId="30" xfId="0" applyNumberFormat="1" applyFont="1" applyFill="1" applyBorder="1" applyAlignment="1" applyProtection="1">
      <alignment horizontal="right" vertical="center" shrinkToFit="1"/>
    </xf>
    <xf numFmtId="0" fontId="37" fillId="29" borderId="30" xfId="0" applyNumberFormat="1" applyFont="1" applyFill="1" applyBorder="1" applyAlignment="1">
      <alignment vertical="center"/>
    </xf>
    <xf numFmtId="0" fontId="28" fillId="0" borderId="0" xfId="0" applyNumberFormat="1" applyFont="1" applyBorder="1">
      <alignment vertical="center"/>
    </xf>
    <xf numFmtId="0" fontId="28" fillId="0" borderId="0" xfId="0" applyNumberFormat="1" applyFont="1" applyBorder="1" applyAlignment="1">
      <alignment vertical="center"/>
    </xf>
    <xf numFmtId="0" fontId="37" fillId="0" borderId="0" xfId="0" applyNumberFormat="1" applyFont="1" applyFill="1" applyBorder="1" applyAlignment="1">
      <alignment vertical="center"/>
    </xf>
    <xf numFmtId="0" fontId="37" fillId="29" borderId="30" xfId="0" applyNumberFormat="1" applyFont="1" applyFill="1" applyBorder="1" applyAlignment="1">
      <alignment vertical="center" wrapText="1"/>
    </xf>
    <xf numFmtId="0" fontId="23" fillId="0" borderId="22" xfId="0" applyFont="1" applyFill="1" applyBorder="1" applyAlignment="1" applyProtection="1">
      <alignment vertical="center" shrinkToFit="1"/>
      <protection locked="0"/>
    </xf>
    <xf numFmtId="0" fontId="23" fillId="0" borderId="20" xfId="0" applyFont="1" applyFill="1" applyBorder="1" applyAlignment="1" applyProtection="1">
      <alignment vertical="center" shrinkToFit="1"/>
      <protection locked="0"/>
    </xf>
    <xf numFmtId="0" fontId="23" fillId="0" borderId="0" xfId="0" applyFont="1" applyFill="1" applyBorder="1" applyAlignment="1" applyProtection="1">
      <alignment vertical="center" shrinkToFit="1"/>
      <protection locked="0"/>
    </xf>
    <xf numFmtId="0" fontId="23" fillId="0" borderId="42" xfId="0" applyFont="1" applyFill="1" applyBorder="1" applyAlignment="1" applyProtection="1">
      <alignment vertical="center" shrinkToFit="1"/>
      <protection locked="0"/>
    </xf>
    <xf numFmtId="0" fontId="23" fillId="0" borderId="35" xfId="0" applyFont="1" applyFill="1" applyBorder="1" applyAlignment="1" applyProtection="1">
      <alignment vertical="center" shrinkToFit="1"/>
      <protection locked="0"/>
    </xf>
    <xf numFmtId="0" fontId="23" fillId="0" borderId="43" xfId="0" applyFont="1" applyFill="1" applyBorder="1" applyAlignment="1" applyProtection="1">
      <alignment vertical="center" shrinkToFit="1"/>
      <protection locked="0"/>
    </xf>
    <xf numFmtId="0" fontId="45" fillId="30" borderId="17" xfId="0" applyFont="1" applyFill="1" applyBorder="1" applyAlignment="1" applyProtection="1">
      <alignment vertical="center" shrinkToFit="1"/>
    </xf>
    <xf numFmtId="0" fontId="0" fillId="0" borderId="0" xfId="0" applyNumberFormat="1" applyBorder="1" applyProtection="1">
      <alignment vertical="center"/>
      <protection locked="0"/>
    </xf>
    <xf numFmtId="0" fontId="22" fillId="0" borderId="0" xfId="0" applyNumberFormat="1" applyFont="1" applyBorder="1" applyProtection="1">
      <alignment vertical="center"/>
      <protection locked="0"/>
    </xf>
    <xf numFmtId="0" fontId="22" fillId="27" borderId="0" xfId="0" applyNumberFormat="1" applyFont="1" applyFill="1" applyBorder="1" applyProtection="1">
      <alignment vertical="center"/>
      <protection locked="0"/>
    </xf>
    <xf numFmtId="0" fontId="28" fillId="27" borderId="0" xfId="0" applyNumberFormat="1" applyFont="1" applyFill="1" applyBorder="1" applyAlignment="1" applyProtection="1">
      <alignment vertical="center" wrapText="1"/>
      <protection locked="0"/>
    </xf>
    <xf numFmtId="0" fontId="22" fillId="27" borderId="0" xfId="0" applyNumberFormat="1" applyFont="1" applyFill="1" applyProtection="1">
      <alignment vertical="center"/>
      <protection locked="0"/>
    </xf>
    <xf numFmtId="0" fontId="0" fillId="27" borderId="0" xfId="0" applyNumberFormat="1" applyFill="1" applyProtection="1">
      <alignment vertical="center"/>
      <protection locked="0"/>
    </xf>
    <xf numFmtId="0" fontId="29" fillId="0" borderId="0" xfId="0" applyNumberFormat="1" applyFont="1" applyAlignment="1" applyProtection="1">
      <alignment horizontal="centerContinuous" vertical="center"/>
      <protection locked="0"/>
    </xf>
    <xf numFmtId="0" fontId="24" fillId="0" borderId="0" xfId="0" applyNumberFormat="1" applyFont="1" applyProtection="1">
      <alignment vertical="center"/>
      <protection locked="0"/>
    </xf>
    <xf numFmtId="0" fontId="34" fillId="0" borderId="0" xfId="0" applyNumberFormat="1" applyFont="1" applyAlignment="1" applyProtection="1">
      <alignment vertical="center"/>
      <protection locked="0"/>
    </xf>
    <xf numFmtId="0" fontId="45" fillId="30" borderId="16" xfId="0" applyFont="1" applyFill="1" applyBorder="1" applyAlignment="1" applyProtection="1">
      <alignment vertical="center" shrinkToFit="1"/>
      <protection locked="0"/>
    </xf>
    <xf numFmtId="0" fontId="27" fillId="24" borderId="16" xfId="0" applyNumberFormat="1" applyFont="1" applyFill="1" applyBorder="1" applyAlignment="1" applyProtection="1">
      <alignment vertical="center" shrinkToFit="1"/>
      <protection locked="0"/>
    </xf>
    <xf numFmtId="0" fontId="27" fillId="24" borderId="30" xfId="0" applyNumberFormat="1" applyFont="1" applyFill="1" applyBorder="1" applyAlignment="1" applyProtection="1">
      <alignment horizontal="center" vertical="center" wrapText="1" shrinkToFit="1"/>
      <protection locked="0"/>
    </xf>
    <xf numFmtId="20" fontId="27" fillId="0" borderId="30" xfId="0" applyNumberFormat="1" applyFont="1" applyFill="1" applyBorder="1" applyAlignment="1" applyProtection="1">
      <alignment horizontal="right" vertical="center" shrinkToFit="1"/>
      <protection locked="0"/>
    </xf>
    <xf numFmtId="177" fontId="37" fillId="0" borderId="18" xfId="0" applyNumberFormat="1" applyFont="1" applyBorder="1" applyAlignment="1" applyProtection="1">
      <alignment vertical="center" shrinkToFit="1"/>
      <protection locked="0"/>
    </xf>
    <xf numFmtId="178" fontId="28" fillId="0" borderId="0" xfId="0" applyNumberFormat="1" applyFont="1" applyAlignment="1" applyProtection="1">
      <alignment vertical="center" shrinkToFit="1"/>
      <protection locked="0"/>
    </xf>
    <xf numFmtId="0" fontId="28" fillId="0" borderId="0" xfId="0" applyNumberFormat="1" applyFont="1" applyProtection="1">
      <alignment vertical="center"/>
      <protection locked="0"/>
    </xf>
    <xf numFmtId="0" fontId="37" fillId="29" borderId="30" xfId="0" applyNumberFormat="1" applyFont="1" applyFill="1" applyBorder="1" applyAlignment="1" applyProtection="1">
      <alignment horizontal="center" vertical="center"/>
      <protection locked="0"/>
    </xf>
    <xf numFmtId="177" fontId="28" fillId="0" borderId="30" xfId="0" applyNumberFormat="1" applyFont="1" applyBorder="1" applyAlignment="1" applyProtection="1">
      <alignment horizontal="center" vertical="center"/>
      <protection locked="0"/>
    </xf>
    <xf numFmtId="0" fontId="39" fillId="0" borderId="22" xfId="0" applyNumberFormat="1" applyFont="1" applyBorder="1" applyAlignment="1" applyProtection="1">
      <alignment vertical="center"/>
      <protection locked="0"/>
    </xf>
    <xf numFmtId="0" fontId="41" fillId="0" borderId="0" xfId="0" applyNumberFormat="1" applyFont="1" applyBorder="1" applyAlignment="1" applyProtection="1">
      <alignment vertical="center"/>
      <protection locked="0"/>
    </xf>
    <xf numFmtId="0" fontId="48" fillId="0" borderId="0" xfId="0" applyNumberFormat="1" applyFont="1" applyBorder="1" applyAlignment="1" applyProtection="1">
      <alignment vertical="center"/>
      <protection locked="0"/>
    </xf>
    <xf numFmtId="0" fontId="24" fillId="0" borderId="22" xfId="0" applyNumberFormat="1" applyFont="1" applyBorder="1" applyAlignment="1" applyProtection="1">
      <alignment horizontal="right" vertical="center"/>
      <protection locked="0"/>
    </xf>
    <xf numFmtId="0" fontId="0" fillId="0" borderId="0" xfId="0" applyNumberFormat="1" applyProtection="1">
      <alignment vertical="center"/>
      <protection locked="0"/>
    </xf>
    <xf numFmtId="0" fontId="46" fillId="0" borderId="0" xfId="0" applyNumberFormat="1" applyFont="1" applyFill="1" applyBorder="1" applyAlignment="1" applyProtection="1">
      <alignment vertical="center" shrinkToFit="1"/>
    </xf>
    <xf numFmtId="0" fontId="47" fillId="0" borderId="0" xfId="0" applyNumberFormat="1" applyFont="1" applyBorder="1" applyAlignment="1" applyProtection="1">
      <alignment shrinkToFit="1"/>
    </xf>
    <xf numFmtId="0" fontId="47" fillId="0" borderId="35" xfId="0" applyNumberFormat="1" applyFont="1" applyBorder="1" applyAlignment="1" applyProtection="1">
      <alignment shrinkToFit="1"/>
    </xf>
    <xf numFmtId="0" fontId="27" fillId="0" borderId="0" xfId="0" applyNumberFormat="1" applyFont="1" applyBorder="1" applyAlignment="1">
      <alignment horizontal="center" vertical="center"/>
    </xf>
    <xf numFmtId="0" fontId="27" fillId="0" borderId="52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27" fillId="0" borderId="33" xfId="0" applyNumberFormat="1" applyFont="1" applyFill="1" applyBorder="1" applyAlignment="1">
      <alignment horizontal="left" vertical="center"/>
    </xf>
    <xf numFmtId="0" fontId="25" fillId="26" borderId="0" xfId="0" applyNumberFormat="1" applyFont="1" applyFill="1" applyBorder="1" applyProtection="1">
      <alignment vertical="center"/>
      <protection locked="0"/>
    </xf>
    <xf numFmtId="0" fontId="37" fillId="29" borderId="30" xfId="0" applyNumberFormat="1" applyFont="1" applyFill="1" applyBorder="1" applyAlignment="1">
      <alignment horizontal="center" vertical="center"/>
    </xf>
    <xf numFmtId="0" fontId="37" fillId="29" borderId="30" xfId="0" applyNumberFormat="1" applyFont="1" applyFill="1" applyBorder="1" applyAlignment="1">
      <alignment horizontal="center" vertical="center"/>
    </xf>
    <xf numFmtId="0" fontId="28" fillId="0" borderId="30" xfId="0" applyNumberFormat="1" applyFont="1" applyBorder="1" applyAlignment="1">
      <alignment horizontal="center" vertical="center"/>
    </xf>
    <xf numFmtId="0" fontId="27" fillId="24" borderId="34" xfId="0" applyNumberFormat="1" applyFont="1" applyFill="1" applyBorder="1" applyAlignment="1" applyProtection="1">
      <alignment horizontal="center" vertical="center" shrinkToFit="1"/>
    </xf>
    <xf numFmtId="0" fontId="27" fillId="0" borderId="52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27" fillId="0" borderId="33" xfId="0" applyNumberFormat="1" applyFont="1" applyFill="1" applyBorder="1" applyAlignment="1">
      <alignment horizontal="left" vertical="center"/>
    </xf>
    <xf numFmtId="0" fontId="25" fillId="26" borderId="0" xfId="0" applyNumberFormat="1" applyFont="1" applyFill="1" applyBorder="1" applyProtection="1">
      <alignment vertical="center"/>
      <protection locked="0"/>
    </xf>
    <xf numFmtId="0" fontId="27" fillId="0" borderId="0" xfId="0" applyNumberFormat="1" applyFont="1" applyBorder="1" applyAlignment="1">
      <alignment horizontal="center" vertical="center"/>
    </xf>
    <xf numFmtId="0" fontId="37" fillId="29" borderId="30" xfId="0" applyNumberFormat="1" applyFont="1" applyFill="1" applyBorder="1" applyAlignment="1">
      <alignment horizontal="center" vertical="center" wrapText="1"/>
    </xf>
    <xf numFmtId="0" fontId="25" fillId="30" borderId="17" xfId="0" applyNumberFormat="1" applyFont="1" applyFill="1" applyBorder="1" applyAlignment="1" applyProtection="1">
      <alignment vertical="center" shrinkToFit="1"/>
      <protection locked="0"/>
    </xf>
    <xf numFmtId="0" fontId="25" fillId="0" borderId="43" xfId="0" applyNumberFormat="1" applyFont="1" applyFill="1" applyBorder="1" applyAlignment="1" applyProtection="1">
      <alignment vertical="center" shrinkToFit="1"/>
    </xf>
    <xf numFmtId="0" fontId="27" fillId="24" borderId="30" xfId="0" applyNumberFormat="1" applyFont="1" applyFill="1" applyBorder="1" applyAlignment="1" applyProtection="1">
      <alignment vertical="center" shrinkToFit="1"/>
    </xf>
    <xf numFmtId="177" fontId="24" fillId="0" borderId="30" xfId="0" applyNumberFormat="1" applyFont="1" applyBorder="1" applyAlignment="1" applyProtection="1">
      <alignment vertical="center" shrinkToFit="1"/>
    </xf>
    <xf numFmtId="10" fontId="0" fillId="0" borderId="0" xfId="0" applyNumberFormat="1">
      <alignment vertical="center"/>
    </xf>
    <xf numFmtId="20" fontId="0" fillId="32" borderId="30" xfId="0" applyNumberFormat="1" applyFont="1" applyFill="1" applyBorder="1" applyAlignment="1">
      <alignment vertical="center" wrapText="1"/>
    </xf>
    <xf numFmtId="0" fontId="0" fillId="32" borderId="30" xfId="0" applyNumberFormat="1" applyFill="1" applyBorder="1" applyAlignment="1">
      <alignment vertical="center"/>
    </xf>
    <xf numFmtId="0" fontId="0" fillId="32" borderId="30" xfId="0" applyFont="1" applyFill="1" applyBorder="1" applyAlignment="1">
      <alignment vertical="center" wrapText="1"/>
    </xf>
    <xf numFmtId="0" fontId="0" fillId="32" borderId="30" xfId="0" applyFill="1" applyBorder="1" applyAlignment="1">
      <alignment vertical="center" wrapText="1"/>
    </xf>
    <xf numFmtId="180" fontId="25" fillId="33" borderId="32" xfId="0" applyNumberFormat="1" applyFont="1" applyFill="1" applyBorder="1" applyAlignment="1" applyProtection="1">
      <alignment horizontal="center" vertical="center" shrinkToFit="1"/>
    </xf>
    <xf numFmtId="179" fontId="25" fillId="33" borderId="32" xfId="0" applyNumberFormat="1" applyFont="1" applyFill="1" applyBorder="1" applyAlignment="1" applyProtection="1">
      <alignment horizontal="center" vertical="center" shrinkToFit="1"/>
    </xf>
    <xf numFmtId="180" fontId="25" fillId="34" borderId="32" xfId="0" applyNumberFormat="1" applyFont="1" applyFill="1" applyBorder="1" applyAlignment="1" applyProtection="1">
      <alignment horizontal="center" vertical="center" shrinkToFit="1"/>
    </xf>
    <xf numFmtId="179" fontId="25" fillId="34" borderId="32" xfId="0" applyNumberFormat="1" applyFont="1" applyFill="1" applyBorder="1" applyAlignment="1" applyProtection="1">
      <alignment horizontal="center" vertical="center" shrinkToFit="1"/>
    </xf>
    <xf numFmtId="0" fontId="0" fillId="30" borderId="15" xfId="0" applyFont="1" applyFill="1" applyBorder="1" applyAlignment="1">
      <alignment horizontal="left" vertical="center" wrapText="1"/>
    </xf>
    <xf numFmtId="0" fontId="0" fillId="30" borderId="16" xfId="0" applyFont="1" applyFill="1" applyBorder="1" applyAlignment="1">
      <alignment horizontal="left" vertical="center" wrapText="1"/>
    </xf>
    <xf numFmtId="0" fontId="0" fillId="30" borderId="17" xfId="0" applyFont="1" applyFill="1" applyBorder="1" applyAlignment="1">
      <alignment horizontal="left" vertical="center" wrapText="1"/>
    </xf>
    <xf numFmtId="0" fontId="22" fillId="25" borderId="15" xfId="0" applyNumberFormat="1" applyFont="1" applyFill="1" applyBorder="1" applyAlignment="1">
      <alignment horizontal="center" vertical="center"/>
    </xf>
    <xf numFmtId="0" fontId="22" fillId="25" borderId="16" xfId="0" applyNumberFormat="1" applyFont="1" applyFill="1" applyBorder="1" applyAlignment="1">
      <alignment horizontal="center" vertical="center"/>
    </xf>
    <xf numFmtId="0" fontId="22" fillId="25" borderId="17" xfId="0" applyNumberFormat="1" applyFont="1" applyFill="1" applyBorder="1" applyAlignment="1">
      <alignment horizontal="center" vertical="center"/>
    </xf>
    <xf numFmtId="0" fontId="22" fillId="26" borderId="19" xfId="0" applyNumberFormat="1" applyFont="1" applyFill="1" applyBorder="1">
      <alignment vertical="center"/>
    </xf>
    <xf numFmtId="0" fontId="22" fillId="26" borderId="20" xfId="0" applyNumberFormat="1" applyFont="1" applyFill="1" applyBorder="1">
      <alignment vertical="center"/>
    </xf>
    <xf numFmtId="0" fontId="22" fillId="26" borderId="15" xfId="0" applyNumberFormat="1" applyFont="1" applyFill="1" applyBorder="1">
      <alignment vertical="center"/>
    </xf>
    <xf numFmtId="0" fontId="22" fillId="26" borderId="17" xfId="0" applyNumberFormat="1" applyFont="1" applyFill="1" applyBorder="1">
      <alignment vertical="center"/>
    </xf>
    <xf numFmtId="0" fontId="25" fillId="0" borderId="26" xfId="0" applyNumberFormat="1" applyFont="1" applyFill="1" applyBorder="1" applyAlignment="1">
      <alignment horizontal="center" vertical="center"/>
    </xf>
    <xf numFmtId="0" fontId="25" fillId="0" borderId="27" xfId="0" applyNumberFormat="1" applyFont="1" applyFill="1" applyBorder="1" applyAlignment="1">
      <alignment horizontal="center" vertical="center"/>
    </xf>
    <xf numFmtId="0" fontId="25" fillId="0" borderId="28" xfId="0" applyNumberFormat="1" applyFont="1" applyFill="1" applyBorder="1" applyAlignment="1">
      <alignment horizontal="center" vertical="center"/>
    </xf>
    <xf numFmtId="0" fontId="27" fillId="0" borderId="0" xfId="0" applyNumberFormat="1" applyFont="1" applyBorder="1" applyAlignment="1">
      <alignment horizontal="center" vertical="center"/>
    </xf>
    <xf numFmtId="0" fontId="25" fillId="0" borderId="30" xfId="0" applyNumberFormat="1" applyFont="1" applyBorder="1" applyAlignment="1" applyProtection="1">
      <alignment horizontal="center" vertical="center"/>
    </xf>
    <xf numFmtId="0" fontId="25" fillId="0" borderId="30" xfId="0" applyNumberFormat="1" applyFont="1" applyFill="1" applyBorder="1" applyAlignment="1" applyProtection="1">
      <alignment horizontal="center" vertical="center" shrinkToFit="1"/>
    </xf>
    <xf numFmtId="0" fontId="47" fillId="0" borderId="0" xfId="0" applyNumberFormat="1" applyFont="1" applyBorder="1" applyAlignment="1" applyProtection="1">
      <alignment horizontal="center" shrinkToFit="1"/>
    </xf>
    <xf numFmtId="0" fontId="25" fillId="24" borderId="29" xfId="0" applyNumberFormat="1" applyFont="1" applyFill="1" applyBorder="1" applyAlignment="1">
      <alignment horizontal="center" vertical="center"/>
    </xf>
    <xf numFmtId="0" fontId="25" fillId="24" borderId="30" xfId="0" applyNumberFormat="1" applyFont="1" applyFill="1" applyBorder="1" applyAlignment="1">
      <alignment horizontal="center" vertical="center"/>
    </xf>
    <xf numFmtId="0" fontId="25" fillId="24" borderId="15" xfId="0" applyNumberFormat="1" applyFont="1" applyFill="1" applyBorder="1" applyAlignment="1">
      <alignment horizontal="center" vertical="center"/>
    </xf>
    <xf numFmtId="0" fontId="25" fillId="24" borderId="16" xfId="0" applyNumberFormat="1" applyFont="1" applyFill="1" applyBorder="1" applyAlignment="1">
      <alignment horizontal="center" vertical="center"/>
    </xf>
    <xf numFmtId="0" fontId="25" fillId="24" borderId="17" xfId="0" applyNumberFormat="1" applyFont="1" applyFill="1" applyBorder="1" applyAlignment="1">
      <alignment horizontal="center" vertical="center"/>
    </xf>
    <xf numFmtId="0" fontId="27" fillId="26" borderId="19" xfId="0" applyNumberFormat="1" applyFont="1" applyFill="1" applyBorder="1" applyAlignment="1">
      <alignment horizontal="center" vertical="center" wrapText="1"/>
    </xf>
    <xf numFmtId="0" fontId="27" fillId="26" borderId="22" xfId="0" applyNumberFormat="1" applyFont="1" applyFill="1" applyBorder="1" applyAlignment="1">
      <alignment horizontal="center" vertical="center" wrapText="1"/>
    </xf>
    <xf numFmtId="0" fontId="27" fillId="26" borderId="31" xfId="0" applyNumberFormat="1" applyFont="1" applyFill="1" applyBorder="1" applyAlignment="1">
      <alignment horizontal="center" vertical="center" wrapText="1"/>
    </xf>
    <xf numFmtId="0" fontId="27" fillId="26" borderId="21" xfId="0" applyNumberFormat="1" applyFont="1" applyFill="1" applyBorder="1" applyAlignment="1">
      <alignment horizontal="center" vertical="center" wrapText="1"/>
    </xf>
    <xf numFmtId="0" fontId="27" fillId="26" borderId="0" xfId="0" applyNumberFormat="1" applyFont="1" applyFill="1" applyBorder="1" applyAlignment="1">
      <alignment horizontal="center" vertical="center" wrapText="1"/>
    </xf>
    <xf numFmtId="0" fontId="27" fillId="26" borderId="33" xfId="0" applyNumberFormat="1" applyFont="1" applyFill="1" applyBorder="1" applyAlignment="1">
      <alignment horizontal="center" vertical="center" wrapText="1"/>
    </xf>
    <xf numFmtId="0" fontId="27" fillId="26" borderId="36" xfId="0" applyNumberFormat="1" applyFont="1" applyFill="1" applyBorder="1" applyAlignment="1">
      <alignment horizontal="center" vertical="center" wrapText="1"/>
    </xf>
    <xf numFmtId="0" fontId="27" fillId="26" borderId="37" xfId="0" applyNumberFormat="1" applyFont="1" applyFill="1" applyBorder="1" applyAlignment="1">
      <alignment horizontal="center" vertical="center" wrapText="1"/>
    </xf>
    <xf numFmtId="0" fontId="27" fillId="26" borderId="38" xfId="0" applyNumberFormat="1" applyFont="1" applyFill="1" applyBorder="1" applyAlignment="1">
      <alignment horizontal="center" vertical="center" wrapText="1"/>
    </xf>
    <xf numFmtId="0" fontId="27" fillId="26" borderId="30" xfId="0" applyNumberFormat="1" applyFont="1" applyFill="1" applyBorder="1" applyAlignment="1">
      <alignment horizontal="center" vertical="center"/>
    </xf>
    <xf numFmtId="0" fontId="27" fillId="26" borderId="51" xfId="0" applyNumberFormat="1" applyFont="1" applyFill="1" applyBorder="1" applyAlignment="1">
      <alignment horizontal="center" vertical="center"/>
    </xf>
    <xf numFmtId="0" fontId="25" fillId="25" borderId="29" xfId="0" applyNumberFormat="1" applyFont="1" applyFill="1" applyBorder="1" applyAlignment="1">
      <alignment horizontal="center" vertical="center"/>
    </xf>
    <xf numFmtId="0" fontId="25" fillId="25" borderId="30" xfId="0" applyNumberFormat="1" applyFont="1" applyFill="1" applyBorder="1" applyAlignment="1">
      <alignment horizontal="center" vertical="center"/>
    </xf>
    <xf numFmtId="0" fontId="44" fillId="26" borderId="15" xfId="0" applyNumberFormat="1" applyFont="1" applyFill="1" applyBorder="1" applyProtection="1">
      <alignment vertical="center"/>
      <protection locked="0"/>
    </xf>
    <xf numFmtId="0" fontId="44" fillId="26" borderId="16" xfId="0" applyNumberFormat="1" applyFont="1" applyFill="1" applyBorder="1" applyProtection="1">
      <alignment vertical="center"/>
      <protection locked="0"/>
    </xf>
    <xf numFmtId="0" fontId="44" fillId="26" borderId="17" xfId="0" applyNumberFormat="1" applyFont="1" applyFill="1" applyBorder="1" applyProtection="1">
      <alignment vertical="center"/>
      <protection locked="0"/>
    </xf>
    <xf numFmtId="0" fontId="27" fillId="0" borderId="15" xfId="0" applyNumberFormat="1" applyFont="1" applyBorder="1" applyAlignment="1">
      <alignment horizontal="center" vertical="center"/>
    </xf>
    <xf numFmtId="0" fontId="27" fillId="0" borderId="17" xfId="0" applyNumberFormat="1" applyFont="1" applyBorder="1" applyAlignment="1">
      <alignment horizontal="center" vertical="center"/>
    </xf>
    <xf numFmtId="0" fontId="27" fillId="0" borderId="52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27" fillId="0" borderId="33" xfId="0" applyNumberFormat="1" applyFont="1" applyFill="1" applyBorder="1" applyAlignment="1">
      <alignment horizontal="left" vertical="center"/>
    </xf>
    <xf numFmtId="0" fontId="25" fillId="26" borderId="0" xfId="0" applyNumberFormat="1" applyFont="1" applyFill="1" applyBorder="1" applyProtection="1">
      <alignment vertical="center"/>
      <protection locked="0"/>
    </xf>
    <xf numFmtId="0" fontId="25" fillId="24" borderId="0" xfId="0" applyNumberFormat="1" applyFont="1" applyFill="1" applyBorder="1">
      <alignment vertical="center"/>
    </xf>
    <xf numFmtId="0" fontId="44" fillId="24" borderId="15" xfId="0" applyNumberFormat="1" applyFont="1" applyFill="1" applyBorder="1">
      <alignment vertical="center"/>
    </xf>
    <xf numFmtId="0" fontId="44" fillId="24" borderId="16" xfId="0" applyNumberFormat="1" applyFont="1" applyFill="1" applyBorder="1">
      <alignment vertical="center"/>
    </xf>
    <xf numFmtId="0" fontId="44" fillId="24" borderId="17" xfId="0" applyNumberFormat="1" applyFont="1" applyFill="1" applyBorder="1">
      <alignment vertical="center"/>
    </xf>
    <xf numFmtId="0" fontId="27" fillId="0" borderId="52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33" xfId="0" applyNumberFormat="1" applyFont="1" applyFill="1" applyBorder="1" applyAlignment="1">
      <alignment horizontal="center" vertical="center"/>
    </xf>
    <xf numFmtId="0" fontId="31" fillId="26" borderId="39" xfId="0" applyNumberFormat="1" applyFont="1" applyFill="1" applyBorder="1" applyAlignment="1" applyProtection="1">
      <alignment horizontal="center" vertical="center"/>
      <protection locked="0"/>
    </xf>
    <xf numFmtId="0" fontId="31" fillId="26" borderId="40" xfId="0" applyNumberFormat="1" applyFont="1" applyFill="1" applyBorder="1" applyAlignment="1" applyProtection="1">
      <alignment horizontal="center" vertical="center"/>
      <protection locked="0"/>
    </xf>
    <xf numFmtId="0" fontId="31" fillId="26" borderId="41" xfId="0" applyNumberFormat="1" applyFont="1" applyFill="1" applyBorder="1" applyAlignment="1" applyProtection="1">
      <alignment horizontal="center" vertical="center"/>
      <protection locked="0"/>
    </xf>
    <xf numFmtId="0" fontId="49" fillId="0" borderId="30" xfId="0" applyNumberFormat="1" applyFont="1" applyFill="1" applyBorder="1" applyAlignment="1" applyProtection="1">
      <alignment horizontal="center" vertical="center"/>
    </xf>
    <xf numFmtId="0" fontId="50" fillId="0" borderId="30" xfId="0" applyNumberFormat="1" applyFont="1" applyFill="1" applyBorder="1" applyAlignment="1" applyProtection="1">
      <alignment horizontal="center" shrinkToFit="1"/>
    </xf>
    <xf numFmtId="0" fontId="25" fillId="25" borderId="49" xfId="0" applyNumberFormat="1" applyFont="1" applyFill="1" applyBorder="1" applyAlignment="1">
      <alignment horizontal="center" vertical="center"/>
    </xf>
    <xf numFmtId="0" fontId="25" fillId="25" borderId="50" xfId="0" applyNumberFormat="1" applyFont="1" applyFill="1" applyBorder="1" applyAlignment="1">
      <alignment horizontal="center" vertical="center"/>
    </xf>
    <xf numFmtId="0" fontId="44" fillId="24" borderId="46" xfId="0" applyNumberFormat="1" applyFont="1" applyFill="1" applyBorder="1">
      <alignment vertical="center"/>
    </xf>
    <xf numFmtId="0" fontId="44" fillId="24" borderId="48" xfId="0" applyNumberFormat="1" applyFont="1" applyFill="1" applyBorder="1">
      <alignment vertical="center"/>
    </xf>
    <xf numFmtId="0" fontId="44" fillId="24" borderId="47" xfId="0" applyNumberFormat="1" applyFont="1" applyFill="1" applyBorder="1">
      <alignment vertical="center"/>
    </xf>
    <xf numFmtId="0" fontId="27" fillId="0" borderId="46" xfId="0" applyNumberFormat="1" applyFont="1" applyBorder="1" applyAlignment="1">
      <alignment horizontal="center" vertical="center"/>
    </xf>
    <xf numFmtId="0" fontId="27" fillId="0" borderId="47" xfId="0" applyNumberFormat="1" applyFont="1" applyBorder="1" applyAlignment="1">
      <alignment horizontal="center" vertical="center"/>
    </xf>
    <xf numFmtId="0" fontId="27" fillId="0" borderId="53" xfId="0" applyNumberFormat="1" applyFont="1" applyFill="1" applyBorder="1" applyAlignment="1">
      <alignment horizontal="center" vertical="center"/>
    </xf>
    <xf numFmtId="0" fontId="27" fillId="0" borderId="37" xfId="0" applyNumberFormat="1" applyFont="1" applyFill="1" applyBorder="1" applyAlignment="1">
      <alignment horizontal="center" vertical="center"/>
    </xf>
    <xf numFmtId="0" fontId="27" fillId="0" borderId="38" xfId="0" applyNumberFormat="1" applyFont="1" applyFill="1" applyBorder="1" applyAlignment="1">
      <alignment horizontal="center" vertical="center"/>
    </xf>
    <xf numFmtId="0" fontId="27" fillId="0" borderId="19" xfId="0" applyNumberFormat="1" applyFont="1" applyFill="1" applyBorder="1" applyAlignment="1" applyProtection="1">
      <alignment horizontal="center" vertical="center" shrinkToFit="1"/>
    </xf>
    <xf numFmtId="0" fontId="27" fillId="0" borderId="22" xfId="0" applyNumberFormat="1" applyFont="1" applyFill="1" applyBorder="1" applyAlignment="1" applyProtection="1">
      <alignment horizontal="center" vertical="center" shrinkToFit="1"/>
    </xf>
    <xf numFmtId="0" fontId="27" fillId="0" borderId="20" xfId="0" applyNumberFormat="1" applyFont="1" applyFill="1" applyBorder="1" applyAlignment="1" applyProtection="1">
      <alignment horizontal="center" vertical="center" shrinkToFit="1"/>
    </xf>
    <xf numFmtId="0" fontId="27" fillId="0" borderId="21" xfId="0" applyNumberFormat="1" applyFont="1" applyFill="1" applyBorder="1" applyAlignment="1" applyProtection="1">
      <alignment horizontal="center" vertical="center" shrinkToFit="1"/>
    </xf>
    <xf numFmtId="0" fontId="27" fillId="0" borderId="0" xfId="0" applyNumberFormat="1" applyFont="1" applyFill="1" applyBorder="1" applyAlignment="1" applyProtection="1">
      <alignment horizontal="center" vertical="center" shrinkToFit="1"/>
    </xf>
    <xf numFmtId="0" fontId="27" fillId="0" borderId="42" xfId="0" applyNumberFormat="1" applyFont="1" applyFill="1" applyBorder="1" applyAlignment="1" applyProtection="1">
      <alignment horizontal="center" vertical="center" shrinkToFit="1"/>
    </xf>
    <xf numFmtId="0" fontId="27" fillId="0" borderId="18" xfId="0" applyNumberFormat="1" applyFont="1" applyFill="1" applyBorder="1" applyAlignment="1" applyProtection="1">
      <alignment horizontal="center" vertical="center" shrinkToFit="1"/>
    </xf>
    <xf numFmtId="0" fontId="27" fillId="0" borderId="35" xfId="0" applyNumberFormat="1" applyFont="1" applyFill="1" applyBorder="1" applyAlignment="1" applyProtection="1">
      <alignment horizontal="center" vertical="center" shrinkToFit="1"/>
    </xf>
    <xf numFmtId="0" fontId="27" fillId="0" borderId="43" xfId="0" applyNumberFormat="1" applyFont="1" applyFill="1" applyBorder="1" applyAlignment="1" applyProtection="1">
      <alignment horizontal="center" vertical="center" shrinkToFit="1"/>
    </xf>
    <xf numFmtId="0" fontId="23" fillId="0" borderId="19" xfId="0" applyFont="1" applyFill="1" applyBorder="1" applyAlignment="1" applyProtection="1">
      <alignment horizontal="center" vertical="center" shrinkToFit="1"/>
      <protection locked="0"/>
    </xf>
    <xf numFmtId="0" fontId="23" fillId="0" borderId="22" xfId="0" applyFont="1" applyFill="1" applyBorder="1" applyAlignment="1" applyProtection="1">
      <alignment horizontal="center" vertical="center" shrinkToFit="1"/>
      <protection locked="0"/>
    </xf>
    <xf numFmtId="0" fontId="23" fillId="0" borderId="21" xfId="0" applyFont="1" applyFill="1" applyBorder="1" applyAlignment="1" applyProtection="1">
      <alignment horizontal="center" vertical="center" shrinkToFit="1"/>
      <protection locked="0"/>
    </xf>
    <xf numFmtId="0" fontId="23" fillId="0" borderId="0" xfId="0" applyFont="1" applyFill="1" applyBorder="1" applyAlignment="1" applyProtection="1">
      <alignment horizontal="center" vertical="center" shrinkToFit="1"/>
      <protection locked="0"/>
    </xf>
    <xf numFmtId="0" fontId="23" fillId="0" borderId="18" xfId="0" applyFont="1" applyFill="1" applyBorder="1" applyAlignment="1" applyProtection="1">
      <alignment horizontal="center" vertical="center" shrinkToFit="1"/>
      <protection locked="0"/>
    </xf>
    <xf numFmtId="0" fontId="23" fillId="0" borderId="35" xfId="0" applyFont="1" applyFill="1" applyBorder="1" applyAlignment="1" applyProtection="1">
      <alignment horizontal="center" vertical="center" shrinkToFit="1"/>
      <protection locked="0"/>
    </xf>
    <xf numFmtId="0" fontId="27" fillId="0" borderId="34" xfId="0" applyFont="1" applyFill="1" applyBorder="1" applyAlignment="1" applyProtection="1">
      <alignment horizontal="center" vertical="center" shrinkToFit="1"/>
    </xf>
    <xf numFmtId="0" fontId="27" fillId="0" borderId="44" xfId="0" applyFont="1" applyFill="1" applyBorder="1" applyAlignment="1" applyProtection="1">
      <alignment horizontal="center" vertical="center" shrinkToFit="1"/>
    </xf>
    <xf numFmtId="0" fontId="27" fillId="0" borderId="32" xfId="0" applyFont="1" applyFill="1" applyBorder="1" applyAlignment="1" applyProtection="1">
      <alignment horizontal="center" vertical="center" shrinkToFit="1"/>
    </xf>
    <xf numFmtId="0" fontId="27" fillId="30" borderId="19" xfId="0" applyFont="1" applyFill="1" applyBorder="1" applyAlignment="1" applyProtection="1">
      <alignment horizontal="center" vertical="center" wrapText="1" shrinkToFit="1"/>
    </xf>
    <xf numFmtId="0" fontId="27" fillId="30" borderId="22" xfId="0" applyFont="1" applyFill="1" applyBorder="1" applyAlignment="1" applyProtection="1">
      <alignment horizontal="center" vertical="center" wrapText="1" shrinkToFit="1"/>
    </xf>
    <xf numFmtId="0" fontId="27" fillId="30" borderId="20" xfId="0" applyFont="1" applyFill="1" applyBorder="1" applyAlignment="1" applyProtection="1">
      <alignment horizontal="center" vertical="center" wrapText="1" shrinkToFit="1"/>
    </xf>
    <xf numFmtId="0" fontId="27" fillId="30" borderId="21" xfId="0" applyFont="1" applyFill="1" applyBorder="1" applyAlignment="1" applyProtection="1">
      <alignment horizontal="center" vertical="center" wrapText="1" shrinkToFit="1"/>
    </xf>
    <xf numFmtId="0" fontId="27" fillId="30" borderId="0" xfId="0" applyFont="1" applyFill="1" applyBorder="1" applyAlignment="1" applyProtection="1">
      <alignment horizontal="center" vertical="center" wrapText="1" shrinkToFit="1"/>
    </xf>
    <xf numFmtId="0" fontId="27" fillId="30" borderId="42" xfId="0" applyFont="1" applyFill="1" applyBorder="1" applyAlignment="1" applyProtection="1">
      <alignment horizontal="center" vertical="center" wrapText="1" shrinkToFit="1"/>
    </xf>
    <xf numFmtId="0" fontId="27" fillId="30" borderId="18" xfId="0" applyFont="1" applyFill="1" applyBorder="1" applyAlignment="1" applyProtection="1">
      <alignment horizontal="center" vertical="center" wrapText="1" shrinkToFit="1"/>
    </xf>
    <xf numFmtId="0" fontId="27" fillId="30" borderId="35" xfId="0" applyFont="1" applyFill="1" applyBorder="1" applyAlignment="1" applyProtection="1">
      <alignment horizontal="center" vertical="center" wrapText="1" shrinkToFit="1"/>
    </xf>
    <xf numFmtId="0" fontId="27" fillId="30" borderId="43" xfId="0" applyFont="1" applyFill="1" applyBorder="1" applyAlignment="1" applyProtection="1">
      <alignment horizontal="center" vertical="center" wrapText="1" shrinkToFit="1"/>
    </xf>
    <xf numFmtId="0" fontId="27" fillId="0" borderId="15" xfId="0" applyFont="1" applyFill="1" applyBorder="1" applyAlignment="1" applyProtection="1">
      <alignment horizontal="center" vertical="center" shrinkToFit="1"/>
    </xf>
    <xf numFmtId="0" fontId="27" fillId="0" borderId="16" xfId="0" applyFont="1" applyFill="1" applyBorder="1" applyAlignment="1" applyProtection="1">
      <alignment horizontal="center" vertical="center" shrinkToFit="1"/>
    </xf>
    <xf numFmtId="0" fontId="27" fillId="0" borderId="17" xfId="0" applyFont="1" applyFill="1" applyBorder="1" applyAlignment="1" applyProtection="1">
      <alignment horizontal="center" vertical="center" shrinkToFit="1"/>
    </xf>
    <xf numFmtId="0" fontId="25" fillId="30" borderId="15" xfId="0" applyFont="1" applyFill="1" applyBorder="1" applyAlignment="1" applyProtection="1">
      <alignment horizontal="center" vertical="center" shrinkToFit="1"/>
    </xf>
    <xf numFmtId="0" fontId="25" fillId="30" borderId="16" xfId="0" applyFont="1" applyFill="1" applyBorder="1" applyAlignment="1" applyProtection="1">
      <alignment horizontal="center" vertical="center" shrinkToFit="1"/>
    </xf>
    <xf numFmtId="0" fontId="25" fillId="0" borderId="15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16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17" xfId="0" applyNumberFormat="1" applyFont="1" applyFill="1" applyBorder="1" applyAlignment="1" applyProtection="1">
      <alignment horizontal="center" vertical="center" shrinkToFit="1"/>
      <protection locked="0"/>
    </xf>
    <xf numFmtId="0" fontId="27" fillId="24" borderId="34" xfId="0" applyNumberFormat="1" applyFont="1" applyFill="1" applyBorder="1" applyAlignment="1" applyProtection="1">
      <alignment horizontal="center" vertical="center" shrinkToFit="1"/>
    </xf>
    <xf numFmtId="0" fontId="27" fillId="24" borderId="32" xfId="0" applyNumberFormat="1" applyFont="1" applyFill="1" applyBorder="1" applyAlignment="1" applyProtection="1">
      <alignment horizontal="center" vertical="center" shrinkToFit="1"/>
    </xf>
    <xf numFmtId="0" fontId="27" fillId="24" borderId="15" xfId="0" applyNumberFormat="1" applyFont="1" applyFill="1" applyBorder="1" applyAlignment="1" applyProtection="1">
      <alignment horizontal="center" vertical="center" shrinkToFit="1"/>
    </xf>
    <xf numFmtId="0" fontId="27" fillId="24" borderId="16" xfId="0" applyFont="1" applyFill="1" applyBorder="1" applyAlignment="1" applyProtection="1">
      <alignment horizontal="center" vertical="center" shrinkToFit="1"/>
    </xf>
    <xf numFmtId="0" fontId="27" fillId="24" borderId="16" xfId="0" applyNumberFormat="1" applyFont="1" applyFill="1" applyBorder="1" applyAlignment="1" applyProtection="1">
      <alignment horizontal="center" vertical="center" shrinkToFit="1"/>
    </xf>
    <xf numFmtId="0" fontId="27" fillId="0" borderId="34" xfId="0" applyNumberFormat="1" applyFont="1" applyFill="1" applyBorder="1" applyAlignment="1" applyProtection="1">
      <alignment horizontal="center" vertical="center" wrapText="1" shrinkToFit="1"/>
    </xf>
    <xf numFmtId="0" fontId="27" fillId="0" borderId="44" xfId="0" applyNumberFormat="1" applyFont="1" applyFill="1" applyBorder="1" applyAlignment="1" applyProtection="1">
      <alignment horizontal="center" vertical="center" wrapText="1" shrinkToFit="1"/>
    </xf>
    <xf numFmtId="0" fontId="27" fillId="0" borderId="32" xfId="0" applyNumberFormat="1" applyFont="1" applyFill="1" applyBorder="1" applyAlignment="1" applyProtection="1">
      <alignment horizontal="center" vertical="center" wrapText="1" shrinkToFit="1"/>
    </xf>
    <xf numFmtId="0" fontId="27" fillId="24" borderId="32" xfId="0" applyFont="1" applyFill="1" applyBorder="1" applyAlignment="1" applyProtection="1">
      <alignment horizontal="center" vertical="center" shrinkToFit="1"/>
    </xf>
    <xf numFmtId="0" fontId="27" fillId="31" borderId="30" xfId="0" applyNumberFormat="1" applyFont="1" applyFill="1" applyBorder="1" applyAlignment="1" applyProtection="1">
      <alignment horizontal="center" vertical="center" textRotation="255" shrinkToFit="1"/>
    </xf>
    <xf numFmtId="0" fontId="27" fillId="31" borderId="20" xfId="0" applyNumberFormat="1" applyFont="1" applyFill="1" applyBorder="1" applyAlignment="1" applyProtection="1">
      <alignment horizontal="center" vertical="center" shrinkToFit="1"/>
    </xf>
    <xf numFmtId="0" fontId="27" fillId="31" borderId="43" xfId="0" applyNumberFormat="1" applyFont="1" applyFill="1" applyBorder="1" applyAlignment="1" applyProtection="1">
      <alignment horizontal="center" vertical="center" shrinkToFit="1"/>
    </xf>
    <xf numFmtId="0" fontId="27" fillId="24" borderId="17" xfId="0" applyNumberFormat="1" applyFont="1" applyFill="1" applyBorder="1" applyAlignment="1" applyProtection="1">
      <alignment horizontal="center" vertical="center" shrinkToFit="1"/>
    </xf>
    <xf numFmtId="0" fontId="27" fillId="24" borderId="19" xfId="0" applyNumberFormat="1" applyFont="1" applyFill="1" applyBorder="1" applyAlignment="1" applyProtection="1">
      <alignment horizontal="center" vertical="center" shrinkToFit="1"/>
    </xf>
    <xf numFmtId="0" fontId="27" fillId="24" borderId="22" xfId="0" applyNumberFormat="1" applyFont="1" applyFill="1" applyBorder="1" applyAlignment="1" applyProtection="1">
      <alignment horizontal="center" vertical="center" shrinkToFit="1"/>
    </xf>
    <xf numFmtId="0" fontId="27" fillId="24" borderId="20" xfId="0" applyNumberFormat="1" applyFont="1" applyFill="1" applyBorder="1" applyAlignment="1" applyProtection="1">
      <alignment horizontal="center" vertical="center" shrinkToFit="1"/>
    </xf>
    <xf numFmtId="0" fontId="27" fillId="24" borderId="18" xfId="0" applyNumberFormat="1" applyFont="1" applyFill="1" applyBorder="1" applyAlignment="1" applyProtection="1">
      <alignment horizontal="center" vertical="center" shrinkToFit="1"/>
    </xf>
    <xf numFmtId="0" fontId="27" fillId="24" borderId="35" xfId="0" applyNumberFormat="1" applyFont="1" applyFill="1" applyBorder="1" applyAlignment="1" applyProtection="1">
      <alignment horizontal="center" vertical="center" shrinkToFit="1"/>
    </xf>
    <xf numFmtId="0" fontId="27" fillId="24" borderId="43" xfId="0" applyNumberFormat="1" applyFont="1" applyFill="1" applyBorder="1" applyAlignment="1" applyProtection="1">
      <alignment horizontal="center" vertical="center" shrinkToFit="1"/>
    </xf>
    <xf numFmtId="0" fontId="0" fillId="30" borderId="15" xfId="0" applyFill="1" applyBorder="1" applyAlignment="1">
      <alignment horizontal="left" vertical="center" wrapText="1"/>
    </xf>
    <xf numFmtId="0" fontId="28" fillId="0" borderId="30" xfId="0" applyNumberFormat="1" applyFont="1" applyBorder="1" applyAlignment="1">
      <alignment horizontal="center" vertical="center"/>
    </xf>
    <xf numFmtId="0" fontId="28" fillId="0" borderId="0" xfId="0" applyNumberFormat="1" applyFont="1" applyBorder="1" applyAlignment="1">
      <alignment horizontal="center" vertical="center"/>
    </xf>
    <xf numFmtId="0" fontId="37" fillId="29" borderId="30" xfId="0" applyNumberFormat="1" applyFont="1" applyFill="1" applyBorder="1" applyAlignment="1">
      <alignment horizontal="center" vertical="center"/>
    </xf>
    <xf numFmtId="0" fontId="37" fillId="0" borderId="0" xfId="0" applyNumberFormat="1" applyFont="1" applyFill="1" applyBorder="1" applyAlignment="1">
      <alignment horizontal="center" vertical="center"/>
    </xf>
    <xf numFmtId="177" fontId="24" fillId="0" borderId="15" xfId="0" applyNumberFormat="1" applyFont="1" applyBorder="1" applyAlignment="1" applyProtection="1">
      <alignment horizontal="center" vertical="center" shrinkToFit="1"/>
    </xf>
    <xf numFmtId="177" fontId="24" fillId="0" borderId="16" xfId="0" applyNumberFormat="1" applyFont="1" applyBorder="1" applyAlignment="1" applyProtection="1">
      <alignment horizontal="center" vertical="center" shrinkToFit="1"/>
    </xf>
    <xf numFmtId="177" fontId="24" fillId="0" borderId="17" xfId="0" applyNumberFormat="1" applyFont="1" applyBorder="1" applyAlignment="1" applyProtection="1">
      <alignment horizontal="center" vertical="center" shrinkToFit="1"/>
    </xf>
    <xf numFmtId="0" fontId="0" fillId="30" borderId="15" xfId="0" applyNumberFormat="1" applyFill="1" applyBorder="1" applyAlignment="1">
      <alignment horizontal="left" vertical="center"/>
    </xf>
    <xf numFmtId="0" fontId="0" fillId="30" borderId="16" xfId="0" applyNumberFormat="1" applyFill="1" applyBorder="1" applyAlignment="1">
      <alignment horizontal="left" vertical="center"/>
    </xf>
    <xf numFmtId="0" fontId="0" fillId="30" borderId="17" xfId="0" applyNumberFormat="1" applyFill="1" applyBorder="1" applyAlignment="1">
      <alignment horizontal="left" vertical="center"/>
    </xf>
    <xf numFmtId="0" fontId="25" fillId="0" borderId="18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35" xfId="0" applyNumberFormat="1" applyFont="1" applyFill="1" applyBorder="1" applyAlignment="1" applyProtection="1">
      <alignment horizontal="center" vertical="center" shrinkToFit="1"/>
      <protection locked="0"/>
    </xf>
    <xf numFmtId="0" fontId="27" fillId="24" borderId="30" xfId="0" applyNumberFormat="1" applyFont="1" applyFill="1" applyBorder="1" applyAlignment="1" applyProtection="1">
      <alignment horizontal="center" vertical="center" textRotation="255" shrinkToFit="1"/>
    </xf>
  </cellXfs>
  <cellStyles count="58">
    <cellStyle name="20% - アクセント1" xfId="1" builtinId="30" customBuiltin="1"/>
    <cellStyle name="20% - アクセント2" xfId="2" builtinId="34" customBuiltin="1"/>
    <cellStyle name="20% - アクセント3" xfId="3" builtinId="38" customBuiltin="1"/>
    <cellStyle name="20% - アクセント4" xfId="4" builtinId="42" customBuiltin="1"/>
    <cellStyle name="20% - アクセント5" xfId="5" builtinId="46" customBuiltin="1"/>
    <cellStyle name="20% - アクセント6" xfId="6" builtinId="50" customBuiltin="1"/>
    <cellStyle name="40% - アクセント1" xfId="7" builtinId="31" customBuiltin="1"/>
    <cellStyle name="40% - アクセント2" xfId="8" builtinId="35" customBuiltin="1"/>
    <cellStyle name="40% - アクセント3" xfId="9" builtinId="39" customBuiltin="1"/>
    <cellStyle name="40% - アクセント4" xfId="10" builtinId="43" customBuiltin="1"/>
    <cellStyle name="40% - アクセント5" xfId="11" builtinId="47" customBuiltin="1"/>
    <cellStyle name="40% - アクセント6" xfId="12" builtinId="51" customBuiltin="1"/>
    <cellStyle name="60% - アクセント1" xfId="13" builtinId="32" customBuiltin="1"/>
    <cellStyle name="60% - アクセント2" xfId="14" builtinId="36" customBuiltin="1"/>
    <cellStyle name="60% - アクセント3" xfId="15" builtinId="40" customBuiltin="1"/>
    <cellStyle name="60% - アクセント4" xfId="16" builtinId="44" customBuiltin="1"/>
    <cellStyle name="60% - アクセント5" xfId="17" builtinId="48" customBuiltin="1"/>
    <cellStyle name="60% - アクセント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合計" xfId="37" builtinId="25" customBuiltin="1"/>
    <cellStyle name="出力" xfId="38" builtinId="21" customBuiltin="1"/>
    <cellStyle name="説明文" xfId="39" builtinId="53" customBuiltin="1"/>
    <cellStyle name="通貨 2" xfId="43"/>
    <cellStyle name="入力" xfId="40" builtinId="20" customBuiltin="1"/>
    <cellStyle name="標準" xfId="0" builtinId="0"/>
    <cellStyle name="標準 2" xfId="42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普通" xfId="27" builtinId="28" customBuiltin="1"/>
    <cellStyle name="良い" xfId="41" builtinId="26" customBuiltin="1"/>
  </cellStyles>
  <dxfs count="115">
    <dxf>
      <fill>
        <patternFill>
          <bgColor theme="0" tint="-0.2499465926084170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indexed="22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indexed="22"/>
      </font>
    </dxf>
  </dxfs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externalLinks/_rels/externalLink1.xml.rels><?xml version="1.0" encoding="UTF-8" standalone="no"?>
<Relationships xmlns="http://schemas.openxmlformats.org/package/2006/relationships">
<Relationship Id="rId1" Target="&#12479;&#12452;&#12512;&#12471;&#12540;&#12488;&#65288;12&#24180;03&#26376;&#65289;.xls" TargetMode="External" Type="http://schemas.microsoft.com/office/2006/relationships/xlExternalLinkPath/xlPathMissing"/>
</Relationships>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青木"/>
      <sheetName val="星野"/>
      <sheetName val="松田"/>
      <sheetName val="佐藤"/>
      <sheetName val="祝日一覧"/>
      <sheetName val="タイムシート（12年03月）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>
            <v>40909</v>
          </cell>
        </row>
        <row r="3">
          <cell r="B3">
            <v>40910</v>
          </cell>
        </row>
        <row r="4">
          <cell r="B4">
            <v>40911</v>
          </cell>
        </row>
        <row r="5">
          <cell r="B5">
            <v>40917</v>
          </cell>
        </row>
        <row r="6">
          <cell r="B6">
            <v>40950</v>
          </cell>
        </row>
        <row r="7">
          <cell r="B7">
            <v>40988</v>
          </cell>
        </row>
        <row r="8">
          <cell r="B8">
            <v>41028</v>
          </cell>
        </row>
        <row r="9">
          <cell r="B9">
            <v>41029</v>
          </cell>
        </row>
        <row r="10">
          <cell r="B10">
            <v>41032</v>
          </cell>
        </row>
        <row r="11">
          <cell r="B11">
            <v>41033</v>
          </cell>
        </row>
        <row r="12">
          <cell r="B12">
            <v>41034</v>
          </cell>
        </row>
        <row r="13">
          <cell r="B13">
            <v>41106</v>
          </cell>
        </row>
        <row r="14">
          <cell r="B14">
            <v>41169</v>
          </cell>
        </row>
        <row r="15">
          <cell r="B15">
            <v>41174</v>
          </cell>
        </row>
        <row r="16">
          <cell r="B16">
            <v>41190</v>
          </cell>
        </row>
        <row r="17">
          <cell r="B17">
            <v>41216</v>
          </cell>
        </row>
        <row r="18">
          <cell r="B18">
            <v>41236</v>
          </cell>
        </row>
        <row r="19">
          <cell r="B19">
            <v>41266</v>
          </cell>
        </row>
        <row r="20">
          <cell r="B20">
            <v>41267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W94"/>
  <sheetViews>
    <sheetView showGridLines="0" tabSelected="1" view="pageBreakPreview" topLeftCell="A31" zoomScale="85" zoomScaleNormal="85" zoomScaleSheetLayoutView="75" zoomScalePageLayoutView="85" workbookViewId="0">
      <selection activeCell="A31" sqref="A31"/>
    </sheetView>
  </sheetViews>
  <sheetFormatPr baseColWidth="12" defaultColWidth="8.83203125" defaultRowHeight="17" x14ac:dyDescent="0"/>
  <cols>
    <col min="1" max="1" width="3" style="7" customWidth="1"/>
    <col min="2" max="2" width="4.6640625" style="7" customWidth="1"/>
    <col min="3" max="3" width="4.33203125" style="7" customWidth="1"/>
    <col min="4" max="4" width="4.6640625" style="7" customWidth="1"/>
    <col min="5" max="6" width="3.6640625" style="7" customWidth="1"/>
    <col min="7" max="11" width="10.6640625" style="7" customWidth="1"/>
    <col min="12" max="12" width="10.6640625" style="5" customWidth="1"/>
    <col min="13" max="13" width="10.6640625" style="118" customWidth="1"/>
    <col min="14" max="15" width="10.6640625" style="7" customWidth="1"/>
    <col min="16" max="16" width="10" style="7" customWidth="1"/>
    <col min="17" max="17" width="6.1640625" style="7" customWidth="1"/>
    <col min="18" max="20" width="5.1640625" style="7" customWidth="1"/>
    <col min="21" max="22" width="5.6640625" style="7" customWidth="1"/>
    <col min="23" max="23" width="5.6640625" customWidth="1"/>
  </cols>
  <sheetData>
    <row r="1" spans="2:23" ht="21" hidden="1" customHeight="1" thickTop="1">
      <c r="B1" s="1"/>
      <c r="C1" s="2"/>
      <c r="D1" s="3"/>
      <c r="E1" s="3"/>
      <c r="F1" s="3"/>
      <c r="G1" s="3"/>
      <c r="H1" s="3"/>
      <c r="I1" s="3"/>
      <c r="J1" s="3"/>
      <c r="K1" s="3"/>
      <c r="L1" s="4"/>
      <c r="M1" s="96"/>
      <c r="N1" s="6" t="s">
        <v>8</v>
      </c>
      <c r="W1" s="7"/>
    </row>
    <row r="2" spans="2:23" ht="21" hidden="1" customHeight="1">
      <c r="B2" s="8"/>
      <c r="C2" s="9"/>
      <c r="D2" s="10"/>
      <c r="E2" s="10"/>
      <c r="F2" s="10"/>
      <c r="G2" s="10"/>
      <c r="H2" s="10"/>
      <c r="I2" s="10"/>
      <c r="J2" s="10"/>
      <c r="K2" s="10"/>
      <c r="L2" s="11"/>
      <c r="M2" s="96"/>
      <c r="N2" s="12" t="s">
        <v>9</v>
      </c>
      <c r="W2" s="7"/>
    </row>
    <row r="3" spans="2:23" ht="21" hidden="1" customHeight="1">
      <c r="B3" s="8"/>
      <c r="C3" s="9"/>
      <c r="D3" s="10"/>
      <c r="E3" s="10"/>
      <c r="F3" s="10"/>
      <c r="G3" s="10"/>
      <c r="H3" s="10"/>
      <c r="I3" s="10"/>
      <c r="J3" s="10"/>
      <c r="K3" s="10"/>
      <c r="L3" s="11"/>
      <c r="M3" s="96"/>
      <c r="N3" s="12" t="s">
        <v>10</v>
      </c>
      <c r="W3" s="7"/>
    </row>
    <row r="4" spans="2:23" ht="21" hidden="1" customHeight="1">
      <c r="B4" s="8"/>
      <c r="C4" s="9"/>
      <c r="D4" s="10"/>
      <c r="E4" s="10"/>
      <c r="F4" s="10"/>
      <c r="G4" s="10"/>
      <c r="H4" s="10"/>
      <c r="I4" s="10"/>
      <c r="J4" s="10"/>
      <c r="K4" s="10"/>
      <c r="L4" s="11"/>
      <c r="M4" s="96"/>
      <c r="N4" s="12" t="s">
        <v>11</v>
      </c>
      <c r="W4" s="7"/>
    </row>
    <row r="5" spans="2:23" ht="21" hidden="1" customHeight="1">
      <c r="B5" s="8"/>
      <c r="C5" s="13"/>
      <c r="D5" s="13"/>
      <c r="E5" s="13"/>
      <c r="F5" s="13"/>
      <c r="G5" s="13"/>
      <c r="H5" s="13"/>
      <c r="I5" s="13"/>
      <c r="J5" s="13"/>
      <c r="K5" s="13"/>
      <c r="L5" s="14"/>
      <c r="M5" s="97"/>
      <c r="N5" s="12" t="s">
        <v>12</v>
      </c>
      <c r="O5" s="12"/>
      <c r="P5" s="12"/>
      <c r="Q5" s="12"/>
      <c r="R5" s="12"/>
      <c r="S5" s="12"/>
      <c r="T5" s="12"/>
      <c r="U5" s="12"/>
      <c r="V5" s="12"/>
      <c r="W5" s="12"/>
    </row>
    <row r="6" spans="2:23" ht="21" hidden="1" customHeight="1">
      <c r="B6" s="8"/>
      <c r="C6" s="13"/>
      <c r="D6" s="13"/>
      <c r="E6" s="13"/>
      <c r="F6" s="13"/>
      <c r="G6" s="13"/>
      <c r="H6" s="13"/>
      <c r="I6" s="13"/>
      <c r="J6" s="13"/>
      <c r="K6" s="13"/>
      <c r="L6" s="14"/>
      <c r="M6" s="97"/>
      <c r="N6" s="12" t="s">
        <v>13</v>
      </c>
      <c r="O6" s="12"/>
      <c r="P6" s="12"/>
      <c r="Q6" s="12"/>
      <c r="R6" s="12"/>
      <c r="S6" s="12"/>
      <c r="T6" s="12"/>
      <c r="U6" s="12"/>
      <c r="V6" s="12"/>
      <c r="W6" s="12"/>
    </row>
    <row r="7" spans="2:23" ht="21" hidden="1" customHeight="1">
      <c r="B7" s="8"/>
      <c r="C7" s="13"/>
      <c r="D7" s="13"/>
      <c r="E7" s="13"/>
      <c r="F7" s="13"/>
      <c r="G7" s="13"/>
      <c r="H7" s="13"/>
      <c r="I7" s="13"/>
      <c r="J7" s="13"/>
      <c r="K7" s="13"/>
      <c r="L7" s="14"/>
      <c r="M7" s="97"/>
      <c r="N7" s="12" t="s">
        <v>14</v>
      </c>
      <c r="O7" s="12"/>
      <c r="P7" s="12"/>
      <c r="Q7" s="12"/>
      <c r="R7" s="12"/>
      <c r="S7" s="12"/>
      <c r="T7" s="12"/>
      <c r="U7" s="12"/>
      <c r="V7" s="12"/>
      <c r="W7" s="12"/>
    </row>
    <row r="8" spans="2:23" ht="21" hidden="1" customHeight="1">
      <c r="B8" s="8"/>
      <c r="C8" s="13"/>
      <c r="D8" s="13"/>
      <c r="E8" s="13"/>
      <c r="F8" s="13"/>
      <c r="G8" s="13"/>
      <c r="H8" s="13"/>
      <c r="I8" s="13"/>
      <c r="J8" s="13"/>
      <c r="K8" s="13"/>
      <c r="L8" s="14"/>
      <c r="M8" s="97"/>
      <c r="N8" s="12" t="s">
        <v>15</v>
      </c>
      <c r="O8" s="12"/>
      <c r="P8" s="12"/>
      <c r="Q8" s="12"/>
      <c r="R8" s="12"/>
      <c r="S8" s="12"/>
      <c r="T8" s="12"/>
      <c r="U8" s="12"/>
      <c r="V8" s="12"/>
      <c r="W8" s="12"/>
    </row>
    <row r="9" spans="2:23" ht="21" hidden="1" customHeight="1">
      <c r="B9" s="8"/>
      <c r="C9" s="13"/>
      <c r="D9" s="13"/>
      <c r="E9" s="13"/>
      <c r="F9" s="13"/>
      <c r="G9" s="13"/>
      <c r="H9" s="13"/>
      <c r="I9" s="13"/>
      <c r="J9" s="13"/>
      <c r="K9" s="13"/>
      <c r="L9" s="14"/>
      <c r="M9" s="97"/>
      <c r="N9" s="12" t="s">
        <v>16</v>
      </c>
      <c r="O9" s="12"/>
      <c r="P9" s="12"/>
      <c r="Q9" s="12"/>
      <c r="R9" s="12"/>
      <c r="S9" s="12"/>
      <c r="T9" s="12"/>
      <c r="U9" s="12"/>
      <c r="V9" s="12"/>
      <c r="W9" s="12"/>
    </row>
    <row r="10" spans="2:23" ht="21" hidden="1" customHeight="1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97"/>
      <c r="N10" s="12" t="s">
        <v>17</v>
      </c>
      <c r="O10" s="12"/>
      <c r="P10" s="12"/>
      <c r="Q10" s="12"/>
      <c r="R10" s="12"/>
      <c r="S10" s="12"/>
      <c r="T10" s="12"/>
      <c r="U10" s="12"/>
      <c r="V10" s="12"/>
      <c r="W10" s="12"/>
    </row>
    <row r="11" spans="2:23" ht="21" hidden="1" customHeight="1">
      <c r="B11" s="8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97"/>
      <c r="O11" s="12"/>
      <c r="P11" s="12"/>
      <c r="Q11" s="12"/>
      <c r="R11" s="12"/>
      <c r="S11" s="12"/>
      <c r="T11" s="12"/>
      <c r="U11" s="12"/>
      <c r="V11" s="12"/>
      <c r="W11" s="12"/>
    </row>
    <row r="12" spans="2:23" ht="21" hidden="1" customHeight="1">
      <c r="B12" s="8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97"/>
      <c r="O12" s="12"/>
      <c r="P12" s="12"/>
      <c r="Q12" s="12"/>
      <c r="R12" s="12"/>
      <c r="S12" s="12"/>
      <c r="T12" s="12"/>
      <c r="U12" s="12"/>
      <c r="V12" s="12"/>
      <c r="W12" s="12"/>
    </row>
    <row r="13" spans="2:23" ht="21" hidden="1" customHeight="1">
      <c r="B13" s="8"/>
      <c r="C13" s="13" t="s">
        <v>18</v>
      </c>
      <c r="D13" s="13"/>
      <c r="E13" s="13"/>
      <c r="F13" s="13"/>
      <c r="G13" s="13"/>
      <c r="H13" s="13"/>
      <c r="I13" s="13"/>
      <c r="J13" s="13"/>
      <c r="K13" s="13"/>
      <c r="L13" s="14"/>
      <c r="M13" s="97"/>
      <c r="O13" s="12"/>
      <c r="P13" s="12"/>
      <c r="Q13" s="12"/>
      <c r="R13" s="12"/>
      <c r="S13" s="12"/>
      <c r="T13" s="12"/>
      <c r="U13" s="12"/>
      <c r="V13" s="12"/>
      <c r="W13" s="12"/>
    </row>
    <row r="14" spans="2:23" ht="21" hidden="1" customHeight="1">
      <c r="B14" s="8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97"/>
      <c r="N14" s="153" t="s">
        <v>19</v>
      </c>
      <c r="O14" s="154"/>
      <c r="P14" s="155"/>
      <c r="Q14" s="12"/>
      <c r="R14" s="12"/>
      <c r="S14" s="12"/>
      <c r="T14" s="12"/>
      <c r="U14" s="12"/>
      <c r="V14" s="12"/>
      <c r="W14" s="12"/>
    </row>
    <row r="15" spans="2:23" ht="21" hidden="1" customHeight="1">
      <c r="B15" s="8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97"/>
      <c r="N15" s="15">
        <f t="shared" ref="N15:N17" si="0">C27</f>
        <v>1</v>
      </c>
      <c r="O15" s="156" t="str">
        <f t="shared" ref="O15:O17" si="1">E27</f>
        <v>休日</v>
      </c>
      <c r="P15" s="157"/>
      <c r="Q15" s="12"/>
      <c r="R15" s="12"/>
      <c r="S15" s="12"/>
      <c r="T15" s="12"/>
      <c r="U15" s="12"/>
      <c r="V15" s="12"/>
      <c r="W15" s="12"/>
    </row>
    <row r="16" spans="2:23" ht="21" hidden="1" customHeight="1">
      <c r="B16" s="8"/>
      <c r="C16" s="9"/>
      <c r="D16" s="13"/>
      <c r="E16" s="13"/>
      <c r="F16" s="13"/>
      <c r="G16" s="13"/>
      <c r="H16" s="13"/>
      <c r="I16" s="13"/>
      <c r="J16" s="13"/>
      <c r="K16" s="13"/>
      <c r="L16" s="14"/>
      <c r="M16" s="97"/>
      <c r="N16" s="15">
        <f t="shared" si="0"/>
        <v>2</v>
      </c>
      <c r="O16" s="156" t="str">
        <f t="shared" si="1"/>
        <v>振替休日</v>
      </c>
      <c r="P16" s="157"/>
      <c r="Q16" s="12"/>
      <c r="R16" s="12"/>
      <c r="S16" s="12"/>
      <c r="T16" s="12"/>
      <c r="U16" s="12"/>
      <c r="V16" s="12"/>
      <c r="W16" s="12"/>
    </row>
    <row r="17" spans="1:23" ht="21" hidden="1" customHeight="1">
      <c r="B17" s="8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97"/>
      <c r="N17" s="15">
        <f t="shared" si="0"/>
        <v>3</v>
      </c>
      <c r="O17" s="156" t="str">
        <f t="shared" si="1"/>
        <v>年次有給</v>
      </c>
      <c r="P17" s="157"/>
      <c r="Q17" s="12"/>
      <c r="R17" s="12"/>
      <c r="S17" s="12"/>
      <c r="T17" s="12"/>
      <c r="U17" s="12"/>
      <c r="V17" s="12"/>
      <c r="W17" s="12"/>
    </row>
    <row r="18" spans="1:23" ht="21" hidden="1" customHeight="1">
      <c r="B18" s="8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97"/>
      <c r="N18" s="15">
        <f>C31</f>
        <v>5</v>
      </c>
      <c r="O18" s="156" t="str">
        <f>E31</f>
        <v>休日出勤</v>
      </c>
      <c r="P18" s="157"/>
      <c r="Q18" s="12"/>
      <c r="R18" s="12"/>
      <c r="S18" s="12"/>
      <c r="T18" s="12"/>
      <c r="U18" s="12"/>
      <c r="V18" s="12"/>
      <c r="W18" s="12"/>
    </row>
    <row r="19" spans="1:23" ht="21" hidden="1" customHeight="1">
      <c r="B19" s="8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97"/>
      <c r="N19" s="15">
        <f>C32</f>
        <v>6</v>
      </c>
      <c r="O19" s="158" t="str">
        <f>E32</f>
        <v>遅刻</v>
      </c>
      <c r="P19" s="159"/>
      <c r="Q19" s="12"/>
      <c r="R19" s="12"/>
      <c r="S19" s="12"/>
      <c r="T19" s="12"/>
      <c r="U19" s="12"/>
      <c r="V19" s="12"/>
      <c r="W19" s="12"/>
    </row>
    <row r="20" spans="1:23" ht="21" hidden="1" customHeight="1">
      <c r="B20" s="8"/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97"/>
      <c r="N20" s="15">
        <f>C35</f>
        <v>9</v>
      </c>
      <c r="O20" s="158" t="str">
        <f>E35</f>
        <v>欠勤</v>
      </c>
      <c r="P20" s="159"/>
      <c r="Q20" s="12"/>
      <c r="R20" s="12"/>
      <c r="S20" s="12"/>
      <c r="T20" s="12"/>
      <c r="U20" s="12"/>
      <c r="V20" s="12"/>
      <c r="W20" s="12"/>
    </row>
    <row r="21" spans="1:23" ht="21" hidden="1" customHeight="1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97"/>
      <c r="N21" s="15" t="e">
        <f>#REF!</f>
        <v>#REF!</v>
      </c>
      <c r="O21" s="158" t="e">
        <f>#REF!</f>
        <v>#REF!</v>
      </c>
      <c r="P21" s="159"/>
      <c r="Q21" s="12"/>
      <c r="R21" s="12"/>
      <c r="S21" s="12"/>
      <c r="T21" s="12"/>
      <c r="U21" s="12"/>
      <c r="V21" s="12"/>
      <c r="W21" s="12"/>
    </row>
    <row r="22" spans="1:23" ht="21" hidden="1" customHeight="1" thickBot="1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97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21" hidden="1" customHeight="1" thickTop="1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97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0.5" customHeight="1" thickBot="1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98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9.5" customHeight="1">
      <c r="A25" s="21"/>
      <c r="B25" s="22"/>
      <c r="C25" s="26" t="s">
        <v>20</v>
      </c>
      <c r="D25" s="27"/>
      <c r="E25" s="27"/>
      <c r="F25" s="27"/>
      <c r="G25" s="27"/>
      <c r="H25" s="27"/>
      <c r="I25" s="27"/>
      <c r="J25" s="27"/>
      <c r="K25" s="28"/>
      <c r="L25" s="29"/>
      <c r="M25" s="98"/>
      <c r="N25" s="160" t="s">
        <v>21</v>
      </c>
      <c r="O25" s="161"/>
      <c r="P25" s="161"/>
      <c r="Q25" s="161"/>
      <c r="R25" s="162"/>
      <c r="S25" s="24"/>
      <c r="T25" s="24"/>
      <c r="U25" s="24"/>
      <c r="V25" s="24"/>
      <c r="W25" s="24"/>
    </row>
    <row r="26" spans="1:23" ht="21" customHeight="1">
      <c r="A26" s="21"/>
      <c r="B26" s="21"/>
      <c r="C26" s="167" t="s">
        <v>22</v>
      </c>
      <c r="D26" s="168"/>
      <c r="E26" s="169" t="s">
        <v>23</v>
      </c>
      <c r="F26" s="170"/>
      <c r="G26" s="171"/>
      <c r="H26" s="168" t="s">
        <v>24</v>
      </c>
      <c r="I26" s="168"/>
      <c r="J26" s="172" t="s">
        <v>25</v>
      </c>
      <c r="K26" s="173"/>
      <c r="L26" s="174"/>
      <c r="M26" s="98"/>
      <c r="N26" s="73" t="s">
        <v>26</v>
      </c>
      <c r="O26" s="181" t="s">
        <v>27</v>
      </c>
      <c r="P26" s="181"/>
      <c r="Q26" s="181"/>
      <c r="R26" s="182"/>
      <c r="S26" s="194"/>
      <c r="T26" s="194"/>
      <c r="U26" s="163"/>
      <c r="V26" s="163"/>
      <c r="W26" s="24"/>
    </row>
    <row r="27" spans="1:23" ht="21" customHeight="1">
      <c r="A27" s="21"/>
      <c r="B27" s="21"/>
      <c r="C27" s="183">
        <v>1</v>
      </c>
      <c r="D27" s="184"/>
      <c r="E27" s="185" t="s">
        <v>51</v>
      </c>
      <c r="F27" s="186"/>
      <c r="G27" s="187"/>
      <c r="H27" s="188" t="s">
        <v>51</v>
      </c>
      <c r="I27" s="189"/>
      <c r="J27" s="175"/>
      <c r="K27" s="176"/>
      <c r="L27" s="177"/>
      <c r="M27" s="99"/>
      <c r="N27" s="73" t="s">
        <v>28</v>
      </c>
      <c r="O27" s="181" t="s">
        <v>65</v>
      </c>
      <c r="P27" s="181"/>
      <c r="Q27" s="181"/>
      <c r="R27" s="182"/>
      <c r="S27" s="194"/>
      <c r="T27" s="194"/>
      <c r="U27" s="163"/>
      <c r="V27" s="163"/>
      <c r="W27" s="24"/>
    </row>
    <row r="28" spans="1:23" ht="21" customHeight="1">
      <c r="A28" s="21"/>
      <c r="B28" s="21"/>
      <c r="C28" s="183">
        <v>2</v>
      </c>
      <c r="D28" s="184"/>
      <c r="E28" s="185" t="s">
        <v>50</v>
      </c>
      <c r="F28" s="186"/>
      <c r="G28" s="187"/>
      <c r="H28" s="188" t="s">
        <v>51</v>
      </c>
      <c r="I28" s="189"/>
      <c r="J28" s="175"/>
      <c r="K28" s="176"/>
      <c r="L28" s="177"/>
      <c r="M28" s="99"/>
      <c r="N28" s="190" t="s">
        <v>29</v>
      </c>
      <c r="O28" s="191"/>
      <c r="P28" s="191"/>
      <c r="Q28" s="191"/>
      <c r="R28" s="192"/>
      <c r="S28" s="194"/>
      <c r="T28" s="194"/>
      <c r="U28" s="163"/>
      <c r="V28" s="163"/>
      <c r="W28" s="24"/>
    </row>
    <row r="29" spans="1:23" ht="21" customHeight="1">
      <c r="A29" s="21"/>
      <c r="B29" s="21"/>
      <c r="C29" s="183">
        <v>3</v>
      </c>
      <c r="D29" s="184"/>
      <c r="E29" s="185" t="s">
        <v>47</v>
      </c>
      <c r="F29" s="186"/>
      <c r="G29" s="187"/>
      <c r="H29" s="188" t="s">
        <v>46</v>
      </c>
      <c r="I29" s="189"/>
      <c r="J29" s="175"/>
      <c r="K29" s="176"/>
      <c r="L29" s="177"/>
      <c r="M29" s="99"/>
      <c r="N29" s="190" t="s">
        <v>30</v>
      </c>
      <c r="O29" s="191"/>
      <c r="P29" s="191"/>
      <c r="Q29" s="191"/>
      <c r="R29" s="192"/>
      <c r="S29" s="193"/>
      <c r="T29" s="193"/>
      <c r="U29" s="163"/>
      <c r="V29" s="163"/>
      <c r="W29" s="24"/>
    </row>
    <row r="30" spans="1:23" ht="21" customHeight="1">
      <c r="A30" s="21"/>
      <c r="B30" s="21"/>
      <c r="C30" s="183">
        <v>4</v>
      </c>
      <c r="D30" s="184"/>
      <c r="E30" s="185" t="s">
        <v>85</v>
      </c>
      <c r="F30" s="186"/>
      <c r="G30" s="187"/>
      <c r="H30" s="188" t="s">
        <v>46</v>
      </c>
      <c r="I30" s="189"/>
      <c r="J30" s="175"/>
      <c r="K30" s="176"/>
      <c r="L30" s="177"/>
      <c r="M30" s="99"/>
      <c r="N30" s="131"/>
      <c r="O30" s="132"/>
      <c r="P30" s="132"/>
      <c r="Q30" s="132"/>
      <c r="R30" s="133"/>
      <c r="S30" s="134"/>
      <c r="T30" s="134"/>
      <c r="U30" s="135"/>
      <c r="V30" s="135"/>
      <c r="W30" s="24"/>
    </row>
    <row r="31" spans="1:23" ht="21" customHeight="1">
      <c r="A31" s="21"/>
      <c r="B31" s="21"/>
      <c r="C31" s="183">
        <v>5</v>
      </c>
      <c r="D31" s="184"/>
      <c r="E31" s="195" t="s">
        <v>56</v>
      </c>
      <c r="F31" s="196"/>
      <c r="G31" s="197"/>
      <c r="H31" s="188" t="s">
        <v>55</v>
      </c>
      <c r="I31" s="189"/>
      <c r="J31" s="175"/>
      <c r="K31" s="176"/>
      <c r="L31" s="177"/>
      <c r="M31" s="98"/>
      <c r="N31" s="190" t="s">
        <v>31</v>
      </c>
      <c r="O31" s="191"/>
      <c r="P31" s="191"/>
      <c r="Q31" s="191"/>
      <c r="R31" s="192"/>
      <c r="S31" s="193"/>
      <c r="T31" s="193"/>
      <c r="U31" s="163"/>
      <c r="V31" s="163"/>
      <c r="W31" s="24"/>
    </row>
    <row r="32" spans="1:23" ht="21" customHeight="1">
      <c r="A32" s="21"/>
      <c r="B32" s="21"/>
      <c r="C32" s="183">
        <v>6</v>
      </c>
      <c r="D32" s="184"/>
      <c r="E32" s="195" t="s">
        <v>53</v>
      </c>
      <c r="F32" s="196"/>
      <c r="G32" s="197"/>
      <c r="H32" s="188" t="s">
        <v>55</v>
      </c>
      <c r="I32" s="189"/>
      <c r="J32" s="175"/>
      <c r="K32" s="176"/>
      <c r="L32" s="177"/>
      <c r="M32" s="100"/>
      <c r="N32" s="190" t="s">
        <v>32</v>
      </c>
      <c r="O32" s="191"/>
      <c r="P32" s="191"/>
      <c r="Q32" s="191"/>
      <c r="R32" s="192"/>
      <c r="S32" s="194"/>
      <c r="T32" s="194"/>
      <c r="U32" s="163"/>
      <c r="V32" s="163"/>
      <c r="W32" s="25"/>
    </row>
    <row r="33" spans="1:23" ht="21" customHeight="1">
      <c r="A33" s="21"/>
      <c r="B33" s="21"/>
      <c r="C33" s="183">
        <v>7</v>
      </c>
      <c r="D33" s="184"/>
      <c r="E33" s="195" t="s">
        <v>54</v>
      </c>
      <c r="F33" s="196"/>
      <c r="G33" s="197"/>
      <c r="H33" s="188" t="s">
        <v>55</v>
      </c>
      <c r="I33" s="189"/>
      <c r="J33" s="175"/>
      <c r="K33" s="176"/>
      <c r="L33" s="177"/>
      <c r="M33" s="100"/>
      <c r="N33" s="198"/>
      <c r="O33" s="199"/>
      <c r="P33" s="199"/>
      <c r="Q33" s="199"/>
      <c r="R33" s="200"/>
      <c r="S33" s="194"/>
      <c r="T33" s="194"/>
      <c r="U33" s="163"/>
      <c r="V33" s="163"/>
      <c r="W33" s="25"/>
    </row>
    <row r="34" spans="1:23" ht="21" customHeight="1">
      <c r="A34" s="21"/>
      <c r="B34" s="21"/>
      <c r="C34" s="183">
        <v>8</v>
      </c>
      <c r="D34" s="184"/>
      <c r="E34" s="195" t="s">
        <v>49</v>
      </c>
      <c r="F34" s="196"/>
      <c r="G34" s="197"/>
      <c r="H34" s="188" t="s">
        <v>55</v>
      </c>
      <c r="I34" s="189"/>
      <c r="J34" s="175"/>
      <c r="K34" s="176"/>
      <c r="L34" s="177"/>
      <c r="M34" s="100"/>
      <c r="N34" s="198"/>
      <c r="O34" s="199"/>
      <c r="P34" s="199"/>
      <c r="Q34" s="199"/>
      <c r="R34" s="200"/>
      <c r="S34" s="193"/>
      <c r="T34" s="193"/>
      <c r="U34" s="163"/>
      <c r="V34" s="163"/>
      <c r="W34" s="25"/>
    </row>
    <row r="35" spans="1:23" ht="21" customHeight="1" thickBot="1">
      <c r="A35" s="21"/>
      <c r="B35" s="21"/>
      <c r="C35" s="206">
        <v>9</v>
      </c>
      <c r="D35" s="207"/>
      <c r="E35" s="208" t="s">
        <v>57</v>
      </c>
      <c r="F35" s="209"/>
      <c r="G35" s="210"/>
      <c r="H35" s="211" t="s">
        <v>48</v>
      </c>
      <c r="I35" s="212"/>
      <c r="J35" s="178"/>
      <c r="K35" s="179"/>
      <c r="L35" s="180"/>
      <c r="M35" s="100"/>
      <c r="N35" s="213"/>
      <c r="O35" s="214"/>
      <c r="P35" s="214"/>
      <c r="Q35" s="214"/>
      <c r="R35" s="215"/>
      <c r="S35" s="193"/>
      <c r="T35" s="193"/>
      <c r="U35" s="163"/>
      <c r="V35" s="163"/>
      <c r="W35" s="25"/>
    </row>
    <row r="36" spans="1:23" ht="12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2"/>
      <c r="M36" s="101"/>
      <c r="N36" s="21"/>
      <c r="O36" s="21"/>
      <c r="P36" s="21"/>
      <c r="Q36" s="21"/>
      <c r="R36" s="21"/>
      <c r="S36" s="21"/>
      <c r="T36" s="21"/>
      <c r="U36" s="21"/>
      <c r="V36" s="21"/>
      <c r="W36" s="25"/>
    </row>
    <row r="37" spans="1:23" ht="57.75" customHeight="1">
      <c r="B37" s="30" t="s">
        <v>33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102"/>
      <c r="N37" s="30"/>
      <c r="O37" s="30"/>
      <c r="P37" s="30"/>
      <c r="Q37" s="30"/>
      <c r="R37" s="30"/>
      <c r="S37" s="30"/>
      <c r="T37" s="30"/>
      <c r="U37" s="30"/>
      <c r="V37" s="30"/>
      <c r="W37" s="30"/>
    </row>
    <row r="38" spans="1:23" ht="21.75" customHeight="1">
      <c r="B38" s="31" t="s">
        <v>34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102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 spans="1:23" ht="16.5" customHeight="1" thickBot="1">
      <c r="A39" s="32"/>
      <c r="B39" s="33"/>
      <c r="C39" s="34"/>
      <c r="D39" s="35"/>
      <c r="E39" s="35"/>
      <c r="F39" s="35"/>
      <c r="G39" s="35"/>
      <c r="H39" s="35"/>
      <c r="I39" s="35"/>
      <c r="J39" s="36"/>
      <c r="K39" s="36"/>
      <c r="L39" s="37"/>
      <c r="M39" s="103"/>
      <c r="N39" s="33"/>
      <c r="O39" s="33"/>
      <c r="P39" s="164" t="s">
        <v>80</v>
      </c>
      <c r="Q39" s="164"/>
      <c r="R39" s="164"/>
      <c r="S39" s="165" t="s">
        <v>81</v>
      </c>
      <c r="T39" s="165"/>
      <c r="U39" s="165"/>
      <c r="V39" s="119"/>
      <c r="W39" s="119"/>
    </row>
    <row r="40" spans="1:23" ht="24" customHeight="1" thickTop="1" thickBot="1">
      <c r="A40" s="38"/>
      <c r="B40" s="201">
        <v>2016</v>
      </c>
      <c r="C40" s="202"/>
      <c r="D40" s="203"/>
      <c r="E40" s="39" t="s">
        <v>35</v>
      </c>
      <c r="F40" s="201">
        <v>6</v>
      </c>
      <c r="G40" s="203"/>
      <c r="H40" s="40" t="s">
        <v>36</v>
      </c>
      <c r="I40" s="35"/>
      <c r="J40" s="36"/>
      <c r="K40" s="36"/>
      <c r="L40" s="37"/>
      <c r="M40" s="103"/>
      <c r="N40" s="33"/>
      <c r="O40" s="33"/>
      <c r="P40" s="204"/>
      <c r="Q40" s="204"/>
      <c r="R40" s="204"/>
      <c r="S40" s="205"/>
      <c r="T40" s="205"/>
      <c r="U40" s="205"/>
      <c r="V40" s="120"/>
      <c r="W40" s="166"/>
    </row>
    <row r="41" spans="1:23" ht="13.5" customHeight="1" thickTop="1">
      <c r="A41" s="38"/>
      <c r="B41" s="41"/>
      <c r="C41" s="41"/>
      <c r="D41" s="41"/>
      <c r="E41" s="41"/>
      <c r="F41" s="41"/>
      <c r="G41" s="41"/>
      <c r="H41" s="41"/>
      <c r="I41" s="35"/>
      <c r="J41" s="36"/>
      <c r="K41" s="36"/>
      <c r="L41" s="37"/>
      <c r="M41" s="103"/>
      <c r="N41" s="33"/>
      <c r="O41" s="41"/>
      <c r="P41" s="204"/>
      <c r="Q41" s="204"/>
      <c r="R41" s="204"/>
      <c r="S41" s="205"/>
      <c r="T41" s="205"/>
      <c r="U41" s="205"/>
      <c r="V41" s="120"/>
      <c r="W41" s="166"/>
    </row>
    <row r="42" spans="1:23" ht="11.25" customHeight="1">
      <c r="A42" s="38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104"/>
      <c r="N42" s="42"/>
      <c r="O42" s="42"/>
      <c r="P42" s="204"/>
      <c r="Q42" s="204"/>
      <c r="R42" s="204"/>
      <c r="S42" s="205"/>
      <c r="T42" s="205"/>
      <c r="U42" s="205"/>
      <c r="V42" s="121"/>
      <c r="W42" s="166"/>
    </row>
    <row r="43" spans="1:23" ht="30" customHeight="1">
      <c r="A43" s="38"/>
      <c r="B43" s="216" t="s">
        <v>44</v>
      </c>
      <c r="C43" s="217"/>
      <c r="D43" s="217"/>
      <c r="E43" s="217"/>
      <c r="F43" s="218"/>
      <c r="G43" s="225" t="s">
        <v>45</v>
      </c>
      <c r="H43" s="226"/>
      <c r="I43" s="226"/>
      <c r="J43" s="226"/>
      <c r="K43" s="226"/>
      <c r="L43" s="226"/>
      <c r="M43" s="89"/>
      <c r="N43" s="90"/>
      <c r="O43" s="231" t="s">
        <v>78</v>
      </c>
      <c r="P43" s="234" t="s">
        <v>96</v>
      </c>
      <c r="Q43" s="235"/>
      <c r="R43" s="235"/>
      <c r="S43" s="235"/>
      <c r="T43" s="235"/>
      <c r="U43" s="235"/>
      <c r="V43" s="235"/>
      <c r="W43" s="236"/>
    </row>
    <row r="44" spans="1:23" ht="12.75" customHeight="1">
      <c r="A44" s="38"/>
      <c r="B44" s="219"/>
      <c r="C44" s="220"/>
      <c r="D44" s="220"/>
      <c r="E44" s="220"/>
      <c r="F44" s="221"/>
      <c r="G44" s="227"/>
      <c r="H44" s="228"/>
      <c r="I44" s="228"/>
      <c r="J44" s="228"/>
      <c r="K44" s="228"/>
      <c r="L44" s="228"/>
      <c r="M44" s="91"/>
      <c r="N44" s="92"/>
      <c r="O44" s="232"/>
      <c r="P44" s="237"/>
      <c r="Q44" s="238"/>
      <c r="R44" s="238"/>
      <c r="S44" s="238"/>
      <c r="T44" s="238"/>
      <c r="U44" s="238"/>
      <c r="V44" s="238"/>
      <c r="W44" s="239"/>
    </row>
    <row r="45" spans="1:23" ht="16.5" customHeight="1">
      <c r="A45" s="38"/>
      <c r="B45" s="222"/>
      <c r="C45" s="223"/>
      <c r="D45" s="223"/>
      <c r="E45" s="223"/>
      <c r="F45" s="224"/>
      <c r="G45" s="229"/>
      <c r="H45" s="230"/>
      <c r="I45" s="230"/>
      <c r="J45" s="230"/>
      <c r="K45" s="230"/>
      <c r="L45" s="230"/>
      <c r="M45" s="93"/>
      <c r="N45" s="94"/>
      <c r="O45" s="233"/>
      <c r="P45" s="240"/>
      <c r="Q45" s="241"/>
      <c r="R45" s="241"/>
      <c r="S45" s="241"/>
      <c r="T45" s="241"/>
      <c r="U45" s="241"/>
      <c r="V45" s="241"/>
      <c r="W45" s="242"/>
    </row>
    <row r="46" spans="1:23" ht="27.75" customHeight="1">
      <c r="A46" s="38"/>
      <c r="B46" s="243" t="s">
        <v>52</v>
      </c>
      <c r="C46" s="244"/>
      <c r="D46" s="244"/>
      <c r="E46" s="244"/>
      <c r="F46" s="245"/>
      <c r="G46" s="246" t="s">
        <v>99</v>
      </c>
      <c r="H46" s="247"/>
      <c r="I46" s="247"/>
      <c r="J46" s="247"/>
      <c r="K46" s="247"/>
      <c r="L46" s="247"/>
      <c r="M46" s="105"/>
      <c r="N46" s="95"/>
      <c r="O46" s="243" t="s">
        <v>67</v>
      </c>
      <c r="P46" s="244"/>
      <c r="Q46" s="244"/>
      <c r="R46" s="245"/>
      <c r="S46" s="248">
        <v>165</v>
      </c>
      <c r="T46" s="249"/>
      <c r="U46" s="249"/>
      <c r="V46" s="249"/>
      <c r="W46" s="250"/>
    </row>
    <row r="47" spans="1:23" ht="22.5" customHeight="1">
      <c r="A47" s="43"/>
      <c r="B47" s="251" t="s">
        <v>0</v>
      </c>
      <c r="C47" s="251" t="s">
        <v>1</v>
      </c>
      <c r="D47" s="251" t="s">
        <v>2</v>
      </c>
      <c r="E47" s="260" t="s">
        <v>41</v>
      </c>
      <c r="F47" s="261" t="s">
        <v>58</v>
      </c>
      <c r="G47" s="251" t="s">
        <v>3</v>
      </c>
      <c r="H47" s="251" t="s">
        <v>4</v>
      </c>
      <c r="I47" s="253" t="s">
        <v>37</v>
      </c>
      <c r="J47" s="254"/>
      <c r="K47" s="253" t="s">
        <v>72</v>
      </c>
      <c r="L47" s="255"/>
      <c r="M47" s="106"/>
      <c r="N47" s="74"/>
      <c r="O47" s="253" t="s">
        <v>92</v>
      </c>
      <c r="P47" s="263"/>
      <c r="Q47" s="264" t="s">
        <v>95</v>
      </c>
      <c r="R47" s="265"/>
      <c r="S47" s="265"/>
      <c r="T47" s="265"/>
      <c r="U47" s="265"/>
      <c r="V47" s="265"/>
      <c r="W47" s="266"/>
    </row>
    <row r="48" spans="1:23" ht="48.75" customHeight="1">
      <c r="A48" s="43"/>
      <c r="B48" s="252"/>
      <c r="C48" s="259"/>
      <c r="D48" s="259"/>
      <c r="E48" s="260"/>
      <c r="F48" s="262"/>
      <c r="G48" s="252"/>
      <c r="H48" s="252"/>
      <c r="I48" s="130" t="s">
        <v>5</v>
      </c>
      <c r="J48" s="76" t="s">
        <v>68</v>
      </c>
      <c r="K48" s="77" t="s">
        <v>42</v>
      </c>
      <c r="L48" s="77" t="s">
        <v>43</v>
      </c>
      <c r="M48" s="107" t="s">
        <v>69</v>
      </c>
      <c r="N48" s="78" t="s">
        <v>38</v>
      </c>
      <c r="O48" s="139" t="s">
        <v>93</v>
      </c>
      <c r="P48" s="139" t="s">
        <v>94</v>
      </c>
      <c r="Q48" s="267"/>
      <c r="R48" s="268"/>
      <c r="S48" s="268"/>
      <c r="T48" s="268"/>
      <c r="U48" s="268"/>
      <c r="V48" s="268"/>
      <c r="W48" s="269"/>
    </row>
    <row r="49" spans="1:23" ht="27" customHeight="1">
      <c r="A49" s="38"/>
      <c r="B49" s="256" t="str">
        <f>F40&amp;"月"</f>
        <v>6月</v>
      </c>
      <c r="C49" s="44">
        <f>IF(DATE($B$40,$F$40,ROW()-48)&gt;EOMONTH(DATE($B$40,$F$40,1),0),"",DATE($B$40,$F$40,ROW()-48))</f>
        <v>42522</v>
      </c>
      <c r="D49" s="45" t="str">
        <f>TEXT(C49,"aaa")</f>
        <v>水</v>
      </c>
      <c r="E49" s="69" t="str">
        <f t="shared" ref="E49:E65" si="2">IF(G49="","","○")</f>
        <v>○</v>
      </c>
      <c r="F49" s="137"/>
      <c r="G49" s="46">
        <v>0.41666666666666669</v>
      </c>
      <c r="H49" s="46">
        <v>0.83333333333333337</v>
      </c>
      <c r="I49" s="46">
        <v>4.1666666666666664E-2</v>
      </c>
      <c r="J49" s="47"/>
      <c r="K49" s="83">
        <f>IF(G49="","",IF(N49&gt;TIME(8,0,0),TIME(8,0,0),N49))</f>
        <v>0.33333333333333331</v>
      </c>
      <c r="L49" s="83">
        <f>IF(G49="","",N49-K49)</f>
        <v>4.1666666666666685E-2</v>
      </c>
      <c r="M49" s="108" t="str">
        <f>IF(G49="","",IF(H49&gt;TIME(22,0,0),H49-TIME(22,0,0),""))</f>
        <v/>
      </c>
      <c r="N49" s="83">
        <f>IF(G49="","",IF(G49="","",IF((H49-G49-I49)&gt;0,H49-G49-I49,H49+1-G49-I49)))</f>
        <v>0.375</v>
      </c>
      <c r="O49" s="142"/>
      <c r="P49" s="142"/>
      <c r="Q49" s="150"/>
      <c r="R49" s="151"/>
      <c r="S49" s="151"/>
      <c r="T49" s="151"/>
      <c r="U49" s="151"/>
      <c r="V49" s="151"/>
      <c r="W49" s="152"/>
    </row>
    <row r="50" spans="1:23" ht="27" customHeight="1">
      <c r="A50" s="38"/>
      <c r="B50" s="257"/>
      <c r="C50" s="44">
        <f>IF(DATE($B$40,$F$40,ROW()-48)&gt;EOMONTH(DATE($B$40,$F$40,1),0),"",DATE($B$40,$F$40,ROW()-48))</f>
        <v>42523</v>
      </c>
      <c r="D50" s="45" t="str">
        <f t="shared" ref="D50:D79" si="3">TEXT(C50,"aaa")</f>
        <v>木</v>
      </c>
      <c r="E50" s="69" t="str">
        <f t="shared" si="2"/>
        <v>○</v>
      </c>
      <c r="F50" s="137"/>
      <c r="G50" s="46">
        <v>0.41666666666666669</v>
      </c>
      <c r="H50" s="46">
        <v>0.88541666666666663</v>
      </c>
      <c r="I50" s="46">
        <v>4.1666666666666664E-2</v>
      </c>
      <c r="J50" s="47"/>
      <c r="K50" s="83">
        <f t="shared" ref="K50:K79" si="4">IF(G50="","",IF(N50&gt;TIME(8,0,0),TIME(8,0,0),N50))</f>
        <v>0.33333333333333331</v>
      </c>
      <c r="L50" s="83">
        <f>IF(G50="","",N50-K50)</f>
        <v>9.3749999999999944E-2</v>
      </c>
      <c r="M50" s="108" t="str">
        <f t="shared" ref="M50:M79" si="5">IF(G50="","",IF(H50&gt;TIME(22,0,0),H50-TIME(22,0,0),""))</f>
        <v/>
      </c>
      <c r="N50" s="83">
        <f t="shared" ref="N50:N79" si="6">IF(G50="","",IF(G50="","",IF((H50-G50-I50)&gt;0,H50-G50-I50,H50+1-G50-I50)))</f>
        <v>0.42708333333333326</v>
      </c>
      <c r="O50" s="143"/>
      <c r="P50" s="142" t="str">
        <f t="shared" ref="P50:P79" si="7">IF(O50="","",N50-O50)</f>
        <v/>
      </c>
      <c r="Q50" s="150"/>
      <c r="R50" s="151"/>
      <c r="S50" s="151"/>
      <c r="T50" s="151"/>
      <c r="U50" s="151"/>
      <c r="V50" s="151"/>
      <c r="W50" s="152"/>
    </row>
    <row r="51" spans="1:23" ht="27" customHeight="1">
      <c r="A51" s="38"/>
      <c r="B51" s="257"/>
      <c r="C51" s="44">
        <f t="shared" ref="C51:C79" si="8">IF(DATE($B$40,$F$40,ROW()-48)&gt;EOMONTH(DATE($B$40,$F$40,1),0),"",DATE($B$40,$F$40,ROW()-48))</f>
        <v>42524</v>
      </c>
      <c r="D51" s="45" t="str">
        <f t="shared" ref="D51" si="9">TEXT(C51,"aaa")</f>
        <v>金</v>
      </c>
      <c r="E51" s="69" t="str">
        <f t="shared" si="2"/>
        <v>○</v>
      </c>
      <c r="F51" s="137"/>
      <c r="G51" s="46">
        <v>0.41666666666666669</v>
      </c>
      <c r="H51" s="46">
        <v>0.91666666666666663</v>
      </c>
      <c r="I51" s="46">
        <v>4.1666666666666664E-2</v>
      </c>
      <c r="J51" s="47"/>
      <c r="K51" s="83">
        <f t="shared" si="4"/>
        <v>0.33333333333333331</v>
      </c>
      <c r="L51" s="83">
        <f t="shared" ref="L51:L79" si="10">IF(G51="","",N51-K51)</f>
        <v>0.12499999999999994</v>
      </c>
      <c r="M51" s="108" t="str">
        <f t="shared" si="5"/>
        <v/>
      </c>
      <c r="N51" s="83">
        <f t="shared" si="6"/>
        <v>0.45833333333333326</v>
      </c>
      <c r="O51" s="144"/>
      <c r="P51" s="142" t="str">
        <f t="shared" si="7"/>
        <v/>
      </c>
      <c r="Q51" s="150"/>
      <c r="R51" s="151"/>
      <c r="S51" s="151"/>
      <c r="T51" s="151"/>
      <c r="U51" s="151"/>
      <c r="V51" s="151"/>
      <c r="W51" s="152"/>
    </row>
    <row r="52" spans="1:23" ht="27" customHeight="1">
      <c r="A52" s="38"/>
      <c r="B52" s="257"/>
      <c r="C52" s="44">
        <f t="shared" si="8"/>
        <v>42525</v>
      </c>
      <c r="D52" s="45" t="str">
        <f t="shared" si="3"/>
        <v>土</v>
      </c>
      <c r="E52" s="69" t="str">
        <f t="shared" si="2"/>
        <v/>
      </c>
      <c r="F52" s="137"/>
      <c r="G52" s="46"/>
      <c r="H52" s="46"/>
      <c r="I52" s="46"/>
      <c r="J52" s="47"/>
      <c r="K52" s="83" t="str">
        <f t="shared" si="4"/>
        <v/>
      </c>
      <c r="L52" s="83" t="str">
        <f t="shared" si="10"/>
        <v/>
      </c>
      <c r="M52" s="108" t="str">
        <f t="shared" si="5"/>
        <v/>
      </c>
      <c r="N52" s="83" t="str">
        <f t="shared" si="6"/>
        <v/>
      </c>
      <c r="O52" s="144"/>
      <c r="P52" s="142" t="str">
        <f t="shared" si="7"/>
        <v/>
      </c>
      <c r="Q52" s="150"/>
      <c r="R52" s="151"/>
      <c r="S52" s="151"/>
      <c r="T52" s="151"/>
      <c r="U52" s="151"/>
      <c r="V52" s="151"/>
      <c r="W52" s="152"/>
    </row>
    <row r="53" spans="1:23" ht="27" customHeight="1">
      <c r="A53" s="38"/>
      <c r="B53" s="257"/>
      <c r="C53" s="44">
        <f t="shared" si="8"/>
        <v>42526</v>
      </c>
      <c r="D53" s="45" t="str">
        <f t="shared" si="3"/>
        <v>日</v>
      </c>
      <c r="E53" s="69" t="str">
        <f t="shared" si="2"/>
        <v/>
      </c>
      <c r="F53" s="137"/>
      <c r="G53" s="46"/>
      <c r="H53" s="46"/>
      <c r="I53" s="46"/>
      <c r="J53" s="47"/>
      <c r="K53" s="83" t="str">
        <f t="shared" si="4"/>
        <v/>
      </c>
      <c r="L53" s="83" t="str">
        <f t="shared" si="10"/>
        <v/>
      </c>
      <c r="M53" s="108" t="str">
        <f t="shared" si="5"/>
        <v/>
      </c>
      <c r="N53" s="83" t="str">
        <f t="shared" si="6"/>
        <v/>
      </c>
      <c r="O53" s="143"/>
      <c r="P53" s="142" t="str">
        <f t="shared" si="7"/>
        <v/>
      </c>
      <c r="Q53" s="270"/>
      <c r="R53" s="151"/>
      <c r="S53" s="151"/>
      <c r="T53" s="151"/>
      <c r="U53" s="151"/>
      <c r="V53" s="151"/>
      <c r="W53" s="152"/>
    </row>
    <row r="54" spans="1:23" ht="27" customHeight="1">
      <c r="A54" s="38"/>
      <c r="B54" s="257"/>
      <c r="C54" s="44">
        <f t="shared" si="8"/>
        <v>42527</v>
      </c>
      <c r="D54" s="45" t="str">
        <f t="shared" si="3"/>
        <v>月</v>
      </c>
      <c r="E54" s="69" t="str">
        <f t="shared" si="2"/>
        <v>○</v>
      </c>
      <c r="F54" s="137"/>
      <c r="G54" s="46">
        <v>0.41666666666666669</v>
      </c>
      <c r="H54" s="46">
        <v>0.77083333333333337</v>
      </c>
      <c r="I54" s="46">
        <v>4.1666666666666664E-2</v>
      </c>
      <c r="J54" s="47"/>
      <c r="K54" s="83">
        <f t="shared" si="4"/>
        <v>0.3125</v>
      </c>
      <c r="L54" s="83">
        <f t="shared" si="10"/>
        <v>0</v>
      </c>
      <c r="M54" s="108" t="str">
        <f t="shared" si="5"/>
        <v/>
      </c>
      <c r="N54" s="83">
        <f t="shared" si="6"/>
        <v>0.3125</v>
      </c>
      <c r="O54" s="144"/>
      <c r="P54" s="142" t="str">
        <f t="shared" si="7"/>
        <v/>
      </c>
      <c r="Q54" s="150"/>
      <c r="R54" s="151"/>
      <c r="S54" s="151"/>
      <c r="T54" s="151"/>
      <c r="U54" s="151"/>
      <c r="V54" s="151"/>
      <c r="W54" s="152"/>
    </row>
    <row r="55" spans="1:23" ht="27" customHeight="1">
      <c r="A55" s="38"/>
      <c r="B55" s="257"/>
      <c r="C55" s="44">
        <f>IF(DATE($B$40,$F$40,ROW()-48)&gt;EOMONTH(DATE($B$40,$F$40,1),0),"",DATE($B$40,$F$40,ROW()-48))</f>
        <v>42528</v>
      </c>
      <c r="D55" s="45" t="str">
        <f t="shared" si="3"/>
        <v>火</v>
      </c>
      <c r="E55" s="69" t="str">
        <f t="shared" si="2"/>
        <v>○</v>
      </c>
      <c r="F55" s="137"/>
      <c r="G55" s="46">
        <v>0.41666666666666669</v>
      </c>
      <c r="H55" s="46">
        <v>0.83333333333333337</v>
      </c>
      <c r="I55" s="46">
        <v>4.1666666666666664E-2</v>
      </c>
      <c r="J55" s="47"/>
      <c r="K55" s="83">
        <f t="shared" si="4"/>
        <v>0.33333333333333331</v>
      </c>
      <c r="L55" s="83">
        <f t="shared" si="10"/>
        <v>4.1666666666666685E-2</v>
      </c>
      <c r="M55" s="108" t="str">
        <f t="shared" si="5"/>
        <v/>
      </c>
      <c r="N55" s="83">
        <f t="shared" si="6"/>
        <v>0.375</v>
      </c>
      <c r="O55" s="143"/>
      <c r="P55" s="142" t="str">
        <f t="shared" si="7"/>
        <v/>
      </c>
      <c r="Q55" s="150"/>
      <c r="R55" s="151"/>
      <c r="S55" s="151"/>
      <c r="T55" s="151"/>
      <c r="U55" s="151"/>
      <c r="V55" s="151"/>
      <c r="W55" s="152"/>
    </row>
    <row r="56" spans="1:23" ht="27" customHeight="1">
      <c r="A56" s="38"/>
      <c r="B56" s="257"/>
      <c r="C56" s="44">
        <f t="shared" si="8"/>
        <v>42529</v>
      </c>
      <c r="D56" s="45" t="str">
        <f t="shared" si="3"/>
        <v>水</v>
      </c>
      <c r="E56" s="69" t="str">
        <f t="shared" si="2"/>
        <v>○</v>
      </c>
      <c r="F56" s="137"/>
      <c r="G56" s="46">
        <v>0.41666666666666669</v>
      </c>
      <c r="H56" s="46">
        <v>0.91666666666666663</v>
      </c>
      <c r="I56" s="46">
        <v>4.1666666666666664E-2</v>
      </c>
      <c r="J56" s="47"/>
      <c r="K56" s="83">
        <f t="shared" si="4"/>
        <v>0.33333333333333331</v>
      </c>
      <c r="L56" s="83">
        <f t="shared" si="10"/>
        <v>0.12499999999999994</v>
      </c>
      <c r="M56" s="108" t="str">
        <f t="shared" si="5"/>
        <v/>
      </c>
      <c r="N56" s="83">
        <f t="shared" si="6"/>
        <v>0.45833333333333326</v>
      </c>
      <c r="O56" s="144"/>
      <c r="P56" s="142" t="str">
        <f t="shared" si="7"/>
        <v/>
      </c>
      <c r="Q56" s="150"/>
      <c r="R56" s="151"/>
      <c r="S56" s="151"/>
      <c r="T56" s="151"/>
      <c r="U56" s="151"/>
      <c r="V56" s="151"/>
      <c r="W56" s="152"/>
    </row>
    <row r="57" spans="1:23" ht="27" customHeight="1">
      <c r="A57" s="38"/>
      <c r="B57" s="257"/>
      <c r="C57" s="44">
        <f t="shared" si="8"/>
        <v>42530</v>
      </c>
      <c r="D57" s="45" t="str">
        <f t="shared" si="3"/>
        <v>木</v>
      </c>
      <c r="E57" s="69" t="str">
        <f t="shared" si="2"/>
        <v>○</v>
      </c>
      <c r="F57" s="137"/>
      <c r="G57" s="46">
        <v>0.41666666666666669</v>
      </c>
      <c r="H57" s="46">
        <v>0.89583333333333337</v>
      </c>
      <c r="I57" s="46">
        <v>4.1666666666666664E-2</v>
      </c>
      <c r="J57" s="47"/>
      <c r="K57" s="83">
        <f t="shared" si="4"/>
        <v>0.33333333333333331</v>
      </c>
      <c r="L57" s="83">
        <f t="shared" si="10"/>
        <v>0.10416666666666669</v>
      </c>
      <c r="M57" s="108" t="str">
        <f t="shared" si="5"/>
        <v/>
      </c>
      <c r="N57" s="83">
        <f t="shared" si="6"/>
        <v>0.4375</v>
      </c>
      <c r="O57" s="144"/>
      <c r="P57" s="142" t="str">
        <f t="shared" si="7"/>
        <v/>
      </c>
      <c r="Q57" s="150"/>
      <c r="R57" s="151"/>
      <c r="S57" s="151"/>
      <c r="T57" s="151"/>
      <c r="U57" s="151"/>
      <c r="V57" s="151"/>
      <c r="W57" s="152"/>
    </row>
    <row r="58" spans="1:23" ht="27" customHeight="1">
      <c r="A58" s="38"/>
      <c r="B58" s="257"/>
      <c r="C58" s="44">
        <f t="shared" si="8"/>
        <v>42531</v>
      </c>
      <c r="D58" s="45" t="str">
        <f t="shared" si="3"/>
        <v>金</v>
      </c>
      <c r="E58" s="69" t="str">
        <f t="shared" si="2"/>
        <v>○</v>
      </c>
      <c r="F58" s="137"/>
      <c r="G58" s="46">
        <v>0.41666666666666669</v>
      </c>
      <c r="H58" s="46">
        <v>0.77083333333333337</v>
      </c>
      <c r="I58" s="46">
        <v>4.1666666666666664E-2</v>
      </c>
      <c r="J58" s="47"/>
      <c r="K58" s="83">
        <f>IF(G58="","",IF(N58&gt;TIME(8,0,0),TIME(8,0,0),N58))</f>
        <v>0.3125</v>
      </c>
      <c r="L58" s="83">
        <f t="shared" si="10"/>
        <v>0</v>
      </c>
      <c r="M58" s="108" t="str">
        <f t="shared" si="5"/>
        <v/>
      </c>
      <c r="N58" s="83">
        <f t="shared" si="6"/>
        <v>0.3125</v>
      </c>
      <c r="O58" s="144"/>
      <c r="P58" s="142" t="str">
        <f t="shared" si="7"/>
        <v/>
      </c>
      <c r="Q58" s="150"/>
      <c r="R58" s="151"/>
      <c r="S58" s="151"/>
      <c r="T58" s="151"/>
      <c r="U58" s="151"/>
      <c r="V58" s="151"/>
      <c r="W58" s="152"/>
    </row>
    <row r="59" spans="1:23" ht="27" customHeight="1">
      <c r="A59" s="38"/>
      <c r="B59" s="257"/>
      <c r="C59" s="44">
        <f t="shared" si="8"/>
        <v>42532</v>
      </c>
      <c r="D59" s="45" t="str">
        <f t="shared" si="3"/>
        <v>土</v>
      </c>
      <c r="E59" s="69" t="str">
        <f t="shared" si="2"/>
        <v/>
      </c>
      <c r="F59" s="137"/>
      <c r="G59" s="46"/>
      <c r="H59" s="46"/>
      <c r="I59" s="46"/>
      <c r="J59" s="47"/>
      <c r="K59" s="83" t="str">
        <f t="shared" si="4"/>
        <v/>
      </c>
      <c r="L59" s="83" t="str">
        <f t="shared" si="10"/>
        <v/>
      </c>
      <c r="M59" s="108" t="str">
        <f t="shared" si="5"/>
        <v/>
      </c>
      <c r="N59" s="83" t="str">
        <f t="shared" si="6"/>
        <v/>
      </c>
      <c r="O59" s="143"/>
      <c r="P59" s="142" t="str">
        <f t="shared" si="7"/>
        <v/>
      </c>
      <c r="Q59" s="150"/>
      <c r="R59" s="151"/>
      <c r="S59" s="151"/>
      <c r="T59" s="151"/>
      <c r="U59" s="151"/>
      <c r="V59" s="151"/>
      <c r="W59" s="152"/>
    </row>
    <row r="60" spans="1:23" ht="27" customHeight="1">
      <c r="A60" s="38"/>
      <c r="B60" s="257"/>
      <c r="C60" s="148">
        <f t="shared" si="8"/>
        <v>42533</v>
      </c>
      <c r="D60" s="149" t="str">
        <f t="shared" si="3"/>
        <v>日</v>
      </c>
      <c r="E60" s="69" t="str">
        <f t="shared" si="2"/>
        <v/>
      </c>
      <c r="F60" s="137"/>
      <c r="G60" s="46"/>
      <c r="H60" s="46"/>
      <c r="I60" s="46"/>
      <c r="J60" s="47"/>
      <c r="K60" s="83" t="str">
        <f t="shared" si="4"/>
        <v/>
      </c>
      <c r="L60" s="83" t="str">
        <f t="shared" si="10"/>
        <v/>
      </c>
      <c r="M60" s="108" t="str">
        <f t="shared" si="5"/>
        <v/>
      </c>
      <c r="N60" s="83" t="str">
        <f t="shared" si="6"/>
        <v/>
      </c>
      <c r="O60" s="144"/>
      <c r="P60" s="142" t="str">
        <f t="shared" si="7"/>
        <v/>
      </c>
      <c r="Q60" s="150"/>
      <c r="R60" s="151"/>
      <c r="S60" s="151"/>
      <c r="T60" s="151"/>
      <c r="U60" s="151"/>
      <c r="V60" s="151"/>
      <c r="W60" s="152"/>
    </row>
    <row r="61" spans="1:23" ht="27" customHeight="1">
      <c r="A61" s="38"/>
      <c r="B61" s="257"/>
      <c r="C61" s="44">
        <f t="shared" si="8"/>
        <v>42534</v>
      </c>
      <c r="D61" s="45" t="str">
        <f t="shared" si="3"/>
        <v>月</v>
      </c>
      <c r="E61" s="69" t="str">
        <f t="shared" si="2"/>
        <v>○</v>
      </c>
      <c r="F61" s="137"/>
      <c r="G61" s="46">
        <v>0.41666666666666669</v>
      </c>
      <c r="H61" s="46">
        <v>0.90625</v>
      </c>
      <c r="I61" s="46">
        <v>4.1666666666666664E-2</v>
      </c>
      <c r="J61" s="47"/>
      <c r="K61" s="83">
        <f t="shared" si="4"/>
        <v>0.33333333333333331</v>
      </c>
      <c r="L61" s="83">
        <f>IF(G61="","",N61-K61)</f>
        <v>0.11458333333333331</v>
      </c>
      <c r="M61" s="108" t="str">
        <f t="shared" si="5"/>
        <v/>
      </c>
      <c r="N61" s="83">
        <f t="shared" si="6"/>
        <v>0.44791666666666663</v>
      </c>
      <c r="O61" s="143"/>
      <c r="P61" s="142" t="str">
        <f t="shared" si="7"/>
        <v/>
      </c>
      <c r="Q61" s="150"/>
      <c r="R61" s="151"/>
      <c r="S61" s="151"/>
      <c r="T61" s="151"/>
      <c r="U61" s="151"/>
      <c r="V61" s="151"/>
      <c r="W61" s="152"/>
    </row>
    <row r="62" spans="1:23" ht="27" customHeight="1">
      <c r="A62" s="38"/>
      <c r="B62" s="257"/>
      <c r="C62" s="146">
        <f t="shared" si="8"/>
        <v>42535</v>
      </c>
      <c r="D62" s="147" t="str">
        <f t="shared" si="3"/>
        <v>火</v>
      </c>
      <c r="E62" s="69" t="str">
        <f t="shared" si="2"/>
        <v>○</v>
      </c>
      <c r="F62" s="137"/>
      <c r="G62" s="46">
        <v>0.41666666666666669</v>
      </c>
      <c r="H62" s="46">
        <v>0.83333333333333337</v>
      </c>
      <c r="I62" s="46">
        <v>4.1666666666666664E-2</v>
      </c>
      <c r="J62" s="47"/>
      <c r="K62" s="83">
        <f t="shared" si="4"/>
        <v>0.33333333333333331</v>
      </c>
      <c r="L62" s="83">
        <f t="shared" si="10"/>
        <v>4.1666666666666685E-2</v>
      </c>
      <c r="M62" s="108" t="str">
        <f t="shared" si="5"/>
        <v/>
      </c>
      <c r="N62" s="83">
        <f t="shared" si="6"/>
        <v>0.375</v>
      </c>
      <c r="O62" s="143"/>
      <c r="P62" s="142" t="str">
        <f t="shared" si="7"/>
        <v/>
      </c>
      <c r="Q62" s="150"/>
      <c r="R62" s="151"/>
      <c r="S62" s="151"/>
      <c r="T62" s="151"/>
      <c r="U62" s="151"/>
      <c r="V62" s="151"/>
      <c r="W62" s="152"/>
    </row>
    <row r="63" spans="1:23" ht="27" customHeight="1">
      <c r="A63" s="38"/>
      <c r="B63" s="257"/>
      <c r="C63" s="44">
        <f t="shared" si="8"/>
        <v>42536</v>
      </c>
      <c r="D63" s="45" t="str">
        <f t="shared" si="3"/>
        <v>水</v>
      </c>
      <c r="E63" s="69" t="str">
        <f t="shared" si="2"/>
        <v>○</v>
      </c>
      <c r="F63" s="137"/>
      <c r="G63" s="46">
        <v>0.41666666666666669</v>
      </c>
      <c r="H63" s="46">
        <v>0.91666666666666663</v>
      </c>
      <c r="I63" s="46">
        <v>4.1666666666666664E-2</v>
      </c>
      <c r="J63" s="47"/>
      <c r="K63" s="83">
        <f t="shared" si="4"/>
        <v>0.33333333333333331</v>
      </c>
      <c r="L63" s="83">
        <f t="shared" si="10"/>
        <v>0.12499999999999994</v>
      </c>
      <c r="M63" s="108" t="str">
        <f t="shared" si="5"/>
        <v/>
      </c>
      <c r="N63" s="83">
        <f t="shared" si="6"/>
        <v>0.45833333333333326</v>
      </c>
      <c r="O63" s="143"/>
      <c r="P63" s="142" t="str">
        <f t="shared" si="7"/>
        <v/>
      </c>
      <c r="Q63" s="150"/>
      <c r="R63" s="151"/>
      <c r="S63" s="151"/>
      <c r="T63" s="151"/>
      <c r="U63" s="151"/>
      <c r="V63" s="151"/>
      <c r="W63" s="152"/>
    </row>
    <row r="64" spans="1:23" ht="27" customHeight="1">
      <c r="A64" s="38"/>
      <c r="B64" s="257"/>
      <c r="C64" s="44">
        <f t="shared" si="8"/>
        <v>42537</v>
      </c>
      <c r="D64" s="45" t="str">
        <f t="shared" si="3"/>
        <v>木</v>
      </c>
      <c r="E64" s="69" t="str">
        <f t="shared" si="2"/>
        <v>○</v>
      </c>
      <c r="F64" s="137"/>
      <c r="G64" s="46">
        <v>0.41666666666666669</v>
      </c>
      <c r="H64" s="46">
        <v>0.72916666666666663</v>
      </c>
      <c r="I64" s="46">
        <v>4.1666666666666664E-2</v>
      </c>
      <c r="J64" s="47"/>
      <c r="K64" s="83">
        <f t="shared" si="4"/>
        <v>0.27083333333333326</v>
      </c>
      <c r="L64" s="83">
        <f t="shared" si="10"/>
        <v>0</v>
      </c>
      <c r="M64" s="108" t="str">
        <f t="shared" si="5"/>
        <v/>
      </c>
      <c r="N64" s="83">
        <f t="shared" si="6"/>
        <v>0.27083333333333326</v>
      </c>
      <c r="O64" s="143"/>
      <c r="P64" s="142" t="str">
        <f t="shared" si="7"/>
        <v/>
      </c>
      <c r="Q64" s="150" t="s">
        <v>97</v>
      </c>
      <c r="R64" s="151"/>
      <c r="S64" s="151"/>
      <c r="T64" s="151"/>
      <c r="U64" s="151"/>
      <c r="V64" s="151"/>
      <c r="W64" s="152"/>
    </row>
    <row r="65" spans="1:23" ht="27" customHeight="1">
      <c r="A65" s="38"/>
      <c r="B65" s="257"/>
      <c r="C65" s="146">
        <f t="shared" si="8"/>
        <v>42538</v>
      </c>
      <c r="D65" s="147" t="str">
        <f t="shared" si="3"/>
        <v>金</v>
      </c>
      <c r="E65" s="69" t="str">
        <f t="shared" si="2"/>
        <v>○</v>
      </c>
      <c r="F65" s="137"/>
      <c r="G65" s="46">
        <v>0.41666666666666669</v>
      </c>
      <c r="H65" s="46">
        <v>0.8125</v>
      </c>
      <c r="I65" s="46">
        <v>4.1666666666666664E-2</v>
      </c>
      <c r="J65" s="47"/>
      <c r="K65" s="83">
        <f t="shared" ref="K65:K66" si="11">IF(G65="","",IF(N65&gt;TIME(8,0,0),TIME(8,0,0),N65))</f>
        <v>0.33333333333333331</v>
      </c>
      <c r="L65" s="83">
        <f t="shared" si="10"/>
        <v>2.0833333333333315E-2</v>
      </c>
      <c r="M65" s="108" t="str">
        <f t="shared" si="5"/>
        <v/>
      </c>
      <c r="N65" s="83">
        <f t="shared" si="6"/>
        <v>0.35416666666666663</v>
      </c>
      <c r="O65" s="144"/>
      <c r="P65" s="142" t="str">
        <f t="shared" si="7"/>
        <v/>
      </c>
      <c r="Q65" s="150"/>
      <c r="R65" s="151"/>
      <c r="S65" s="151"/>
      <c r="T65" s="151"/>
      <c r="U65" s="151"/>
      <c r="V65" s="151"/>
      <c r="W65" s="152"/>
    </row>
    <row r="66" spans="1:23" ht="27" customHeight="1">
      <c r="A66" s="38"/>
      <c r="B66" s="257"/>
      <c r="C66" s="44">
        <f t="shared" si="8"/>
        <v>42539</v>
      </c>
      <c r="D66" s="45" t="str">
        <f t="shared" si="3"/>
        <v>土</v>
      </c>
      <c r="E66" s="69" t="str">
        <f t="shared" ref="E66" si="12">IF(G66="","","○")</f>
        <v/>
      </c>
      <c r="F66" s="137"/>
      <c r="G66" s="46"/>
      <c r="H66" s="46"/>
      <c r="I66" s="46"/>
      <c r="J66" s="47"/>
      <c r="K66" s="83" t="str">
        <f t="shared" si="11"/>
        <v/>
      </c>
      <c r="L66" s="83" t="str">
        <f t="shared" si="10"/>
        <v/>
      </c>
      <c r="M66" s="108" t="str">
        <f t="shared" si="5"/>
        <v/>
      </c>
      <c r="N66" s="83" t="str">
        <f t="shared" si="6"/>
        <v/>
      </c>
      <c r="O66" s="143"/>
      <c r="P66" s="142" t="str">
        <f t="shared" si="7"/>
        <v/>
      </c>
      <c r="Q66" s="150"/>
      <c r="R66" s="151"/>
      <c r="S66" s="151"/>
      <c r="T66" s="151"/>
      <c r="U66" s="151"/>
      <c r="V66" s="151"/>
      <c r="W66" s="152"/>
    </row>
    <row r="67" spans="1:23" ht="27" customHeight="1">
      <c r="A67" s="38"/>
      <c r="B67" s="257"/>
      <c r="C67" s="44">
        <f t="shared" si="8"/>
        <v>42540</v>
      </c>
      <c r="D67" s="45" t="str">
        <f t="shared" si="3"/>
        <v>日</v>
      </c>
      <c r="E67" s="69" t="str">
        <f t="shared" ref="E67:E71" si="13">IF(G67="","","○")</f>
        <v/>
      </c>
      <c r="F67" s="137"/>
      <c r="G67" s="46"/>
      <c r="H67" s="46"/>
      <c r="I67" s="46"/>
      <c r="J67" s="47"/>
      <c r="K67" s="83" t="str">
        <f t="shared" ref="K67:K68" si="14">IF(G67="","",IF(N67&gt;TIME(8,0,0),TIME(8,0,0),N67))</f>
        <v/>
      </c>
      <c r="L67" s="83" t="str">
        <f t="shared" si="10"/>
        <v/>
      </c>
      <c r="M67" s="108" t="str">
        <f t="shared" si="5"/>
        <v/>
      </c>
      <c r="N67" s="83" t="str">
        <f t="shared" si="6"/>
        <v/>
      </c>
      <c r="O67" s="143"/>
      <c r="P67" s="142" t="str">
        <f t="shared" si="7"/>
        <v/>
      </c>
      <c r="Q67" s="150"/>
      <c r="R67" s="151"/>
      <c r="S67" s="151"/>
      <c r="T67" s="151"/>
      <c r="U67" s="151"/>
      <c r="V67" s="151"/>
      <c r="W67" s="152"/>
    </row>
    <row r="68" spans="1:23" ht="27" customHeight="1">
      <c r="A68" s="38"/>
      <c r="B68" s="257"/>
      <c r="C68" s="44">
        <f t="shared" si="8"/>
        <v>42541</v>
      </c>
      <c r="D68" s="45" t="str">
        <f t="shared" si="3"/>
        <v>月</v>
      </c>
      <c r="E68" s="69" t="str">
        <f t="shared" si="13"/>
        <v>○</v>
      </c>
      <c r="F68" s="137"/>
      <c r="G68" s="46">
        <v>0.41666666666666669</v>
      </c>
      <c r="H68" s="46">
        <v>0.84375</v>
      </c>
      <c r="I68" s="46">
        <v>4.1666666666666664E-2</v>
      </c>
      <c r="J68" s="47"/>
      <c r="K68" s="83">
        <f t="shared" si="14"/>
        <v>0.33333333333333331</v>
      </c>
      <c r="L68" s="83">
        <f t="shared" si="10"/>
        <v>5.2083333333333315E-2</v>
      </c>
      <c r="M68" s="108" t="str">
        <f t="shared" si="5"/>
        <v/>
      </c>
      <c r="N68" s="83">
        <f t="shared" si="6"/>
        <v>0.38541666666666663</v>
      </c>
      <c r="O68" s="143"/>
      <c r="P68" s="142" t="str">
        <f t="shared" si="7"/>
        <v/>
      </c>
      <c r="Q68" s="150"/>
      <c r="R68" s="151"/>
      <c r="S68" s="151"/>
      <c r="T68" s="151"/>
      <c r="U68" s="151"/>
      <c r="V68" s="151"/>
      <c r="W68" s="152"/>
    </row>
    <row r="69" spans="1:23" ht="27" customHeight="1">
      <c r="A69" s="38"/>
      <c r="B69" s="257"/>
      <c r="C69" s="44">
        <f t="shared" si="8"/>
        <v>42542</v>
      </c>
      <c r="D69" s="45" t="str">
        <f t="shared" si="3"/>
        <v>火</v>
      </c>
      <c r="E69" s="69" t="str">
        <f t="shared" si="13"/>
        <v>○</v>
      </c>
      <c r="F69" s="137"/>
      <c r="G69" s="46">
        <v>0.41666666666666669</v>
      </c>
      <c r="H69" s="46">
        <v>0.82291666666666663</v>
      </c>
      <c r="I69" s="46">
        <v>4.1666666666666664E-2</v>
      </c>
      <c r="J69" s="47"/>
      <c r="K69" s="83">
        <f t="shared" si="4"/>
        <v>0.33333333333333331</v>
      </c>
      <c r="L69" s="83">
        <f t="shared" si="10"/>
        <v>3.1249999999999944E-2</v>
      </c>
      <c r="M69" s="108" t="str">
        <f t="shared" si="5"/>
        <v/>
      </c>
      <c r="N69" s="83">
        <f t="shared" si="6"/>
        <v>0.36458333333333326</v>
      </c>
      <c r="O69" s="143"/>
      <c r="P69" s="142" t="str">
        <f t="shared" si="7"/>
        <v/>
      </c>
      <c r="Q69" s="150"/>
      <c r="R69" s="151"/>
      <c r="S69" s="151"/>
      <c r="T69" s="151"/>
      <c r="U69" s="151"/>
      <c r="V69" s="151"/>
      <c r="W69" s="152"/>
    </row>
    <row r="70" spans="1:23" ht="27" customHeight="1">
      <c r="A70" s="38"/>
      <c r="B70" s="257"/>
      <c r="C70" s="44">
        <f t="shared" si="8"/>
        <v>42543</v>
      </c>
      <c r="D70" s="45" t="str">
        <f t="shared" si="3"/>
        <v>水</v>
      </c>
      <c r="E70" s="69" t="str">
        <f t="shared" si="13"/>
        <v>○</v>
      </c>
      <c r="F70" s="137"/>
      <c r="G70" s="46">
        <v>0.41666666666666669</v>
      </c>
      <c r="H70" s="46">
        <v>0.79166666666666663</v>
      </c>
      <c r="I70" s="46">
        <v>4.1666666666666664E-2</v>
      </c>
      <c r="J70" s="47"/>
      <c r="K70" s="83">
        <f t="shared" si="4"/>
        <v>0.33333333333333326</v>
      </c>
      <c r="L70" s="83">
        <f t="shared" si="10"/>
        <v>0</v>
      </c>
      <c r="M70" s="108" t="str">
        <f t="shared" si="5"/>
        <v/>
      </c>
      <c r="N70" s="83">
        <f t="shared" si="6"/>
        <v>0.33333333333333326</v>
      </c>
      <c r="O70" s="143"/>
      <c r="P70" s="142" t="str">
        <f t="shared" si="7"/>
        <v/>
      </c>
      <c r="Q70" s="150"/>
      <c r="R70" s="151"/>
      <c r="S70" s="151"/>
      <c r="T70" s="151"/>
      <c r="U70" s="151"/>
      <c r="V70" s="151"/>
      <c r="W70" s="152"/>
    </row>
    <row r="71" spans="1:23" ht="27" customHeight="1">
      <c r="A71" s="38"/>
      <c r="B71" s="257"/>
      <c r="C71" s="44">
        <f t="shared" si="8"/>
        <v>42544</v>
      </c>
      <c r="D71" s="45" t="str">
        <f t="shared" si="3"/>
        <v>木</v>
      </c>
      <c r="E71" s="69" t="str">
        <f t="shared" si="13"/>
        <v>○</v>
      </c>
      <c r="F71" s="137"/>
      <c r="G71" s="46">
        <v>0.41666666666666669</v>
      </c>
      <c r="H71" s="46">
        <v>0.8125</v>
      </c>
      <c r="I71" s="46">
        <v>4.1666666666666664E-2</v>
      </c>
      <c r="J71" s="47"/>
      <c r="K71" s="83">
        <f>IF(G71="","",IF(N71&gt;TIME(8,0,0),TIME(8,0,0),N71))</f>
        <v>0.33333333333333331</v>
      </c>
      <c r="L71" s="83">
        <f t="shared" si="10"/>
        <v>2.0833333333333315E-2</v>
      </c>
      <c r="M71" s="108" t="str">
        <f t="shared" si="5"/>
        <v/>
      </c>
      <c r="N71" s="83">
        <f t="shared" si="6"/>
        <v>0.35416666666666663</v>
      </c>
      <c r="O71" s="143"/>
      <c r="P71" s="142" t="str">
        <f t="shared" si="7"/>
        <v/>
      </c>
      <c r="Q71" s="150"/>
      <c r="R71" s="151"/>
      <c r="S71" s="151"/>
      <c r="T71" s="151"/>
      <c r="U71" s="151"/>
      <c r="V71" s="151"/>
      <c r="W71" s="152"/>
    </row>
    <row r="72" spans="1:23" ht="27" customHeight="1">
      <c r="A72" s="38"/>
      <c r="B72" s="257"/>
      <c r="C72" s="44">
        <f t="shared" si="8"/>
        <v>42545</v>
      </c>
      <c r="D72" s="45" t="str">
        <f t="shared" si="3"/>
        <v>金</v>
      </c>
      <c r="E72" s="69" t="str">
        <f t="shared" ref="E72:E79" si="15">IF(G72="","","○")</f>
        <v>○</v>
      </c>
      <c r="F72" s="137"/>
      <c r="G72" s="46">
        <v>0.41666666666666669</v>
      </c>
      <c r="H72" s="46">
        <v>0.82291666666666663</v>
      </c>
      <c r="I72" s="46">
        <v>4.1666666666666664E-2</v>
      </c>
      <c r="J72" s="47"/>
      <c r="K72" s="83">
        <f t="shared" si="4"/>
        <v>0.33333333333333331</v>
      </c>
      <c r="L72" s="83">
        <f t="shared" si="10"/>
        <v>3.1249999999999944E-2</v>
      </c>
      <c r="M72" s="108" t="str">
        <f t="shared" si="5"/>
        <v/>
      </c>
      <c r="N72" s="83">
        <f t="shared" si="6"/>
        <v>0.36458333333333326</v>
      </c>
      <c r="O72" s="144"/>
      <c r="P72" s="142" t="str">
        <f t="shared" si="7"/>
        <v/>
      </c>
      <c r="Q72" s="150"/>
      <c r="R72" s="151"/>
      <c r="S72" s="151"/>
      <c r="T72" s="151"/>
      <c r="U72" s="151"/>
      <c r="V72" s="151"/>
      <c r="W72" s="152"/>
    </row>
    <row r="73" spans="1:23" ht="27" customHeight="1">
      <c r="A73" s="38"/>
      <c r="B73" s="257"/>
      <c r="C73" s="44">
        <f t="shared" si="8"/>
        <v>42546</v>
      </c>
      <c r="D73" s="45" t="str">
        <f t="shared" si="3"/>
        <v>土</v>
      </c>
      <c r="E73" s="69" t="str">
        <f t="shared" si="15"/>
        <v/>
      </c>
      <c r="F73" s="137"/>
      <c r="G73" s="46"/>
      <c r="H73" s="46"/>
      <c r="I73" s="46"/>
      <c r="J73" s="47"/>
      <c r="K73" s="83" t="str">
        <f t="shared" si="4"/>
        <v/>
      </c>
      <c r="L73" s="83" t="str">
        <f t="shared" si="10"/>
        <v/>
      </c>
      <c r="M73" s="108" t="str">
        <f t="shared" si="5"/>
        <v/>
      </c>
      <c r="N73" s="83" t="str">
        <f t="shared" si="6"/>
        <v/>
      </c>
      <c r="O73" s="143"/>
      <c r="P73" s="142" t="str">
        <f t="shared" si="7"/>
        <v/>
      </c>
      <c r="Q73" s="150"/>
      <c r="R73" s="151"/>
      <c r="S73" s="151"/>
      <c r="T73" s="151"/>
      <c r="U73" s="151"/>
      <c r="V73" s="151"/>
      <c r="W73" s="152"/>
    </row>
    <row r="74" spans="1:23" ht="27" customHeight="1">
      <c r="A74" s="38"/>
      <c r="B74" s="257"/>
      <c r="C74" s="44">
        <f t="shared" si="8"/>
        <v>42547</v>
      </c>
      <c r="D74" s="45" t="str">
        <f t="shared" si="3"/>
        <v>日</v>
      </c>
      <c r="E74" s="69" t="str">
        <f t="shared" si="15"/>
        <v/>
      </c>
      <c r="F74" s="137"/>
      <c r="G74" s="46"/>
      <c r="H74" s="46"/>
      <c r="I74" s="46"/>
      <c r="J74" s="47"/>
      <c r="K74" s="83" t="str">
        <f t="shared" si="4"/>
        <v/>
      </c>
      <c r="L74" s="83" t="str">
        <f t="shared" si="10"/>
        <v/>
      </c>
      <c r="M74" s="108" t="str">
        <f t="shared" si="5"/>
        <v/>
      </c>
      <c r="N74" s="83" t="str">
        <f t="shared" si="6"/>
        <v/>
      </c>
      <c r="O74" s="145"/>
      <c r="P74" s="142" t="str">
        <f t="shared" si="7"/>
        <v/>
      </c>
      <c r="Q74" s="150"/>
      <c r="R74" s="151"/>
      <c r="S74" s="151"/>
      <c r="T74" s="151"/>
      <c r="U74" s="151"/>
      <c r="V74" s="151"/>
      <c r="W74" s="152"/>
    </row>
    <row r="75" spans="1:23" ht="27" customHeight="1">
      <c r="A75" s="38"/>
      <c r="B75" s="257"/>
      <c r="C75" s="44">
        <f t="shared" si="8"/>
        <v>42548</v>
      </c>
      <c r="D75" s="45" t="str">
        <f t="shared" si="3"/>
        <v>月</v>
      </c>
      <c r="E75" s="69" t="str">
        <f>IF(G75="","","○")</f>
        <v>○</v>
      </c>
      <c r="F75" s="137"/>
      <c r="G75" s="46">
        <v>0.41666666666666669</v>
      </c>
      <c r="H75" s="46">
        <v>0.8125</v>
      </c>
      <c r="I75" s="46">
        <v>4.1666666666666664E-2</v>
      </c>
      <c r="J75" s="47"/>
      <c r="K75" s="83">
        <f t="shared" si="4"/>
        <v>0.33333333333333331</v>
      </c>
      <c r="L75" s="83">
        <f t="shared" si="10"/>
        <v>2.0833333333333315E-2</v>
      </c>
      <c r="M75" s="108" t="str">
        <f t="shared" si="5"/>
        <v/>
      </c>
      <c r="N75" s="83">
        <f t="shared" si="6"/>
        <v>0.35416666666666663</v>
      </c>
      <c r="O75" s="144"/>
      <c r="P75" s="142" t="str">
        <f t="shared" si="7"/>
        <v/>
      </c>
      <c r="Q75" s="150"/>
      <c r="R75" s="151"/>
      <c r="S75" s="151"/>
      <c r="T75" s="151"/>
      <c r="U75" s="151"/>
      <c r="V75" s="151"/>
      <c r="W75" s="152"/>
    </row>
    <row r="76" spans="1:23" ht="27" customHeight="1">
      <c r="A76" s="38"/>
      <c r="B76" s="257"/>
      <c r="C76" s="44">
        <f t="shared" si="8"/>
        <v>42549</v>
      </c>
      <c r="D76" s="45" t="str">
        <f t="shared" si="3"/>
        <v>火</v>
      </c>
      <c r="E76" s="69" t="str">
        <f>IF(G76="","","○")</f>
        <v>○</v>
      </c>
      <c r="F76" s="137"/>
      <c r="G76" s="46">
        <v>0.41666666666666669</v>
      </c>
      <c r="H76" s="46">
        <v>0.80208333333333337</v>
      </c>
      <c r="I76" s="46">
        <v>4.1666666666666664E-2</v>
      </c>
      <c r="J76" s="47"/>
      <c r="K76" s="83">
        <f t="shared" si="4"/>
        <v>0.33333333333333331</v>
      </c>
      <c r="L76" s="83">
        <f t="shared" si="10"/>
        <v>1.0416666666666685E-2</v>
      </c>
      <c r="M76" s="108" t="str">
        <f t="shared" si="5"/>
        <v/>
      </c>
      <c r="N76" s="83">
        <f t="shared" si="6"/>
        <v>0.34375</v>
      </c>
      <c r="O76" s="143"/>
      <c r="P76" s="142" t="str">
        <f t="shared" si="7"/>
        <v/>
      </c>
      <c r="Q76" s="270"/>
      <c r="R76" s="151"/>
      <c r="S76" s="151"/>
      <c r="T76" s="151"/>
      <c r="U76" s="151"/>
      <c r="V76" s="151"/>
      <c r="W76" s="152"/>
    </row>
    <row r="77" spans="1:23" ht="27" customHeight="1">
      <c r="A77" s="38"/>
      <c r="B77" s="257"/>
      <c r="C77" s="44">
        <f t="shared" si="8"/>
        <v>42550</v>
      </c>
      <c r="D77" s="45" t="str">
        <f t="shared" si="3"/>
        <v>水</v>
      </c>
      <c r="E77" s="69" t="str">
        <f t="shared" si="15"/>
        <v>○</v>
      </c>
      <c r="F77" s="137"/>
      <c r="G77" s="46">
        <v>0.41666666666666669</v>
      </c>
      <c r="H77" s="46">
        <v>0.54166666666666663</v>
      </c>
      <c r="I77" s="46">
        <v>4.1666666666666664E-2</v>
      </c>
      <c r="J77" s="47"/>
      <c r="K77" s="83">
        <f t="shared" si="4"/>
        <v>8.3333333333333287E-2</v>
      </c>
      <c r="L77" s="83">
        <f t="shared" si="10"/>
        <v>0</v>
      </c>
      <c r="M77" s="108" t="str">
        <f t="shared" si="5"/>
        <v/>
      </c>
      <c r="N77" s="83">
        <f>IF(G77="","",IF(G77="","",IF((H77-G77-I77)&gt;0,H77-G77-I77,H77+1-G77-I77)))</f>
        <v>8.3333333333333287E-2</v>
      </c>
      <c r="O77" s="143"/>
      <c r="P77" s="142" t="str">
        <f t="shared" si="7"/>
        <v/>
      </c>
      <c r="Q77" s="150" t="s">
        <v>98</v>
      </c>
      <c r="R77" s="151"/>
      <c r="S77" s="151"/>
      <c r="T77" s="151"/>
      <c r="U77" s="151"/>
      <c r="V77" s="151"/>
      <c r="W77" s="152"/>
    </row>
    <row r="78" spans="1:23" ht="27" customHeight="1">
      <c r="A78" s="38"/>
      <c r="B78" s="257"/>
      <c r="C78" s="44">
        <f t="shared" si="8"/>
        <v>42551</v>
      </c>
      <c r="D78" s="44" t="str">
        <f t="shared" si="3"/>
        <v>木</v>
      </c>
      <c r="E78" s="69" t="str">
        <f t="shared" si="15"/>
        <v>○</v>
      </c>
      <c r="F78" s="137"/>
      <c r="G78" s="46">
        <v>0.41666666666666669</v>
      </c>
      <c r="H78" s="46">
        <v>0.77083333333333337</v>
      </c>
      <c r="I78" s="46">
        <v>4.1666666666666664E-2</v>
      </c>
      <c r="J78" s="82"/>
      <c r="K78" s="83">
        <f t="shared" si="4"/>
        <v>0.3125</v>
      </c>
      <c r="L78" s="83">
        <f t="shared" si="10"/>
        <v>0</v>
      </c>
      <c r="M78" s="108" t="str">
        <f t="shared" si="5"/>
        <v/>
      </c>
      <c r="N78" s="83">
        <f t="shared" si="6"/>
        <v>0.3125</v>
      </c>
      <c r="O78" s="144"/>
      <c r="P78" s="142" t="str">
        <f t="shared" si="7"/>
        <v/>
      </c>
      <c r="Q78" s="150"/>
      <c r="R78" s="151"/>
      <c r="S78" s="151"/>
      <c r="T78" s="151"/>
      <c r="U78" s="151"/>
      <c r="V78" s="151"/>
      <c r="W78" s="152"/>
    </row>
    <row r="79" spans="1:23" ht="27" customHeight="1">
      <c r="A79" s="38"/>
      <c r="B79" s="258"/>
      <c r="C79" s="44" t="str">
        <f t="shared" si="8"/>
        <v/>
      </c>
      <c r="D79" s="45" t="str">
        <f t="shared" si="3"/>
        <v/>
      </c>
      <c r="E79" s="69" t="str">
        <f t="shared" si="15"/>
        <v/>
      </c>
      <c r="F79" s="137"/>
      <c r="G79" s="46"/>
      <c r="H79" s="46"/>
      <c r="I79" s="46"/>
      <c r="J79" s="47"/>
      <c r="K79" s="83" t="str">
        <f t="shared" si="4"/>
        <v/>
      </c>
      <c r="L79" s="83" t="str">
        <f t="shared" si="10"/>
        <v/>
      </c>
      <c r="M79" s="108" t="str">
        <f t="shared" si="5"/>
        <v/>
      </c>
      <c r="N79" s="83" t="str">
        <f t="shared" si="6"/>
        <v/>
      </c>
      <c r="O79" s="143"/>
      <c r="P79" s="142" t="str">
        <f t="shared" si="7"/>
        <v/>
      </c>
      <c r="Q79" s="150"/>
      <c r="R79" s="151"/>
      <c r="S79" s="151"/>
      <c r="T79" s="151"/>
      <c r="U79" s="151"/>
      <c r="V79" s="151"/>
      <c r="W79" s="152"/>
    </row>
    <row r="80" spans="1:23" ht="26.25" customHeight="1">
      <c r="A80" s="32"/>
      <c r="B80" s="48" t="s">
        <v>6</v>
      </c>
      <c r="C80" s="49"/>
      <c r="D80" s="50"/>
      <c r="E80" s="70">
        <f>COUNTIF(E49:E79,"○")</f>
        <v>22</v>
      </c>
      <c r="F80" s="138"/>
      <c r="G80" s="51"/>
      <c r="H80" s="52"/>
      <c r="I80" s="52"/>
      <c r="J80" s="52"/>
      <c r="K80" s="53">
        <f t="shared" ref="K80:P80" si="16">SUM(K49:K79)</f>
        <v>6.9583333333333313</v>
      </c>
      <c r="L80" s="53">
        <f t="shared" si="16"/>
        <v>0.99999999999999978</v>
      </c>
      <c r="M80" s="109">
        <f t="shared" si="16"/>
        <v>0</v>
      </c>
      <c r="N80" s="53">
        <f t="shared" si="16"/>
        <v>7.958333333333333</v>
      </c>
      <c r="O80" s="140">
        <f t="shared" si="16"/>
        <v>0</v>
      </c>
      <c r="P80" s="140">
        <f t="shared" si="16"/>
        <v>0</v>
      </c>
      <c r="Q80" s="275"/>
      <c r="R80" s="276"/>
      <c r="S80" s="276"/>
      <c r="T80" s="276"/>
      <c r="U80" s="276"/>
      <c r="V80" s="276"/>
      <c r="W80" s="277"/>
    </row>
    <row r="81" spans="1:23" ht="18">
      <c r="A81" s="32"/>
      <c r="B81" s="54"/>
      <c r="C81" s="54"/>
      <c r="D81" s="55"/>
      <c r="E81" s="55"/>
      <c r="F81" s="55"/>
      <c r="G81" s="55"/>
      <c r="H81" s="55"/>
      <c r="I81" s="55"/>
      <c r="J81" s="55"/>
      <c r="K81" s="56">
        <f>VALUE(TEXT(K80,"[h]"))+MINUTE(K80)/60</f>
        <v>167</v>
      </c>
      <c r="L81" s="56">
        <f>VALUE(TEXT(L80,"[h]"))+MINUTE(L80)/60</f>
        <v>24</v>
      </c>
      <c r="M81" s="110">
        <f>VALUE(TEXT(M80,"[h]"))+MINUTE(M80)/60</f>
        <v>0</v>
      </c>
      <c r="N81" s="56">
        <f>VALUE(TEXT(N80,"[h]"))+MINUTE(N80)/60</f>
        <v>191</v>
      </c>
      <c r="O81" s="141">
        <f>O80/N80</f>
        <v>0</v>
      </c>
      <c r="P81" s="141">
        <f>P80/N80</f>
        <v>0</v>
      </c>
      <c r="R81" s="57"/>
      <c r="S81" s="57"/>
      <c r="T81" s="57"/>
      <c r="U81" s="57"/>
      <c r="V81" s="55"/>
      <c r="W81" s="58"/>
    </row>
    <row r="82" spans="1:23" s="63" customFormat="1" ht="27.75" customHeight="1">
      <c r="A82" s="59"/>
      <c r="M82" s="111"/>
    </row>
    <row r="83" spans="1:23" s="63" customFormat="1" ht="30" customHeight="1">
      <c r="A83" s="59"/>
      <c r="B83" s="85"/>
      <c r="C83" s="87"/>
      <c r="D83" s="273" t="s">
        <v>59</v>
      </c>
      <c r="E83" s="273"/>
      <c r="F83" s="273"/>
      <c r="G83" s="128" t="s">
        <v>71</v>
      </c>
      <c r="H83" s="84" t="s">
        <v>73</v>
      </c>
      <c r="I83" s="88" t="s">
        <v>74</v>
      </c>
      <c r="J83" s="128" t="s">
        <v>84</v>
      </c>
      <c r="K83" s="128" t="s">
        <v>75</v>
      </c>
      <c r="L83" s="128" t="s">
        <v>76</v>
      </c>
      <c r="M83" s="112" t="s">
        <v>70</v>
      </c>
      <c r="N83" s="136" t="s">
        <v>89</v>
      </c>
      <c r="O83" s="128" t="s">
        <v>77</v>
      </c>
      <c r="P83" s="273" t="s">
        <v>54</v>
      </c>
      <c r="Q83" s="273"/>
      <c r="R83" s="87"/>
      <c r="S83" s="87"/>
      <c r="T83" s="274"/>
      <c r="U83" s="274"/>
      <c r="V83" s="274"/>
    </row>
    <row r="84" spans="1:23" s="63" customFormat="1" ht="30" customHeight="1">
      <c r="A84" s="59"/>
      <c r="B84" s="86"/>
      <c r="C84" s="86"/>
      <c r="D84" s="271">
        <v>19</v>
      </c>
      <c r="E84" s="271"/>
      <c r="F84" s="271"/>
      <c r="G84" s="129">
        <f>COUNTIF(FLG,"1")</f>
        <v>0</v>
      </c>
      <c r="H84" s="129">
        <f>COUNTIF(FLG,"2")</f>
        <v>0</v>
      </c>
      <c r="I84" s="129">
        <f>COUNTIF(FLG,"3")</f>
        <v>0</v>
      </c>
      <c r="J84" s="129">
        <f>COUNTIF(FLG,"4")</f>
        <v>0</v>
      </c>
      <c r="K84" s="129">
        <f>COUNTIF(FLG,"8")</f>
        <v>0</v>
      </c>
      <c r="L84" s="129">
        <f>COUNTIF(FLG,"9")</f>
        <v>0</v>
      </c>
      <c r="M84" s="113">
        <f>M80</f>
        <v>0</v>
      </c>
      <c r="N84" s="80">
        <f>L80</f>
        <v>0.99999999999999978</v>
      </c>
      <c r="O84" s="129">
        <f>COUNTIF(FLG,"6")</f>
        <v>0</v>
      </c>
      <c r="P84" s="271">
        <f>COUNTIF(FLG,"7")</f>
        <v>0</v>
      </c>
      <c r="Q84" s="271"/>
      <c r="R84" s="86"/>
      <c r="S84" s="86"/>
      <c r="T84" s="272"/>
      <c r="U84" s="272"/>
      <c r="V84" s="272"/>
    </row>
    <row r="87" spans="1:23" ht="20" customHeight="1">
      <c r="B87" s="60" t="s">
        <v>7</v>
      </c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114"/>
      <c r="N87" s="61"/>
      <c r="O87" s="61"/>
      <c r="P87" s="61"/>
      <c r="Q87" s="61"/>
      <c r="R87" s="61"/>
      <c r="S87" s="61"/>
      <c r="T87" s="61"/>
      <c r="U87" s="61"/>
      <c r="V87" s="61"/>
      <c r="W87" s="62"/>
    </row>
    <row r="88" spans="1:23" ht="9.75" customHeight="1">
      <c r="B88" s="64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115"/>
      <c r="N88" s="65"/>
      <c r="O88" s="65"/>
      <c r="P88" s="65"/>
      <c r="Q88" s="65"/>
      <c r="R88" s="65"/>
      <c r="S88" s="65"/>
      <c r="T88" s="65"/>
      <c r="U88" s="65"/>
      <c r="V88" s="65"/>
      <c r="W88" s="66"/>
    </row>
    <row r="89" spans="1:23" ht="20" customHeight="1">
      <c r="B89" s="71" t="s">
        <v>60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116"/>
      <c r="N89" s="72"/>
      <c r="O89" s="72"/>
      <c r="P89" s="72"/>
      <c r="Q89" s="72"/>
      <c r="R89" s="72"/>
      <c r="S89" s="72"/>
      <c r="T89" s="72"/>
      <c r="U89" s="72"/>
      <c r="V89" s="72"/>
      <c r="W89" s="66"/>
    </row>
    <row r="90" spans="1:23" ht="20" customHeight="1">
      <c r="B90" s="71" t="s">
        <v>63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116"/>
      <c r="N90" s="72"/>
      <c r="O90" s="72"/>
      <c r="P90" s="72"/>
      <c r="Q90" s="72"/>
      <c r="R90" s="72"/>
      <c r="S90" s="72"/>
      <c r="T90" s="72"/>
      <c r="U90" s="72"/>
      <c r="V90" s="72"/>
      <c r="W90" s="66"/>
    </row>
    <row r="91" spans="1:23" ht="20" customHeight="1">
      <c r="B91" s="71" t="s">
        <v>39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116"/>
      <c r="N91" s="72"/>
      <c r="O91" s="72"/>
      <c r="P91" s="72"/>
      <c r="Q91" s="72"/>
      <c r="R91" s="72"/>
      <c r="S91" s="72"/>
      <c r="T91" s="72"/>
      <c r="U91" s="72"/>
      <c r="V91" s="72"/>
      <c r="W91" s="66"/>
    </row>
    <row r="92" spans="1:23" ht="20" customHeight="1">
      <c r="B92" s="71" t="s">
        <v>40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116"/>
      <c r="N92" s="72"/>
      <c r="O92" s="72"/>
      <c r="P92" s="72"/>
      <c r="Q92" s="72"/>
      <c r="R92" s="72"/>
      <c r="S92" s="72"/>
      <c r="T92" s="72"/>
      <c r="U92" s="72"/>
      <c r="V92" s="72"/>
      <c r="W92" s="66"/>
    </row>
    <row r="93" spans="1:23" ht="20" customHeight="1">
      <c r="B93" s="71" t="s">
        <v>66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116"/>
      <c r="N93" s="72"/>
      <c r="O93" s="72"/>
      <c r="P93" s="72"/>
      <c r="Q93" s="72"/>
      <c r="R93" s="72"/>
      <c r="S93" s="72"/>
      <c r="T93" s="72"/>
      <c r="U93" s="72"/>
      <c r="V93" s="72"/>
      <c r="W93" s="66"/>
    </row>
    <row r="94" spans="1:23" ht="23">
      <c r="B94" s="67" t="s">
        <v>90</v>
      </c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117"/>
      <c r="N94" s="68"/>
      <c r="O94" s="68"/>
      <c r="P94" s="68"/>
      <c r="Q94" s="68"/>
      <c r="R94" s="68"/>
      <c r="S94" s="68"/>
      <c r="T94" s="68"/>
      <c r="U94" s="68"/>
      <c r="V94" s="68"/>
      <c r="W94" s="68"/>
    </row>
  </sheetData>
  <sheetProtection selectLockedCells="1" selectUnlockedCells="1"/>
  <mergeCells count="132">
    <mergeCell ref="D84:F84"/>
    <mergeCell ref="P84:Q84"/>
    <mergeCell ref="T84:V84"/>
    <mergeCell ref="D83:F83"/>
    <mergeCell ref="P83:Q83"/>
    <mergeCell ref="T83:V83"/>
    <mergeCell ref="Q69:W69"/>
    <mergeCell ref="Q70:W70"/>
    <mergeCell ref="Q71:W71"/>
    <mergeCell ref="Q72:W72"/>
    <mergeCell ref="Q73:W73"/>
    <mergeCell ref="Q74:W74"/>
    <mergeCell ref="Q75:W75"/>
    <mergeCell ref="Q76:W76"/>
    <mergeCell ref="Q77:W77"/>
    <mergeCell ref="Q78:W78"/>
    <mergeCell ref="Q79:W79"/>
    <mergeCell ref="Q80:W80"/>
    <mergeCell ref="B49:B79"/>
    <mergeCell ref="B47:B48"/>
    <mergeCell ref="C47:C48"/>
    <mergeCell ref="D47:D48"/>
    <mergeCell ref="E47:E48"/>
    <mergeCell ref="F47:F48"/>
    <mergeCell ref="G47:G48"/>
    <mergeCell ref="O47:P47"/>
    <mergeCell ref="Q47:W48"/>
    <mergeCell ref="Q49:W49"/>
    <mergeCell ref="Q50:W50"/>
    <mergeCell ref="Q51:W51"/>
    <mergeCell ref="Q52:W52"/>
    <mergeCell ref="Q53:W53"/>
    <mergeCell ref="Q54:W54"/>
    <mergeCell ref="Q55:W55"/>
    <mergeCell ref="Q56:W56"/>
    <mergeCell ref="Q57:W57"/>
    <mergeCell ref="Q58:W58"/>
    <mergeCell ref="Q59:W59"/>
    <mergeCell ref="Q60:W60"/>
    <mergeCell ref="Q61:W61"/>
    <mergeCell ref="Q62:W62"/>
    <mergeCell ref="Q63:W63"/>
    <mergeCell ref="B43:F45"/>
    <mergeCell ref="G43:L45"/>
    <mergeCell ref="O43:O45"/>
    <mergeCell ref="P43:W45"/>
    <mergeCell ref="B46:F46"/>
    <mergeCell ref="G46:L46"/>
    <mergeCell ref="O46:R46"/>
    <mergeCell ref="S46:W46"/>
    <mergeCell ref="H47:H48"/>
    <mergeCell ref="I47:J47"/>
    <mergeCell ref="K47:L47"/>
    <mergeCell ref="B40:D40"/>
    <mergeCell ref="F40:G40"/>
    <mergeCell ref="P40:R42"/>
    <mergeCell ref="S40:U42"/>
    <mergeCell ref="C35:D35"/>
    <mergeCell ref="E35:G35"/>
    <mergeCell ref="H35:I35"/>
    <mergeCell ref="N35:R35"/>
    <mergeCell ref="S35:T35"/>
    <mergeCell ref="U35:V35"/>
    <mergeCell ref="C32:D32"/>
    <mergeCell ref="E32:G32"/>
    <mergeCell ref="H32:I32"/>
    <mergeCell ref="N32:R32"/>
    <mergeCell ref="S32:T32"/>
    <mergeCell ref="U32:V32"/>
    <mergeCell ref="C34:D34"/>
    <mergeCell ref="E34:G34"/>
    <mergeCell ref="H34:I34"/>
    <mergeCell ref="N34:R34"/>
    <mergeCell ref="S34:T34"/>
    <mergeCell ref="U34:V34"/>
    <mergeCell ref="C33:D33"/>
    <mergeCell ref="E33:G33"/>
    <mergeCell ref="H33:I33"/>
    <mergeCell ref="N33:R33"/>
    <mergeCell ref="S33:T33"/>
    <mergeCell ref="U33:V33"/>
    <mergeCell ref="H30:I30"/>
    <mergeCell ref="C31:D31"/>
    <mergeCell ref="E31:G31"/>
    <mergeCell ref="H31:I31"/>
    <mergeCell ref="H28:I28"/>
    <mergeCell ref="N28:R28"/>
    <mergeCell ref="S28:T28"/>
    <mergeCell ref="N31:R31"/>
    <mergeCell ref="S31:T31"/>
    <mergeCell ref="C26:D26"/>
    <mergeCell ref="E26:G26"/>
    <mergeCell ref="H26:I26"/>
    <mergeCell ref="J26:L35"/>
    <mergeCell ref="O26:R26"/>
    <mergeCell ref="C28:D28"/>
    <mergeCell ref="E28:G28"/>
    <mergeCell ref="U28:V28"/>
    <mergeCell ref="C29:D29"/>
    <mergeCell ref="E29:G29"/>
    <mergeCell ref="H29:I29"/>
    <mergeCell ref="N29:R29"/>
    <mergeCell ref="S29:T29"/>
    <mergeCell ref="U29:V29"/>
    <mergeCell ref="S26:T26"/>
    <mergeCell ref="U26:V26"/>
    <mergeCell ref="C27:D27"/>
    <mergeCell ref="E27:G27"/>
    <mergeCell ref="H27:I27"/>
    <mergeCell ref="O27:R27"/>
    <mergeCell ref="S27:T27"/>
    <mergeCell ref="U27:V27"/>
    <mergeCell ref="C30:D30"/>
    <mergeCell ref="E30:G30"/>
    <mergeCell ref="Q64:W64"/>
    <mergeCell ref="Q65:W65"/>
    <mergeCell ref="Q66:W66"/>
    <mergeCell ref="Q67:W67"/>
    <mergeCell ref="Q68:W68"/>
    <mergeCell ref="N14:P14"/>
    <mergeCell ref="O15:P15"/>
    <mergeCell ref="O16:P16"/>
    <mergeCell ref="O17:P17"/>
    <mergeCell ref="O18:P18"/>
    <mergeCell ref="O19:P19"/>
    <mergeCell ref="O20:P20"/>
    <mergeCell ref="O21:P21"/>
    <mergeCell ref="N25:R25"/>
    <mergeCell ref="U31:V31"/>
    <mergeCell ref="P39:R39"/>
    <mergeCell ref="S39:U39"/>
    <mergeCell ref="W40:W42"/>
  </mergeCells>
  <phoneticPr fontId="19"/>
  <conditionalFormatting sqref="K80:N81 R81:U81">
    <cfRule type="cellIs" dxfId="114" priority="263" stopIfTrue="1" operator="equal">
      <formula>0</formula>
    </cfRule>
  </conditionalFormatting>
  <conditionalFormatting sqref="D49:D79">
    <cfRule type="expression" dxfId="113" priority="260" stopIfTrue="1">
      <formula>WEEKDAY(C49)=7</formula>
    </cfRule>
    <cfRule type="expression" dxfId="112" priority="261" stopIfTrue="1">
      <formula>WEEKDAY(C49)=1</formula>
    </cfRule>
    <cfRule type="expression" dxfId="111" priority="262" stopIfTrue="1">
      <formula>MATCH(C49,祝日リスト,0)&gt;0</formula>
    </cfRule>
  </conditionalFormatting>
  <conditionalFormatting sqref="C78:D78 C49:C79">
    <cfRule type="expression" dxfId="110" priority="257" stopIfTrue="1">
      <formula>WEEKDAY(C49)=7</formula>
    </cfRule>
    <cfRule type="expression" dxfId="109" priority="258" stopIfTrue="1">
      <formula>WEEKDAY(C49)=1</formula>
    </cfRule>
    <cfRule type="expression" dxfId="108" priority="259" stopIfTrue="1">
      <formula>MATCH(C50,祝日リスト,0)&gt;0</formula>
    </cfRule>
  </conditionalFormatting>
  <conditionalFormatting sqref="O53 J78:N78 O61:O64 O66:O71 O73 J55:O55 J59:O59 J56:N58 G79:O79 H49:N49 J76:O77 J60:N75 J51:N54 I50:O50">
    <cfRule type="expression" dxfId="107" priority="256">
      <formula>$F$49:$F$79=8</formula>
    </cfRule>
  </conditionalFormatting>
  <conditionalFormatting sqref="G79:H79">
    <cfRule type="expression" dxfId="106" priority="254">
      <formula>$F$49:$F$79=8</formula>
    </cfRule>
  </conditionalFormatting>
  <conditionalFormatting sqref="I50">
    <cfRule type="expression" dxfId="105" priority="236">
      <formula>$F$49:$F$79=8</formula>
    </cfRule>
  </conditionalFormatting>
  <conditionalFormatting sqref="I49">
    <cfRule type="expression" dxfId="104" priority="213">
      <formula>$F$49:$F$79=8</formula>
    </cfRule>
  </conditionalFormatting>
  <conditionalFormatting sqref="G79">
    <cfRule type="expression" dxfId="103" priority="206">
      <formula>$F$49:$F$79=8</formula>
    </cfRule>
  </conditionalFormatting>
  <conditionalFormatting sqref="G79">
    <cfRule type="expression" dxfId="102" priority="205">
      <formula>$F$49:$F$79=8</formula>
    </cfRule>
  </conditionalFormatting>
  <conditionalFormatting sqref="G79">
    <cfRule type="expression" dxfId="101" priority="204">
      <formula>$F$49:$F$79=8</formula>
    </cfRule>
  </conditionalFormatting>
  <conditionalFormatting sqref="G79">
    <cfRule type="expression" dxfId="100" priority="203">
      <formula>$F$49:$F$79=8</formula>
    </cfRule>
  </conditionalFormatting>
  <conditionalFormatting sqref="I79">
    <cfRule type="expression" dxfId="99" priority="202">
      <formula>$F$49:$F$79=8</formula>
    </cfRule>
  </conditionalFormatting>
  <conditionalFormatting sqref="G79:H79">
    <cfRule type="expression" dxfId="98" priority="171">
      <formula>$F$49:$F$79=8</formula>
    </cfRule>
  </conditionalFormatting>
  <conditionalFormatting sqref="G79">
    <cfRule type="expression" dxfId="97" priority="170">
      <formula>$F$49:$F$79=8</formula>
    </cfRule>
  </conditionalFormatting>
  <conditionalFormatting sqref="G79">
    <cfRule type="expression" dxfId="96" priority="136">
      <formula>$F$49:$F$79=8</formula>
    </cfRule>
  </conditionalFormatting>
  <conditionalFormatting sqref="G79">
    <cfRule type="expression" dxfId="95" priority="135">
      <formula>$F$49:$F$79=8</formula>
    </cfRule>
  </conditionalFormatting>
  <conditionalFormatting sqref="I79">
    <cfRule type="expression" dxfId="94" priority="134">
      <formula>$F$49:$F$79=8</formula>
    </cfRule>
  </conditionalFormatting>
  <conditionalFormatting sqref="I79">
    <cfRule type="expression" dxfId="93" priority="133">
      <formula>$F$49:$F$79=8</formula>
    </cfRule>
  </conditionalFormatting>
  <conditionalFormatting sqref="G79">
    <cfRule type="expression" dxfId="92" priority="132">
      <formula>$F$49:$F$79=8</formula>
    </cfRule>
  </conditionalFormatting>
  <conditionalFormatting sqref="G79">
    <cfRule type="expression" dxfId="91" priority="131">
      <formula>$F$49:$F$79=8</formula>
    </cfRule>
  </conditionalFormatting>
  <conditionalFormatting sqref="G79">
    <cfRule type="expression" dxfId="90" priority="130">
      <formula>$F$49:$F$79=8</formula>
    </cfRule>
  </conditionalFormatting>
  <conditionalFormatting sqref="I79">
    <cfRule type="expression" dxfId="89" priority="129">
      <formula>$F$49:$F$79=8</formula>
    </cfRule>
  </conditionalFormatting>
  <conditionalFormatting sqref="G79">
    <cfRule type="expression" dxfId="88" priority="128">
      <formula>$F$49:$F$79=8</formula>
    </cfRule>
  </conditionalFormatting>
  <conditionalFormatting sqref="I79">
    <cfRule type="expression" dxfId="87" priority="127">
      <formula>$F$49:$F$79=8</formula>
    </cfRule>
  </conditionalFormatting>
  <conditionalFormatting sqref="G79">
    <cfRule type="expression" dxfId="86" priority="126">
      <formula>$F$49:$F$79=8</formula>
    </cfRule>
  </conditionalFormatting>
  <conditionalFormatting sqref="I79">
    <cfRule type="expression" dxfId="85" priority="125">
      <formula>$F$49:$F$79=8</formula>
    </cfRule>
  </conditionalFormatting>
  <conditionalFormatting sqref="G79">
    <cfRule type="expression" dxfId="84" priority="124">
      <formula>$F$49:$F$79=8</formula>
    </cfRule>
  </conditionalFormatting>
  <conditionalFormatting sqref="I79">
    <cfRule type="expression" dxfId="83" priority="123">
      <formula>$F$49:$F$79=8</formula>
    </cfRule>
  </conditionalFormatting>
  <conditionalFormatting sqref="G79">
    <cfRule type="expression" dxfId="82" priority="122">
      <formula>$F$49:$F$79=8</formula>
    </cfRule>
  </conditionalFormatting>
  <conditionalFormatting sqref="I79">
    <cfRule type="expression" dxfId="81" priority="121">
      <formula>$F$49:$F$79=8</formula>
    </cfRule>
  </conditionalFormatting>
  <conditionalFormatting sqref="G79">
    <cfRule type="expression" dxfId="80" priority="120">
      <formula>$F$49:$F$79=8</formula>
    </cfRule>
  </conditionalFormatting>
  <conditionalFormatting sqref="I79">
    <cfRule type="expression" dxfId="79" priority="119">
      <formula>$F$49:$F$79=8</formula>
    </cfRule>
  </conditionalFormatting>
  <conditionalFormatting sqref="I49:I50">
    <cfRule type="expression" dxfId="78" priority="118">
      <formula>$F$49:$F$79=8</formula>
    </cfRule>
  </conditionalFormatting>
  <conditionalFormatting sqref="G53:I53">
    <cfRule type="expression" dxfId="77" priority="74">
      <formula>$F$49:$F$79=8</formula>
    </cfRule>
  </conditionalFormatting>
  <conditionalFormatting sqref="G53">
    <cfRule type="expression" dxfId="76" priority="73">
      <formula>$F$49:$F$79=8</formula>
    </cfRule>
  </conditionalFormatting>
  <conditionalFormatting sqref="I53">
    <cfRule type="expression" dxfId="75" priority="72">
      <formula>$F$49:$F$79=8</formula>
    </cfRule>
  </conditionalFormatting>
  <conditionalFormatting sqref="I53">
    <cfRule type="expression" dxfId="74" priority="71">
      <formula>$F$49:$F$79=8</formula>
    </cfRule>
  </conditionalFormatting>
  <conditionalFormatting sqref="G67:I67">
    <cfRule type="expression" dxfId="73" priority="66">
      <formula>$F$49:$F$79=8</formula>
    </cfRule>
  </conditionalFormatting>
  <conditionalFormatting sqref="G67">
    <cfRule type="expression" dxfId="72" priority="65">
      <formula>$F$49:$F$79=8</formula>
    </cfRule>
  </conditionalFormatting>
  <conditionalFormatting sqref="I67">
    <cfRule type="expression" dxfId="71" priority="64">
      <formula>$F$49:$F$79=8</formula>
    </cfRule>
  </conditionalFormatting>
  <conditionalFormatting sqref="I67">
    <cfRule type="expression" dxfId="70" priority="63">
      <formula>$F$49:$F$79=8</formula>
    </cfRule>
  </conditionalFormatting>
  <conditionalFormatting sqref="G74:I74">
    <cfRule type="expression" dxfId="69" priority="62">
      <formula>$F$49:$F$79=8</formula>
    </cfRule>
  </conditionalFormatting>
  <conditionalFormatting sqref="G74">
    <cfRule type="expression" dxfId="68" priority="61">
      <formula>$F$49:$F$79=8</formula>
    </cfRule>
  </conditionalFormatting>
  <conditionalFormatting sqref="I74">
    <cfRule type="expression" dxfId="67" priority="60">
      <formula>$F$49:$F$79=8</formula>
    </cfRule>
  </conditionalFormatting>
  <conditionalFormatting sqref="I74">
    <cfRule type="expression" dxfId="66" priority="59">
      <formula>$F$49:$F$79=8</formula>
    </cfRule>
  </conditionalFormatting>
  <conditionalFormatting sqref="G52:I52">
    <cfRule type="expression" dxfId="65" priority="58">
      <formula>$F$49:$F$79=8</formula>
    </cfRule>
  </conditionalFormatting>
  <conditionalFormatting sqref="G52">
    <cfRule type="expression" dxfId="64" priority="57">
      <formula>$F$49:$F$79=8</formula>
    </cfRule>
  </conditionalFormatting>
  <conditionalFormatting sqref="I52">
    <cfRule type="expression" dxfId="63" priority="56">
      <formula>$F$49:$F$79=8</formula>
    </cfRule>
  </conditionalFormatting>
  <conditionalFormatting sqref="I52">
    <cfRule type="expression" dxfId="62" priority="55">
      <formula>$F$49:$F$79=8</formula>
    </cfRule>
  </conditionalFormatting>
  <conditionalFormatting sqref="G59:I60 G58">
    <cfRule type="expression" dxfId="61" priority="54">
      <formula>$F$49:$F$79=8</formula>
    </cfRule>
  </conditionalFormatting>
  <conditionalFormatting sqref="G58:G60">
    <cfRule type="expression" dxfId="60" priority="53">
      <formula>$F$49:$F$79=8</formula>
    </cfRule>
  </conditionalFormatting>
  <conditionalFormatting sqref="I59:I60">
    <cfRule type="expression" dxfId="59" priority="52">
      <formula>$F$49:$F$79=8</formula>
    </cfRule>
  </conditionalFormatting>
  <conditionalFormatting sqref="I59:I60">
    <cfRule type="expression" dxfId="58" priority="51">
      <formula>$F$49:$F$79=8</formula>
    </cfRule>
  </conditionalFormatting>
  <conditionalFormatting sqref="G66:I66">
    <cfRule type="expression" dxfId="57" priority="50">
      <formula>$F$49:$F$79=8</formula>
    </cfRule>
  </conditionalFormatting>
  <conditionalFormatting sqref="G66">
    <cfRule type="expression" dxfId="56" priority="49">
      <formula>$F$49:$F$79=8</formula>
    </cfRule>
  </conditionalFormatting>
  <conditionalFormatting sqref="I66">
    <cfRule type="expression" dxfId="55" priority="48">
      <formula>$F$49:$F$79=8</formula>
    </cfRule>
  </conditionalFormatting>
  <conditionalFormatting sqref="I66">
    <cfRule type="expression" dxfId="54" priority="47">
      <formula>$F$49:$F$79=8</formula>
    </cfRule>
  </conditionalFormatting>
  <conditionalFormatting sqref="G73:I73">
    <cfRule type="expression" dxfId="53" priority="46">
      <formula>$F$49:$F$79=8</formula>
    </cfRule>
  </conditionalFormatting>
  <conditionalFormatting sqref="G73">
    <cfRule type="expression" dxfId="52" priority="45">
      <formula>$F$49:$F$79=8</formula>
    </cfRule>
  </conditionalFormatting>
  <conditionalFormatting sqref="I73">
    <cfRule type="expression" dxfId="51" priority="44">
      <formula>$F$49:$F$79=8</formula>
    </cfRule>
  </conditionalFormatting>
  <conditionalFormatting sqref="I73">
    <cfRule type="expression" dxfId="50" priority="43">
      <formula>$F$49:$F$79=8</formula>
    </cfRule>
  </conditionalFormatting>
  <conditionalFormatting sqref="G57">
    <cfRule type="expression" dxfId="49" priority="42">
      <formula>$F$49:$F$79=8</formula>
    </cfRule>
  </conditionalFormatting>
  <conditionalFormatting sqref="G57">
    <cfRule type="expression" dxfId="48" priority="41">
      <formula>$F$49:$F$79=8</formula>
    </cfRule>
  </conditionalFormatting>
  <conditionalFormatting sqref="G56">
    <cfRule type="expression" dxfId="47" priority="40">
      <formula>$F$49:$F$79=8</formula>
    </cfRule>
  </conditionalFormatting>
  <conditionalFormatting sqref="G56">
    <cfRule type="expression" dxfId="46" priority="39">
      <formula>$F$49:$F$79=8</formula>
    </cfRule>
  </conditionalFormatting>
  <conditionalFormatting sqref="G55">
    <cfRule type="expression" dxfId="45" priority="38">
      <formula>$F$49:$F$79=8</formula>
    </cfRule>
  </conditionalFormatting>
  <conditionalFormatting sqref="G55">
    <cfRule type="expression" dxfId="44" priority="37">
      <formula>$F$49:$F$79=8</formula>
    </cfRule>
  </conditionalFormatting>
  <conditionalFormatting sqref="G54">
    <cfRule type="expression" dxfId="43" priority="36">
      <formula>$F$49:$F$79=8</formula>
    </cfRule>
  </conditionalFormatting>
  <conditionalFormatting sqref="G54">
    <cfRule type="expression" dxfId="42" priority="35">
      <formula>$F$49:$F$79=8</formula>
    </cfRule>
  </conditionalFormatting>
  <conditionalFormatting sqref="G51">
    <cfRule type="expression" dxfId="41" priority="34">
      <formula>$F$49:$F$79=8</formula>
    </cfRule>
  </conditionalFormatting>
  <conditionalFormatting sqref="G51">
    <cfRule type="expression" dxfId="40" priority="33">
      <formula>$F$49:$F$79=8</formula>
    </cfRule>
  </conditionalFormatting>
  <conditionalFormatting sqref="G50">
    <cfRule type="expression" dxfId="39" priority="32">
      <formula>$F$49:$F$79=8</formula>
    </cfRule>
  </conditionalFormatting>
  <conditionalFormatting sqref="G50">
    <cfRule type="expression" dxfId="38" priority="31">
      <formula>$F$49:$F$79=8</formula>
    </cfRule>
  </conditionalFormatting>
  <conditionalFormatting sqref="G49">
    <cfRule type="expression" dxfId="37" priority="30">
      <formula>$F$49:$F$79=8</formula>
    </cfRule>
  </conditionalFormatting>
  <conditionalFormatting sqref="G49">
    <cfRule type="expression" dxfId="36" priority="29">
      <formula>$F$49:$F$79=8</formula>
    </cfRule>
  </conditionalFormatting>
  <conditionalFormatting sqref="H50:H51">
    <cfRule type="expression" dxfId="35" priority="28">
      <formula>$F$49:$F$79=8</formula>
    </cfRule>
  </conditionalFormatting>
  <conditionalFormatting sqref="H54:H57">
    <cfRule type="expression" dxfId="34" priority="27">
      <formula>$F$49:$F$79=8</formula>
    </cfRule>
  </conditionalFormatting>
  <conditionalFormatting sqref="H58">
    <cfRule type="expression" dxfId="33" priority="26">
      <formula>$F$49:$F$79=8</formula>
    </cfRule>
  </conditionalFormatting>
  <conditionalFormatting sqref="G61:G65">
    <cfRule type="expression" dxfId="32" priority="25">
      <formula>$F$49:$F$79=8</formula>
    </cfRule>
  </conditionalFormatting>
  <conditionalFormatting sqref="G61:G65">
    <cfRule type="expression" dxfId="31" priority="24">
      <formula>$F$49:$F$79=8</formula>
    </cfRule>
  </conditionalFormatting>
  <conditionalFormatting sqref="H61:H65">
    <cfRule type="expression" dxfId="30" priority="23">
      <formula>$F$49:$F$79=8</formula>
    </cfRule>
  </conditionalFormatting>
  <conditionalFormatting sqref="G68:G72">
    <cfRule type="expression" dxfId="29" priority="22">
      <formula>$F$49:$F$79=8</formula>
    </cfRule>
  </conditionalFormatting>
  <conditionalFormatting sqref="G68:G72">
    <cfRule type="expression" dxfId="28" priority="21">
      <formula>$F$49:$F$79=8</formula>
    </cfRule>
  </conditionalFormatting>
  <conditionalFormatting sqref="H68:H72">
    <cfRule type="expression" dxfId="27" priority="20">
      <formula>$F$49:$F$79=8</formula>
    </cfRule>
  </conditionalFormatting>
  <conditionalFormatting sqref="G75:G78">
    <cfRule type="expression" dxfId="26" priority="19">
      <formula>$F$49:$F$79=8</formula>
    </cfRule>
  </conditionalFormatting>
  <conditionalFormatting sqref="G75:G78">
    <cfRule type="expression" dxfId="25" priority="18">
      <formula>$F$49:$F$79=8</formula>
    </cfRule>
  </conditionalFormatting>
  <conditionalFormatting sqref="H75:H78">
    <cfRule type="expression" dxfId="24" priority="17">
      <formula>$F$49:$F$79=8</formula>
    </cfRule>
  </conditionalFormatting>
  <conditionalFormatting sqref="I50">
    <cfRule type="expression" dxfId="23" priority="16">
      <formula>$F$49:$F$79=8</formula>
    </cfRule>
  </conditionalFormatting>
  <conditionalFormatting sqref="I51">
    <cfRule type="expression" dxfId="22" priority="15">
      <formula>$F$49:$F$79=8</formula>
    </cfRule>
  </conditionalFormatting>
  <conditionalFormatting sqref="I51">
    <cfRule type="expression" dxfId="21" priority="14">
      <formula>$F$49:$F$79=8</formula>
    </cfRule>
  </conditionalFormatting>
  <conditionalFormatting sqref="I51">
    <cfRule type="expression" dxfId="20" priority="13">
      <formula>$F$49:$F$79=8</formula>
    </cfRule>
  </conditionalFormatting>
  <conditionalFormatting sqref="I54:I58">
    <cfRule type="expression" dxfId="19" priority="12">
      <formula>$F$49:$F$79=8</formula>
    </cfRule>
  </conditionalFormatting>
  <conditionalFormatting sqref="I54:I58">
    <cfRule type="expression" dxfId="18" priority="11">
      <formula>$F$49:$F$79=8</formula>
    </cfRule>
  </conditionalFormatting>
  <conditionalFormatting sqref="I54:I58">
    <cfRule type="expression" dxfId="17" priority="10">
      <formula>$F$49:$F$79=8</formula>
    </cfRule>
  </conditionalFormatting>
  <conditionalFormatting sqref="I61:I65">
    <cfRule type="expression" dxfId="16" priority="9">
      <formula>$F$49:$F$79=8</formula>
    </cfRule>
  </conditionalFormatting>
  <conditionalFormatting sqref="I61:I65">
    <cfRule type="expression" dxfId="15" priority="8">
      <formula>$F$49:$F$79=8</formula>
    </cfRule>
  </conditionalFormatting>
  <conditionalFormatting sqref="I61:I65">
    <cfRule type="expression" dxfId="14" priority="7">
      <formula>$F$49:$F$79=8</formula>
    </cfRule>
  </conditionalFormatting>
  <conditionalFormatting sqref="I68:I72">
    <cfRule type="expression" dxfId="13" priority="6">
      <formula>$F$49:$F$79=8</formula>
    </cfRule>
  </conditionalFormatting>
  <conditionalFormatting sqref="I68:I72">
    <cfRule type="expression" dxfId="12" priority="5">
      <formula>$F$49:$F$79=8</formula>
    </cfRule>
  </conditionalFormatting>
  <conditionalFormatting sqref="I68:I72">
    <cfRule type="expression" dxfId="11" priority="4">
      <formula>$F$49:$F$79=8</formula>
    </cfRule>
  </conditionalFormatting>
  <conditionalFormatting sqref="I75:I78">
    <cfRule type="expression" dxfId="10" priority="3">
      <formula>$F$49:$F$79=8</formula>
    </cfRule>
  </conditionalFormatting>
  <conditionalFormatting sqref="I75:I78">
    <cfRule type="expression" dxfId="9" priority="2">
      <formula>$F$49:$F$79=8</formula>
    </cfRule>
  </conditionalFormatting>
  <conditionalFormatting sqref="I75:I78">
    <cfRule type="expression" dxfId="8" priority="1">
      <formula>$F$49:$F$79=8</formula>
    </cfRule>
  </conditionalFormatting>
  <dataValidations count="4">
    <dataValidation type="time" allowBlank="1" showInputMessage="1" showErrorMessage="1" sqref="G49:J79">
      <formula1>0</formula1>
      <formula2>0.999988425925926</formula2>
    </dataValidation>
    <dataValidation type="whole" allowBlank="1" showInputMessage="1" showErrorMessage="1" sqref="F40:G40">
      <formula1>1</formula1>
      <formula2>12</formula2>
    </dataValidation>
    <dataValidation type="whole" allowBlank="1" showInputMessage="1" showErrorMessage="1" sqref="B40:D40">
      <formula1>2000</formula1>
      <formula2>2099</formula2>
    </dataValidation>
    <dataValidation type="whole" allowBlank="1" showInputMessage="1" showErrorMessage="1" sqref="F49:F79">
      <formula1>1</formula1>
      <formula2>9</formula2>
    </dataValidation>
  </dataValidations>
  <printOptions horizontalCentered="1" verticalCentered="1"/>
  <pageMargins left="0.15748031496062992" right="0.39370078740157483" top="0.15748031496062992" bottom="3.937007874015748E-2" header="0.11811023622047245" footer="0.11811023622047245"/>
  <pageSetup paperSize="9" scale="58" firstPageNumber="8" orientation="portrait" useFirstPageNumber="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tabColor indexed="48"/>
  </sheetPr>
  <dimension ref="A1:W94"/>
  <sheetViews>
    <sheetView showGridLines="0" view="pageBreakPreview" topLeftCell="A40" zoomScale="115" zoomScaleNormal="115" zoomScaleSheetLayoutView="75" zoomScalePageLayoutView="115" workbookViewId="0">
      <selection activeCell="L51" sqref="L51"/>
    </sheetView>
  </sheetViews>
  <sheetFormatPr baseColWidth="12" defaultColWidth="8.83203125" defaultRowHeight="17" x14ac:dyDescent="0"/>
  <cols>
    <col min="1" max="1" width="3" style="7" customWidth="1"/>
    <col min="2" max="2" width="4.6640625" style="7" customWidth="1"/>
    <col min="3" max="3" width="4.33203125" style="7" customWidth="1"/>
    <col min="4" max="4" width="4.6640625" style="7" customWidth="1"/>
    <col min="5" max="6" width="3.6640625" style="7" customWidth="1"/>
    <col min="7" max="11" width="10.6640625" style="7" customWidth="1"/>
    <col min="12" max="12" width="10.6640625" style="5" customWidth="1"/>
    <col min="13" max="13" width="10.6640625" style="118" customWidth="1"/>
    <col min="14" max="15" width="10.6640625" style="7" customWidth="1"/>
    <col min="16" max="16" width="5.1640625" style="7" customWidth="1"/>
    <col min="17" max="17" width="6.1640625" style="7" customWidth="1"/>
    <col min="18" max="20" width="5.1640625" style="7" customWidth="1"/>
    <col min="21" max="22" width="5.6640625" style="7" customWidth="1"/>
    <col min="23" max="23" width="5.6640625" customWidth="1"/>
  </cols>
  <sheetData>
    <row r="1" spans="2:23" ht="21" hidden="1" customHeight="1" thickTop="1">
      <c r="B1" s="1"/>
      <c r="C1" s="2"/>
      <c r="D1" s="3"/>
      <c r="E1" s="3"/>
      <c r="F1" s="3"/>
      <c r="G1" s="3"/>
      <c r="H1" s="3"/>
      <c r="I1" s="3"/>
      <c r="J1" s="3"/>
      <c r="K1" s="3"/>
      <c r="L1" s="4"/>
      <c r="M1" s="96"/>
      <c r="N1" s="6" t="s">
        <v>8</v>
      </c>
      <c r="W1" s="7"/>
    </row>
    <row r="2" spans="2:23" ht="21" hidden="1" customHeight="1">
      <c r="B2" s="8"/>
      <c r="C2" s="9"/>
      <c r="D2" s="10"/>
      <c r="E2" s="10"/>
      <c r="F2" s="10"/>
      <c r="G2" s="10"/>
      <c r="H2" s="10"/>
      <c r="I2" s="10"/>
      <c r="J2" s="10"/>
      <c r="K2" s="10"/>
      <c r="L2" s="11"/>
      <c r="M2" s="96"/>
      <c r="N2" s="12" t="s">
        <v>9</v>
      </c>
      <c r="W2" s="7"/>
    </row>
    <row r="3" spans="2:23" ht="21" hidden="1" customHeight="1">
      <c r="B3" s="8"/>
      <c r="C3" s="9"/>
      <c r="D3" s="10"/>
      <c r="E3" s="10"/>
      <c r="F3" s="10"/>
      <c r="G3" s="10"/>
      <c r="H3" s="10"/>
      <c r="I3" s="10"/>
      <c r="J3" s="10"/>
      <c r="K3" s="10"/>
      <c r="L3" s="11"/>
      <c r="M3" s="96"/>
      <c r="N3" s="12" t="s">
        <v>10</v>
      </c>
      <c r="W3" s="7"/>
    </row>
    <row r="4" spans="2:23" ht="21" hidden="1" customHeight="1">
      <c r="B4" s="8"/>
      <c r="C4" s="9"/>
      <c r="D4" s="10"/>
      <c r="E4" s="10"/>
      <c r="F4" s="10"/>
      <c r="G4" s="10"/>
      <c r="H4" s="10"/>
      <c r="I4" s="10"/>
      <c r="J4" s="10"/>
      <c r="K4" s="10"/>
      <c r="L4" s="11"/>
      <c r="M4" s="96"/>
      <c r="N4" s="12" t="s">
        <v>11</v>
      </c>
      <c r="W4" s="7"/>
    </row>
    <row r="5" spans="2:23" ht="21" hidden="1" customHeight="1">
      <c r="B5" s="8"/>
      <c r="C5" s="13"/>
      <c r="D5" s="13"/>
      <c r="E5" s="13"/>
      <c r="F5" s="13"/>
      <c r="G5" s="13"/>
      <c r="H5" s="13"/>
      <c r="I5" s="13"/>
      <c r="J5" s="13"/>
      <c r="K5" s="13"/>
      <c r="L5" s="14"/>
      <c r="M5" s="97"/>
      <c r="N5" s="12" t="s">
        <v>12</v>
      </c>
      <c r="O5" s="12"/>
      <c r="P5" s="12"/>
      <c r="Q5" s="12"/>
      <c r="R5" s="12"/>
      <c r="S5" s="12"/>
      <c r="T5" s="12"/>
      <c r="U5" s="12"/>
      <c r="V5" s="12"/>
      <c r="W5" s="12"/>
    </row>
    <row r="6" spans="2:23" ht="21" hidden="1" customHeight="1">
      <c r="B6" s="8"/>
      <c r="C6" s="13"/>
      <c r="D6" s="13"/>
      <c r="E6" s="13"/>
      <c r="F6" s="13"/>
      <c r="G6" s="13"/>
      <c r="H6" s="13"/>
      <c r="I6" s="13"/>
      <c r="J6" s="13"/>
      <c r="K6" s="13"/>
      <c r="L6" s="14"/>
      <c r="M6" s="97"/>
      <c r="N6" s="12" t="s">
        <v>13</v>
      </c>
      <c r="O6" s="12"/>
      <c r="P6" s="12"/>
      <c r="Q6" s="12"/>
      <c r="R6" s="12"/>
      <c r="S6" s="12"/>
      <c r="T6" s="12"/>
      <c r="U6" s="12"/>
      <c r="V6" s="12"/>
      <c r="W6" s="12"/>
    </row>
    <row r="7" spans="2:23" ht="21" hidden="1" customHeight="1">
      <c r="B7" s="8"/>
      <c r="C7" s="13"/>
      <c r="D7" s="13"/>
      <c r="E7" s="13"/>
      <c r="F7" s="13"/>
      <c r="G7" s="13"/>
      <c r="H7" s="13"/>
      <c r="I7" s="13"/>
      <c r="J7" s="13"/>
      <c r="K7" s="13"/>
      <c r="L7" s="14"/>
      <c r="M7" s="97"/>
      <c r="N7" s="12" t="s">
        <v>14</v>
      </c>
      <c r="O7" s="12"/>
      <c r="P7" s="12"/>
      <c r="Q7" s="12"/>
      <c r="R7" s="12"/>
      <c r="S7" s="12"/>
      <c r="T7" s="12"/>
      <c r="U7" s="12"/>
      <c r="V7" s="12"/>
      <c r="W7" s="12"/>
    </row>
    <row r="8" spans="2:23" ht="21" hidden="1" customHeight="1">
      <c r="B8" s="8"/>
      <c r="C8" s="13"/>
      <c r="D8" s="13"/>
      <c r="E8" s="13"/>
      <c r="F8" s="13"/>
      <c r="G8" s="13"/>
      <c r="H8" s="13"/>
      <c r="I8" s="13"/>
      <c r="J8" s="13"/>
      <c r="K8" s="13"/>
      <c r="L8" s="14"/>
      <c r="M8" s="97"/>
      <c r="N8" s="12" t="s">
        <v>15</v>
      </c>
      <c r="O8" s="12"/>
      <c r="P8" s="12"/>
      <c r="Q8" s="12"/>
      <c r="R8" s="12"/>
      <c r="S8" s="12"/>
      <c r="T8" s="12"/>
      <c r="U8" s="12"/>
      <c r="V8" s="12"/>
      <c r="W8" s="12"/>
    </row>
    <row r="9" spans="2:23" ht="21" hidden="1" customHeight="1">
      <c r="B9" s="8"/>
      <c r="C9" s="13"/>
      <c r="D9" s="13"/>
      <c r="E9" s="13"/>
      <c r="F9" s="13"/>
      <c r="G9" s="13"/>
      <c r="H9" s="13"/>
      <c r="I9" s="13"/>
      <c r="J9" s="13"/>
      <c r="K9" s="13"/>
      <c r="L9" s="14"/>
      <c r="M9" s="97"/>
      <c r="N9" s="12" t="s">
        <v>16</v>
      </c>
      <c r="O9" s="12"/>
      <c r="P9" s="12"/>
      <c r="Q9" s="12"/>
      <c r="R9" s="12"/>
      <c r="S9" s="12"/>
      <c r="T9" s="12"/>
      <c r="U9" s="12"/>
      <c r="V9" s="12"/>
      <c r="W9" s="12"/>
    </row>
    <row r="10" spans="2:23" ht="21" hidden="1" customHeight="1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97"/>
      <c r="N10" s="12" t="s">
        <v>17</v>
      </c>
      <c r="O10" s="12"/>
      <c r="P10" s="12"/>
      <c r="Q10" s="12"/>
      <c r="R10" s="12"/>
      <c r="S10" s="12"/>
      <c r="T10" s="12"/>
      <c r="U10" s="12"/>
      <c r="V10" s="12"/>
      <c r="W10" s="12"/>
    </row>
    <row r="11" spans="2:23" ht="21" hidden="1" customHeight="1">
      <c r="B11" s="8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97"/>
      <c r="O11" s="12"/>
      <c r="P11" s="12"/>
      <c r="Q11" s="12"/>
      <c r="R11" s="12"/>
      <c r="S11" s="12"/>
      <c r="T11" s="12"/>
      <c r="U11" s="12"/>
      <c r="V11" s="12"/>
      <c r="W11" s="12"/>
    </row>
    <row r="12" spans="2:23" ht="21" hidden="1" customHeight="1">
      <c r="B12" s="8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97"/>
      <c r="O12" s="12"/>
      <c r="P12" s="12"/>
      <c r="Q12" s="12"/>
      <c r="R12" s="12"/>
      <c r="S12" s="12"/>
      <c r="T12" s="12"/>
      <c r="U12" s="12"/>
      <c r="V12" s="12"/>
      <c r="W12" s="12"/>
    </row>
    <row r="13" spans="2:23" ht="21" hidden="1" customHeight="1">
      <c r="B13" s="8"/>
      <c r="C13" s="13" t="s">
        <v>18</v>
      </c>
      <c r="D13" s="13"/>
      <c r="E13" s="13"/>
      <c r="F13" s="13"/>
      <c r="G13" s="13"/>
      <c r="H13" s="13"/>
      <c r="I13" s="13"/>
      <c r="J13" s="13"/>
      <c r="K13" s="13"/>
      <c r="L13" s="14"/>
      <c r="M13" s="97"/>
      <c r="O13" s="12"/>
      <c r="P13" s="12"/>
      <c r="Q13" s="12"/>
      <c r="R13" s="12"/>
      <c r="S13" s="12"/>
      <c r="T13" s="12"/>
      <c r="U13" s="12"/>
      <c r="V13" s="12"/>
      <c r="W13" s="12"/>
    </row>
    <row r="14" spans="2:23" ht="21" hidden="1" customHeight="1">
      <c r="B14" s="8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97"/>
      <c r="N14" s="153" t="s">
        <v>19</v>
      </c>
      <c r="O14" s="154"/>
      <c r="P14" s="155"/>
      <c r="Q14" s="12"/>
      <c r="R14" s="12"/>
      <c r="S14" s="12"/>
      <c r="T14" s="12"/>
      <c r="U14" s="12"/>
      <c r="V14" s="12"/>
      <c r="W14" s="12"/>
    </row>
    <row r="15" spans="2:23" ht="21" hidden="1" customHeight="1">
      <c r="B15" s="8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97"/>
      <c r="N15" s="15">
        <f t="shared" ref="N15:N17" si="0">C27</f>
        <v>1</v>
      </c>
      <c r="O15" s="156" t="str">
        <f t="shared" ref="O15:O17" si="1">E27</f>
        <v>休日</v>
      </c>
      <c r="P15" s="157"/>
      <c r="Q15" s="12"/>
      <c r="R15" s="12"/>
      <c r="S15" s="12"/>
      <c r="T15" s="12"/>
      <c r="U15" s="12"/>
      <c r="V15" s="12"/>
      <c r="W15" s="12"/>
    </row>
    <row r="16" spans="2:23" ht="21" hidden="1" customHeight="1">
      <c r="B16" s="8"/>
      <c r="C16" s="9"/>
      <c r="D16" s="13"/>
      <c r="E16" s="13"/>
      <c r="F16" s="13"/>
      <c r="G16" s="13"/>
      <c r="H16" s="13"/>
      <c r="I16" s="13"/>
      <c r="J16" s="13"/>
      <c r="K16" s="13"/>
      <c r="L16" s="14"/>
      <c r="M16" s="97"/>
      <c r="N16" s="15">
        <f t="shared" si="0"/>
        <v>2</v>
      </c>
      <c r="O16" s="156" t="str">
        <f t="shared" si="1"/>
        <v>振替休日</v>
      </c>
      <c r="P16" s="157"/>
      <c r="Q16" s="12"/>
      <c r="R16" s="12"/>
      <c r="S16" s="12"/>
      <c r="T16" s="12"/>
      <c r="U16" s="12"/>
      <c r="V16" s="12"/>
      <c r="W16" s="12"/>
    </row>
    <row r="17" spans="1:23" ht="21" hidden="1" customHeight="1">
      <c r="B17" s="8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97"/>
      <c r="N17" s="15">
        <f t="shared" si="0"/>
        <v>3</v>
      </c>
      <c r="O17" s="156" t="str">
        <f t="shared" si="1"/>
        <v>年次有給</v>
      </c>
      <c r="P17" s="157"/>
      <c r="Q17" s="12"/>
      <c r="R17" s="12"/>
      <c r="S17" s="12"/>
      <c r="T17" s="12"/>
      <c r="U17" s="12"/>
      <c r="V17" s="12"/>
      <c r="W17" s="12"/>
    </row>
    <row r="18" spans="1:23" ht="21" hidden="1" customHeight="1">
      <c r="B18" s="8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97"/>
      <c r="N18" s="15">
        <f>C31</f>
        <v>5</v>
      </c>
      <c r="O18" s="156" t="str">
        <f>E31</f>
        <v>休日出勤</v>
      </c>
      <c r="P18" s="157"/>
      <c r="Q18" s="12"/>
      <c r="R18" s="12"/>
      <c r="S18" s="12"/>
      <c r="T18" s="12"/>
      <c r="U18" s="12"/>
      <c r="V18" s="12"/>
      <c r="W18" s="12"/>
    </row>
    <row r="19" spans="1:23" ht="21" hidden="1" customHeight="1">
      <c r="B19" s="8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97"/>
      <c r="N19" s="15">
        <f>C32</f>
        <v>6</v>
      </c>
      <c r="O19" s="158" t="str">
        <f>E32</f>
        <v>遅刻</v>
      </c>
      <c r="P19" s="159"/>
      <c r="Q19" s="12"/>
      <c r="R19" s="12"/>
      <c r="S19" s="12"/>
      <c r="T19" s="12"/>
      <c r="U19" s="12"/>
      <c r="V19" s="12"/>
      <c r="W19" s="12"/>
    </row>
    <row r="20" spans="1:23" ht="21" hidden="1" customHeight="1">
      <c r="B20" s="8"/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97"/>
      <c r="N20" s="15">
        <f>C35</f>
        <v>9</v>
      </c>
      <c r="O20" s="158" t="str">
        <f>E35</f>
        <v>欠勤</v>
      </c>
      <c r="P20" s="159"/>
      <c r="Q20" s="12"/>
      <c r="R20" s="12"/>
      <c r="S20" s="12"/>
      <c r="T20" s="12"/>
      <c r="U20" s="12"/>
      <c r="V20" s="12"/>
      <c r="W20" s="12"/>
    </row>
    <row r="21" spans="1:23" ht="21" hidden="1" customHeight="1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97"/>
      <c r="N21" s="15" t="e">
        <f>#REF!</f>
        <v>#REF!</v>
      </c>
      <c r="O21" s="158" t="e">
        <f>#REF!</f>
        <v>#REF!</v>
      </c>
      <c r="P21" s="159"/>
      <c r="Q21" s="12"/>
      <c r="R21" s="12"/>
      <c r="S21" s="12"/>
      <c r="T21" s="12"/>
      <c r="U21" s="12"/>
      <c r="V21" s="12"/>
      <c r="W21" s="12"/>
    </row>
    <row r="22" spans="1:23" ht="21" hidden="1" customHeight="1" thickBot="1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97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21" hidden="1" customHeight="1" thickTop="1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97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0.5" customHeight="1" thickBot="1">
      <c r="A24" s="2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98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9.5" customHeight="1">
      <c r="A25" s="21"/>
      <c r="B25" s="22"/>
      <c r="C25" s="26" t="s">
        <v>20</v>
      </c>
      <c r="D25" s="27"/>
      <c r="E25" s="27"/>
      <c r="F25" s="27"/>
      <c r="G25" s="27"/>
      <c r="H25" s="27"/>
      <c r="I25" s="27"/>
      <c r="J25" s="27"/>
      <c r="K25" s="28"/>
      <c r="L25" s="29"/>
      <c r="M25" s="98"/>
      <c r="N25" s="160" t="s">
        <v>21</v>
      </c>
      <c r="O25" s="161"/>
      <c r="P25" s="161"/>
      <c r="Q25" s="161"/>
      <c r="R25" s="162"/>
      <c r="S25" s="24"/>
      <c r="T25" s="24"/>
      <c r="U25" s="24"/>
      <c r="V25" s="24"/>
      <c r="W25" s="24"/>
    </row>
    <row r="26" spans="1:23" ht="21" customHeight="1">
      <c r="A26" s="21"/>
      <c r="B26" s="21"/>
      <c r="C26" s="167" t="s">
        <v>22</v>
      </c>
      <c r="D26" s="168"/>
      <c r="E26" s="169" t="s">
        <v>23</v>
      </c>
      <c r="F26" s="170"/>
      <c r="G26" s="171"/>
      <c r="H26" s="168" t="s">
        <v>24</v>
      </c>
      <c r="I26" s="168"/>
      <c r="J26" s="172" t="s">
        <v>25</v>
      </c>
      <c r="K26" s="173"/>
      <c r="L26" s="174"/>
      <c r="M26" s="98"/>
      <c r="N26" s="73" t="s">
        <v>26</v>
      </c>
      <c r="O26" s="181" t="s">
        <v>27</v>
      </c>
      <c r="P26" s="181"/>
      <c r="Q26" s="181"/>
      <c r="R26" s="182"/>
      <c r="S26" s="194"/>
      <c r="T26" s="194"/>
      <c r="U26" s="163"/>
      <c r="V26" s="163"/>
      <c r="W26" s="24"/>
    </row>
    <row r="27" spans="1:23" ht="21" customHeight="1">
      <c r="A27" s="21"/>
      <c r="B27" s="21"/>
      <c r="C27" s="183">
        <v>1</v>
      </c>
      <c r="D27" s="184"/>
      <c r="E27" s="185" t="s">
        <v>51</v>
      </c>
      <c r="F27" s="186"/>
      <c r="G27" s="187"/>
      <c r="H27" s="188" t="s">
        <v>51</v>
      </c>
      <c r="I27" s="189"/>
      <c r="J27" s="175"/>
      <c r="K27" s="176"/>
      <c r="L27" s="177"/>
      <c r="M27" s="99"/>
      <c r="N27" s="73" t="s">
        <v>28</v>
      </c>
      <c r="O27" s="181" t="s">
        <v>65</v>
      </c>
      <c r="P27" s="181"/>
      <c r="Q27" s="181"/>
      <c r="R27" s="182"/>
      <c r="S27" s="194"/>
      <c r="T27" s="194"/>
      <c r="U27" s="163"/>
      <c r="V27" s="163"/>
      <c r="W27" s="24"/>
    </row>
    <row r="28" spans="1:23" ht="21" customHeight="1">
      <c r="A28" s="21"/>
      <c r="B28" s="21"/>
      <c r="C28" s="183">
        <v>2</v>
      </c>
      <c r="D28" s="184"/>
      <c r="E28" s="185" t="s">
        <v>50</v>
      </c>
      <c r="F28" s="186"/>
      <c r="G28" s="187"/>
      <c r="H28" s="188" t="s">
        <v>51</v>
      </c>
      <c r="I28" s="189"/>
      <c r="J28" s="175"/>
      <c r="K28" s="176"/>
      <c r="L28" s="177"/>
      <c r="M28" s="99"/>
      <c r="N28" s="190" t="s">
        <v>29</v>
      </c>
      <c r="O28" s="191"/>
      <c r="P28" s="191"/>
      <c r="Q28" s="191"/>
      <c r="R28" s="192"/>
      <c r="S28" s="194"/>
      <c r="T28" s="194"/>
      <c r="U28" s="163"/>
      <c r="V28" s="163"/>
      <c r="W28" s="24"/>
    </row>
    <row r="29" spans="1:23" ht="21" customHeight="1">
      <c r="A29" s="21"/>
      <c r="B29" s="21"/>
      <c r="C29" s="183">
        <v>3</v>
      </c>
      <c r="D29" s="184"/>
      <c r="E29" s="185" t="s">
        <v>47</v>
      </c>
      <c r="F29" s="186"/>
      <c r="G29" s="187"/>
      <c r="H29" s="188" t="s">
        <v>46</v>
      </c>
      <c r="I29" s="189"/>
      <c r="J29" s="175"/>
      <c r="K29" s="176"/>
      <c r="L29" s="177"/>
      <c r="M29" s="99"/>
      <c r="N29" s="190" t="s">
        <v>30</v>
      </c>
      <c r="O29" s="191"/>
      <c r="P29" s="191"/>
      <c r="Q29" s="191"/>
      <c r="R29" s="192"/>
      <c r="S29" s="193"/>
      <c r="T29" s="193"/>
      <c r="U29" s="163"/>
      <c r="V29" s="163"/>
      <c r="W29" s="24"/>
    </row>
    <row r="30" spans="1:23" ht="21" customHeight="1">
      <c r="A30" s="21"/>
      <c r="B30" s="21"/>
      <c r="C30" s="183">
        <v>4</v>
      </c>
      <c r="D30" s="184"/>
      <c r="E30" s="185" t="s">
        <v>85</v>
      </c>
      <c r="F30" s="186"/>
      <c r="G30" s="187"/>
      <c r="H30" s="188" t="s">
        <v>46</v>
      </c>
      <c r="I30" s="189"/>
      <c r="J30" s="175"/>
      <c r="K30" s="176"/>
      <c r="L30" s="177"/>
      <c r="M30" s="99"/>
      <c r="N30" s="123"/>
      <c r="O30" s="124"/>
      <c r="P30" s="124"/>
      <c r="Q30" s="124"/>
      <c r="R30" s="125"/>
      <c r="S30" s="126"/>
      <c r="T30" s="126"/>
      <c r="U30" s="122"/>
      <c r="V30" s="122"/>
      <c r="W30" s="24"/>
    </row>
    <row r="31" spans="1:23" ht="21" customHeight="1">
      <c r="A31" s="21"/>
      <c r="B31" s="21"/>
      <c r="C31" s="183">
        <v>5</v>
      </c>
      <c r="D31" s="184"/>
      <c r="E31" s="195" t="s">
        <v>56</v>
      </c>
      <c r="F31" s="196"/>
      <c r="G31" s="197"/>
      <c r="H31" s="188" t="s">
        <v>55</v>
      </c>
      <c r="I31" s="189"/>
      <c r="J31" s="175"/>
      <c r="K31" s="176"/>
      <c r="L31" s="177"/>
      <c r="M31" s="98"/>
      <c r="N31" s="190" t="s">
        <v>31</v>
      </c>
      <c r="O31" s="191"/>
      <c r="P31" s="191"/>
      <c r="Q31" s="191"/>
      <c r="R31" s="192"/>
      <c r="S31" s="193"/>
      <c r="T31" s="193"/>
      <c r="U31" s="163"/>
      <c r="V31" s="163"/>
      <c r="W31" s="24"/>
    </row>
    <row r="32" spans="1:23" ht="21" customHeight="1">
      <c r="A32" s="21"/>
      <c r="B32" s="21"/>
      <c r="C32" s="183">
        <v>6</v>
      </c>
      <c r="D32" s="184"/>
      <c r="E32" s="195" t="s">
        <v>53</v>
      </c>
      <c r="F32" s="196"/>
      <c r="G32" s="197"/>
      <c r="H32" s="188" t="s">
        <v>55</v>
      </c>
      <c r="I32" s="189"/>
      <c r="J32" s="175"/>
      <c r="K32" s="176"/>
      <c r="L32" s="177"/>
      <c r="M32" s="100"/>
      <c r="N32" s="190" t="s">
        <v>32</v>
      </c>
      <c r="O32" s="191"/>
      <c r="P32" s="191"/>
      <c r="Q32" s="191"/>
      <c r="R32" s="192"/>
      <c r="S32" s="194"/>
      <c r="T32" s="194"/>
      <c r="U32" s="163"/>
      <c r="V32" s="163"/>
      <c r="W32" s="25"/>
    </row>
    <row r="33" spans="1:23" ht="21" customHeight="1">
      <c r="A33" s="21"/>
      <c r="B33" s="21"/>
      <c r="C33" s="183">
        <v>7</v>
      </c>
      <c r="D33" s="184"/>
      <c r="E33" s="195" t="s">
        <v>54</v>
      </c>
      <c r="F33" s="196"/>
      <c r="G33" s="197"/>
      <c r="H33" s="188" t="s">
        <v>55</v>
      </c>
      <c r="I33" s="189"/>
      <c r="J33" s="175"/>
      <c r="K33" s="176"/>
      <c r="L33" s="177"/>
      <c r="M33" s="100"/>
      <c r="N33" s="198"/>
      <c r="O33" s="199"/>
      <c r="P33" s="199"/>
      <c r="Q33" s="199"/>
      <c r="R33" s="200"/>
      <c r="S33" s="194"/>
      <c r="T33" s="194"/>
      <c r="U33" s="163"/>
      <c r="V33" s="163"/>
      <c r="W33" s="25"/>
    </row>
    <row r="34" spans="1:23" ht="21" customHeight="1">
      <c r="A34" s="21"/>
      <c r="B34" s="21"/>
      <c r="C34" s="183">
        <v>8</v>
      </c>
      <c r="D34" s="184"/>
      <c r="E34" s="195" t="s">
        <v>49</v>
      </c>
      <c r="F34" s="196"/>
      <c r="G34" s="197"/>
      <c r="H34" s="188" t="s">
        <v>55</v>
      </c>
      <c r="I34" s="189"/>
      <c r="J34" s="175"/>
      <c r="K34" s="176"/>
      <c r="L34" s="177"/>
      <c r="M34" s="100"/>
      <c r="N34" s="198"/>
      <c r="O34" s="199"/>
      <c r="P34" s="199"/>
      <c r="Q34" s="199"/>
      <c r="R34" s="200"/>
      <c r="S34" s="193"/>
      <c r="T34" s="193"/>
      <c r="U34" s="163"/>
      <c r="V34" s="163"/>
      <c r="W34" s="25"/>
    </row>
    <row r="35" spans="1:23" ht="21" customHeight="1" thickBot="1">
      <c r="A35" s="21"/>
      <c r="B35" s="21"/>
      <c r="C35" s="206">
        <v>9</v>
      </c>
      <c r="D35" s="207"/>
      <c r="E35" s="208" t="s">
        <v>57</v>
      </c>
      <c r="F35" s="209"/>
      <c r="G35" s="210"/>
      <c r="H35" s="211" t="s">
        <v>48</v>
      </c>
      <c r="I35" s="212"/>
      <c r="J35" s="178"/>
      <c r="K35" s="179"/>
      <c r="L35" s="180"/>
      <c r="M35" s="100"/>
      <c r="N35" s="213"/>
      <c r="O35" s="214"/>
      <c r="P35" s="214"/>
      <c r="Q35" s="214"/>
      <c r="R35" s="215"/>
      <c r="S35" s="193"/>
      <c r="T35" s="193"/>
      <c r="U35" s="163"/>
      <c r="V35" s="163"/>
      <c r="W35" s="25"/>
    </row>
    <row r="36" spans="1:23" ht="12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2"/>
      <c r="M36" s="101"/>
      <c r="N36" s="21"/>
      <c r="O36" s="21"/>
      <c r="P36" s="21"/>
      <c r="Q36" s="21"/>
      <c r="R36" s="21"/>
      <c r="S36" s="21"/>
      <c r="T36" s="21"/>
      <c r="U36" s="21"/>
      <c r="V36" s="21"/>
      <c r="W36" s="25"/>
    </row>
    <row r="37" spans="1:23" ht="57.75" customHeight="1">
      <c r="B37" s="30" t="s">
        <v>33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102"/>
      <c r="N37" s="30"/>
      <c r="O37" s="30"/>
      <c r="P37" s="30"/>
      <c r="Q37" s="30"/>
      <c r="R37" s="30"/>
      <c r="S37" s="30"/>
      <c r="T37" s="30"/>
      <c r="U37" s="30"/>
      <c r="V37" s="30"/>
      <c r="W37" s="30"/>
    </row>
    <row r="38" spans="1:23" ht="21.75" customHeight="1">
      <c r="B38" s="31" t="s">
        <v>34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102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 spans="1:23" ht="16.5" customHeight="1" thickBot="1">
      <c r="A39" s="32"/>
      <c r="B39" s="33"/>
      <c r="C39" s="34"/>
      <c r="D39" s="35"/>
      <c r="E39" s="35"/>
      <c r="F39" s="35"/>
      <c r="G39" s="35"/>
      <c r="H39" s="35"/>
      <c r="I39" s="35"/>
      <c r="J39" s="36"/>
      <c r="K39" s="36"/>
      <c r="L39" s="37"/>
      <c r="M39" s="103"/>
      <c r="N39" s="33"/>
      <c r="O39" s="33"/>
      <c r="P39" s="164" t="s">
        <v>80</v>
      </c>
      <c r="Q39" s="164"/>
      <c r="R39" s="164"/>
      <c r="S39" s="165" t="s">
        <v>81</v>
      </c>
      <c r="T39" s="165"/>
      <c r="U39" s="165"/>
      <c r="V39" s="119"/>
      <c r="W39" s="119"/>
    </row>
    <row r="40" spans="1:23" ht="24" customHeight="1" thickTop="1" thickBot="1">
      <c r="A40" s="38"/>
      <c r="B40" s="201">
        <v>2012</v>
      </c>
      <c r="C40" s="202"/>
      <c r="D40" s="203"/>
      <c r="E40" s="39" t="s">
        <v>35</v>
      </c>
      <c r="F40" s="201">
        <v>4</v>
      </c>
      <c r="G40" s="203"/>
      <c r="H40" s="40" t="s">
        <v>36</v>
      </c>
      <c r="I40" s="35"/>
      <c r="J40" s="36"/>
      <c r="K40" s="36"/>
      <c r="L40" s="37"/>
      <c r="M40" s="103"/>
      <c r="N40" s="33"/>
      <c r="O40" s="33"/>
      <c r="P40" s="204"/>
      <c r="Q40" s="204"/>
      <c r="R40" s="204"/>
      <c r="S40" s="205"/>
      <c r="T40" s="205"/>
      <c r="U40" s="205"/>
      <c r="V40" s="120"/>
      <c r="W40" s="166"/>
    </row>
    <row r="41" spans="1:23" ht="13.5" customHeight="1" thickTop="1">
      <c r="A41" s="38"/>
      <c r="B41" s="41"/>
      <c r="C41" s="41"/>
      <c r="D41" s="41"/>
      <c r="E41" s="41"/>
      <c r="F41" s="41"/>
      <c r="G41" s="41"/>
      <c r="H41" s="41"/>
      <c r="I41" s="35"/>
      <c r="J41" s="36"/>
      <c r="K41" s="36"/>
      <c r="L41" s="37"/>
      <c r="M41" s="103"/>
      <c r="N41" s="33"/>
      <c r="O41" s="41"/>
      <c r="P41" s="204"/>
      <c r="Q41" s="204"/>
      <c r="R41" s="204"/>
      <c r="S41" s="205"/>
      <c r="T41" s="205"/>
      <c r="U41" s="205"/>
      <c r="V41" s="120"/>
      <c r="W41" s="166"/>
    </row>
    <row r="42" spans="1:23" ht="11.25" customHeight="1">
      <c r="A42" s="38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104"/>
      <c r="N42" s="42"/>
      <c r="O42" s="42"/>
      <c r="P42" s="204"/>
      <c r="Q42" s="204"/>
      <c r="R42" s="204"/>
      <c r="S42" s="205"/>
      <c r="T42" s="205"/>
      <c r="U42" s="205"/>
      <c r="V42" s="121"/>
      <c r="W42" s="166"/>
    </row>
    <row r="43" spans="1:23" ht="30" customHeight="1">
      <c r="A43" s="38"/>
      <c r="B43" s="216" t="s">
        <v>44</v>
      </c>
      <c r="C43" s="217"/>
      <c r="D43" s="217"/>
      <c r="E43" s="217"/>
      <c r="F43" s="218"/>
      <c r="G43" s="225" t="s">
        <v>45</v>
      </c>
      <c r="H43" s="226"/>
      <c r="I43" s="226"/>
      <c r="J43" s="226"/>
      <c r="K43" s="226"/>
      <c r="L43" s="226"/>
      <c r="M43" s="89"/>
      <c r="N43" s="90"/>
      <c r="O43" s="231" t="s">
        <v>78</v>
      </c>
      <c r="P43" s="234" t="s">
        <v>87</v>
      </c>
      <c r="Q43" s="235"/>
      <c r="R43" s="235"/>
      <c r="S43" s="235"/>
      <c r="T43" s="235"/>
      <c r="U43" s="235"/>
      <c r="V43" s="235"/>
      <c r="W43" s="236"/>
    </row>
    <row r="44" spans="1:23" ht="12.75" customHeight="1">
      <c r="A44" s="38"/>
      <c r="B44" s="219"/>
      <c r="C44" s="220"/>
      <c r="D44" s="220"/>
      <c r="E44" s="220"/>
      <c r="F44" s="221"/>
      <c r="G44" s="227"/>
      <c r="H44" s="228"/>
      <c r="I44" s="228"/>
      <c r="J44" s="228"/>
      <c r="K44" s="228"/>
      <c r="L44" s="228"/>
      <c r="M44" s="91"/>
      <c r="N44" s="92"/>
      <c r="O44" s="232"/>
      <c r="P44" s="237"/>
      <c r="Q44" s="238"/>
      <c r="R44" s="238"/>
      <c r="S44" s="238"/>
      <c r="T44" s="238"/>
      <c r="U44" s="238"/>
      <c r="V44" s="238"/>
      <c r="W44" s="239"/>
    </row>
    <row r="45" spans="1:23" ht="16.5" customHeight="1">
      <c r="A45" s="38"/>
      <c r="B45" s="222"/>
      <c r="C45" s="223"/>
      <c r="D45" s="223"/>
      <c r="E45" s="223"/>
      <c r="F45" s="224"/>
      <c r="G45" s="229"/>
      <c r="H45" s="230"/>
      <c r="I45" s="230"/>
      <c r="J45" s="230"/>
      <c r="K45" s="230"/>
      <c r="L45" s="230"/>
      <c r="M45" s="93"/>
      <c r="N45" s="94"/>
      <c r="O45" s="233"/>
      <c r="P45" s="240"/>
      <c r="Q45" s="241"/>
      <c r="R45" s="241"/>
      <c r="S45" s="241"/>
      <c r="T45" s="241"/>
      <c r="U45" s="241"/>
      <c r="V45" s="241"/>
      <c r="W45" s="242"/>
    </row>
    <row r="46" spans="1:23" ht="27.75" customHeight="1">
      <c r="A46" s="38"/>
      <c r="B46" s="243" t="s">
        <v>52</v>
      </c>
      <c r="C46" s="244"/>
      <c r="D46" s="244"/>
      <c r="E46" s="244"/>
      <c r="F46" s="245"/>
      <c r="G46" s="246" t="s">
        <v>88</v>
      </c>
      <c r="H46" s="247"/>
      <c r="I46" s="247"/>
      <c r="J46" s="247"/>
      <c r="K46" s="247"/>
      <c r="L46" s="247"/>
      <c r="M46" s="105"/>
      <c r="N46" s="95"/>
      <c r="O46" s="243" t="s">
        <v>67</v>
      </c>
      <c r="P46" s="244"/>
      <c r="Q46" s="244"/>
      <c r="R46" s="245"/>
      <c r="S46" s="281">
        <f>(31-11)*8</f>
        <v>160</v>
      </c>
      <c r="T46" s="282"/>
      <c r="U46" s="282"/>
      <c r="V46" s="282"/>
      <c r="W46" s="282"/>
    </row>
    <row r="47" spans="1:23" ht="22.5" customHeight="1">
      <c r="A47" s="43"/>
      <c r="B47" s="251" t="s">
        <v>0</v>
      </c>
      <c r="C47" s="251" t="s">
        <v>1</v>
      </c>
      <c r="D47" s="251" t="s">
        <v>2</v>
      </c>
      <c r="E47" s="283" t="s">
        <v>41</v>
      </c>
      <c r="F47" s="261" t="s">
        <v>91</v>
      </c>
      <c r="G47" s="251" t="s">
        <v>3</v>
      </c>
      <c r="H47" s="251" t="s">
        <v>4</v>
      </c>
      <c r="I47" s="253" t="s">
        <v>37</v>
      </c>
      <c r="J47" s="254"/>
      <c r="K47" s="253" t="s">
        <v>72</v>
      </c>
      <c r="L47" s="255"/>
      <c r="M47" s="106"/>
      <c r="N47" s="74"/>
      <c r="O47" s="253" t="s">
        <v>79</v>
      </c>
      <c r="P47" s="255"/>
      <c r="Q47" s="255"/>
      <c r="R47" s="255"/>
      <c r="S47" s="255"/>
      <c r="T47" s="255"/>
      <c r="U47" s="255"/>
      <c r="V47" s="255"/>
      <c r="W47" s="255"/>
    </row>
    <row r="48" spans="1:23" ht="48.75" customHeight="1">
      <c r="A48" s="43"/>
      <c r="B48" s="252"/>
      <c r="C48" s="259"/>
      <c r="D48" s="259"/>
      <c r="E48" s="283"/>
      <c r="F48" s="262"/>
      <c r="G48" s="252"/>
      <c r="H48" s="252"/>
      <c r="I48" s="75" t="s">
        <v>5</v>
      </c>
      <c r="J48" s="76" t="s">
        <v>68</v>
      </c>
      <c r="K48" s="77" t="s">
        <v>42</v>
      </c>
      <c r="L48" s="77" t="s">
        <v>43</v>
      </c>
      <c r="M48" s="107" t="s">
        <v>69</v>
      </c>
      <c r="N48" s="78" t="s">
        <v>38</v>
      </c>
      <c r="O48" s="253"/>
      <c r="P48" s="255"/>
      <c r="Q48" s="255"/>
      <c r="R48" s="255"/>
      <c r="S48" s="255"/>
      <c r="T48" s="255"/>
      <c r="U48" s="255"/>
      <c r="V48" s="255"/>
      <c r="W48" s="263"/>
    </row>
    <row r="49" spans="1:23" ht="27" customHeight="1">
      <c r="A49" s="38"/>
      <c r="B49" s="256" t="str">
        <f>F40&amp;"月"</f>
        <v>4月</v>
      </c>
      <c r="C49" s="44">
        <f>IF(DATE($B$40,$F$40,ROW()-48)&gt;EOMONTH(DATE($B$40,$F$40,1),0),"",DATE($B$40,$F$40,ROW()-48))</f>
        <v>41000</v>
      </c>
      <c r="D49" s="45" t="str">
        <f>TEXT(C49,"aaa")</f>
        <v>日</v>
      </c>
      <c r="E49" s="69" t="str">
        <f>IF(G49="","","○")</f>
        <v/>
      </c>
      <c r="F49" s="137">
        <v>1</v>
      </c>
      <c r="G49" s="46"/>
      <c r="H49" s="46"/>
      <c r="I49" s="46"/>
      <c r="J49" s="47"/>
      <c r="K49" s="83" t="str">
        <f>IF(G49="","",IF(N49&gt;TIME(8,0,0),TIME(8,0,0),N49))</f>
        <v/>
      </c>
      <c r="L49" s="83" t="str">
        <f>IF(G49="","",N49-K49)</f>
        <v/>
      </c>
      <c r="M49" s="108" t="str">
        <f>IF(G49="","",IF(H49&gt;TIME(22,0,0),H49-TIME(22,0,0),""))</f>
        <v/>
      </c>
      <c r="N49" s="83" t="str">
        <f>IF(G49="","",IF(G49="","",IF((H49-G49-I49)&gt;0,H49-G49-I49,H49+1-G49-I49)))</f>
        <v/>
      </c>
      <c r="O49" s="150"/>
      <c r="P49" s="151"/>
      <c r="Q49" s="151"/>
      <c r="R49" s="151"/>
      <c r="S49" s="151"/>
      <c r="T49" s="151"/>
      <c r="U49" s="151"/>
      <c r="V49" s="151"/>
      <c r="W49" s="152"/>
    </row>
    <row r="50" spans="1:23" ht="27" customHeight="1">
      <c r="A50" s="38"/>
      <c r="B50" s="257"/>
      <c r="C50" s="44">
        <f>IF(DATE($B$40,$F$40,ROW()-48)&gt;EOMONTH(DATE($B$40,$F$40,1),0),"",DATE($B$40,$F$40,ROW()-48))</f>
        <v>41001</v>
      </c>
      <c r="D50" s="45" t="str">
        <f t="shared" ref="D50:D79" si="2">TEXT(C50,"aaa")</f>
        <v>月</v>
      </c>
      <c r="E50" s="69" t="str">
        <f t="shared" ref="E50:E79" si="3">IF(G50="","","○")</f>
        <v>○</v>
      </c>
      <c r="F50" s="137"/>
      <c r="G50" s="46">
        <v>0.39583333333333331</v>
      </c>
      <c r="H50" s="46">
        <v>0.85416666666666663</v>
      </c>
      <c r="I50" s="46">
        <v>4.1666666666666664E-2</v>
      </c>
      <c r="J50" s="47"/>
      <c r="K50" s="83">
        <f t="shared" ref="K50:K79" si="4">IF(G50="","",IF(N50&gt;TIME(8,0,0),TIME(8,0,0),N50))</f>
        <v>0.33333333333333331</v>
      </c>
      <c r="L50" s="83">
        <f>IF(G50="","",N50-K50)</f>
        <v>8.3333333333333315E-2</v>
      </c>
      <c r="M50" s="108" t="str">
        <f t="shared" ref="M50:M79" si="5">IF(G50="","",IF(H50&gt;TIME(22,0,0),H50-TIME(22,0,0),""))</f>
        <v/>
      </c>
      <c r="N50" s="83">
        <f t="shared" ref="N50:N79" si="6">IF(G50="","",IF(G50="","",IF((H50-G50-I50)&gt;0,H50-G50-I50,H50+1-G50-I50)))</f>
        <v>0.41666666666666663</v>
      </c>
      <c r="O50" s="278" t="s">
        <v>82</v>
      </c>
      <c r="P50" s="279"/>
      <c r="Q50" s="279"/>
      <c r="R50" s="279"/>
      <c r="S50" s="279"/>
      <c r="T50" s="279"/>
      <c r="U50" s="279"/>
      <c r="V50" s="279"/>
      <c r="W50" s="280"/>
    </row>
    <row r="51" spans="1:23" ht="27" customHeight="1">
      <c r="A51" s="38"/>
      <c r="B51" s="257"/>
      <c r="C51" s="44">
        <f t="shared" ref="C51:C79" si="7">IF(DATE($B$40,$F$40,ROW()-48)&gt;EOMONTH(DATE($B$40,$F$40,1),0),"",DATE($B$40,$F$40,ROW()-48))</f>
        <v>41002</v>
      </c>
      <c r="D51" s="45" t="str">
        <f t="shared" si="2"/>
        <v>火</v>
      </c>
      <c r="E51" s="69" t="str">
        <f t="shared" si="3"/>
        <v>○</v>
      </c>
      <c r="F51" s="137"/>
      <c r="G51" s="46">
        <v>0.39583333333333331</v>
      </c>
      <c r="H51" s="46">
        <v>0.83333333333333337</v>
      </c>
      <c r="I51" s="46">
        <v>4.1666666666666664E-2</v>
      </c>
      <c r="J51" s="47"/>
      <c r="K51" s="83">
        <f t="shared" si="4"/>
        <v>0.33333333333333331</v>
      </c>
      <c r="L51" s="83">
        <f t="shared" ref="L51:L79" si="8">IF(G51="","",N51-K51)</f>
        <v>6.2500000000000056E-2</v>
      </c>
      <c r="M51" s="108" t="str">
        <f t="shared" si="5"/>
        <v/>
      </c>
      <c r="N51" s="83">
        <f t="shared" si="6"/>
        <v>0.39583333333333337</v>
      </c>
      <c r="O51" s="150" t="s">
        <v>64</v>
      </c>
      <c r="P51" s="151"/>
      <c r="Q51" s="151"/>
      <c r="R51" s="151"/>
      <c r="S51" s="151"/>
      <c r="T51" s="151"/>
      <c r="U51" s="151"/>
      <c r="V51" s="151"/>
      <c r="W51" s="152"/>
    </row>
    <row r="52" spans="1:23" ht="27" customHeight="1">
      <c r="A52" s="38"/>
      <c r="B52" s="257"/>
      <c r="C52" s="44">
        <f t="shared" si="7"/>
        <v>41003</v>
      </c>
      <c r="D52" s="45" t="str">
        <f t="shared" si="2"/>
        <v>水</v>
      </c>
      <c r="E52" s="69" t="str">
        <f t="shared" si="3"/>
        <v>○</v>
      </c>
      <c r="F52" s="137"/>
      <c r="G52" s="46">
        <v>0.39583333333333331</v>
      </c>
      <c r="H52" s="46">
        <v>0.875</v>
      </c>
      <c r="I52" s="46">
        <v>4.1666666666666664E-2</v>
      </c>
      <c r="J52" s="47"/>
      <c r="K52" s="83">
        <f t="shared" si="4"/>
        <v>0.33333333333333331</v>
      </c>
      <c r="L52" s="83">
        <f t="shared" si="8"/>
        <v>0.10416666666666669</v>
      </c>
      <c r="M52" s="108" t="str">
        <f t="shared" si="5"/>
        <v/>
      </c>
      <c r="N52" s="83">
        <f t="shared" si="6"/>
        <v>0.4375</v>
      </c>
      <c r="O52" s="150" t="s">
        <v>64</v>
      </c>
      <c r="P52" s="151"/>
      <c r="Q52" s="151"/>
      <c r="R52" s="151"/>
      <c r="S52" s="151"/>
      <c r="T52" s="151"/>
      <c r="U52" s="151"/>
      <c r="V52" s="151"/>
      <c r="W52" s="152"/>
    </row>
    <row r="53" spans="1:23" ht="27" customHeight="1">
      <c r="A53" s="38"/>
      <c r="B53" s="257"/>
      <c r="C53" s="44">
        <f t="shared" si="7"/>
        <v>41004</v>
      </c>
      <c r="D53" s="45" t="str">
        <f t="shared" si="2"/>
        <v>木</v>
      </c>
      <c r="E53" s="69" t="str">
        <f t="shared" si="3"/>
        <v>○</v>
      </c>
      <c r="F53" s="137"/>
      <c r="G53" s="46">
        <v>0.39583333333333331</v>
      </c>
      <c r="H53" s="46">
        <v>0.77083333333333337</v>
      </c>
      <c r="I53" s="46">
        <v>4.1666666666666664E-2</v>
      </c>
      <c r="J53" s="47"/>
      <c r="K53" s="83">
        <f t="shared" si="4"/>
        <v>0.33333333333333337</v>
      </c>
      <c r="L53" s="83">
        <f t="shared" si="8"/>
        <v>0</v>
      </c>
      <c r="M53" s="108" t="str">
        <f t="shared" si="5"/>
        <v/>
      </c>
      <c r="N53" s="83">
        <f t="shared" si="6"/>
        <v>0.33333333333333337</v>
      </c>
      <c r="O53" s="278"/>
      <c r="P53" s="279"/>
      <c r="Q53" s="279"/>
      <c r="R53" s="279"/>
      <c r="S53" s="279"/>
      <c r="T53" s="279"/>
      <c r="U53" s="279"/>
      <c r="V53" s="279"/>
      <c r="W53" s="280"/>
    </row>
    <row r="54" spans="1:23" ht="27" customHeight="1">
      <c r="A54" s="38"/>
      <c r="B54" s="257"/>
      <c r="C54" s="44">
        <f t="shared" si="7"/>
        <v>41005</v>
      </c>
      <c r="D54" s="45" t="str">
        <f t="shared" si="2"/>
        <v>金</v>
      </c>
      <c r="E54" s="69" t="str">
        <f t="shared" si="3"/>
        <v>○</v>
      </c>
      <c r="F54" s="137">
        <v>8</v>
      </c>
      <c r="G54" s="46">
        <v>0.39583333333333331</v>
      </c>
      <c r="H54" s="46">
        <v>0.6875</v>
      </c>
      <c r="I54" s="46">
        <v>4.1666666666666664E-2</v>
      </c>
      <c r="J54" s="47"/>
      <c r="K54" s="83">
        <f t="shared" si="4"/>
        <v>0.25</v>
      </c>
      <c r="L54" s="83">
        <f t="shared" si="8"/>
        <v>0</v>
      </c>
      <c r="M54" s="108" t="str">
        <f t="shared" si="5"/>
        <v/>
      </c>
      <c r="N54" s="83">
        <f t="shared" si="6"/>
        <v>0.25</v>
      </c>
      <c r="O54" s="150" t="s">
        <v>61</v>
      </c>
      <c r="P54" s="151"/>
      <c r="Q54" s="151"/>
      <c r="R54" s="151"/>
      <c r="S54" s="151"/>
      <c r="T54" s="151"/>
      <c r="U54" s="151"/>
      <c r="V54" s="151"/>
      <c r="W54" s="152"/>
    </row>
    <row r="55" spans="1:23" ht="27" customHeight="1">
      <c r="A55" s="38"/>
      <c r="B55" s="257"/>
      <c r="C55" s="44">
        <f>IF(DATE($B$40,$F$40,ROW()-48)&gt;EOMONTH(DATE($B$40,$F$40,1),0),"",DATE($B$40,$F$40,ROW()-48))</f>
        <v>41006</v>
      </c>
      <c r="D55" s="45" t="str">
        <f t="shared" si="2"/>
        <v>土</v>
      </c>
      <c r="E55" s="69" t="str">
        <f t="shared" si="3"/>
        <v/>
      </c>
      <c r="F55" s="137">
        <v>1</v>
      </c>
      <c r="G55" s="46"/>
      <c r="H55" s="46"/>
      <c r="I55" s="46"/>
      <c r="J55" s="47"/>
      <c r="K55" s="83" t="str">
        <f t="shared" si="4"/>
        <v/>
      </c>
      <c r="L55" s="83" t="str">
        <f t="shared" si="8"/>
        <v/>
      </c>
      <c r="M55" s="108" t="str">
        <f t="shared" si="5"/>
        <v/>
      </c>
      <c r="N55" s="83" t="str">
        <f t="shared" si="6"/>
        <v/>
      </c>
      <c r="O55" s="278"/>
      <c r="P55" s="279"/>
      <c r="Q55" s="279"/>
      <c r="R55" s="279"/>
      <c r="S55" s="279"/>
      <c r="T55" s="279"/>
      <c r="U55" s="279"/>
      <c r="V55" s="279"/>
      <c r="W55" s="280"/>
    </row>
    <row r="56" spans="1:23" ht="27" customHeight="1">
      <c r="A56" s="38"/>
      <c r="B56" s="257"/>
      <c r="C56" s="44">
        <f t="shared" si="7"/>
        <v>41007</v>
      </c>
      <c r="D56" s="45" t="str">
        <f t="shared" si="2"/>
        <v>日</v>
      </c>
      <c r="E56" s="69" t="str">
        <f t="shared" si="3"/>
        <v/>
      </c>
      <c r="F56" s="137">
        <v>1</v>
      </c>
      <c r="G56" s="46"/>
      <c r="H56" s="46"/>
      <c r="I56" s="46"/>
      <c r="J56" s="47"/>
      <c r="K56" s="83" t="str">
        <f t="shared" si="4"/>
        <v/>
      </c>
      <c r="L56" s="83" t="str">
        <f t="shared" si="8"/>
        <v/>
      </c>
      <c r="M56" s="108" t="str">
        <f t="shared" si="5"/>
        <v/>
      </c>
      <c r="N56" s="83" t="str">
        <f t="shared" si="6"/>
        <v/>
      </c>
      <c r="O56" s="150" t="s">
        <v>64</v>
      </c>
      <c r="P56" s="151"/>
      <c r="Q56" s="151"/>
      <c r="R56" s="151"/>
      <c r="S56" s="151"/>
      <c r="T56" s="151"/>
      <c r="U56" s="151"/>
      <c r="V56" s="151"/>
      <c r="W56" s="152"/>
    </row>
    <row r="57" spans="1:23" ht="27" customHeight="1">
      <c r="A57" s="38"/>
      <c r="B57" s="257"/>
      <c r="C57" s="44">
        <f t="shared" si="7"/>
        <v>41008</v>
      </c>
      <c r="D57" s="45" t="str">
        <f t="shared" si="2"/>
        <v>月</v>
      </c>
      <c r="E57" s="69" t="str">
        <f t="shared" si="3"/>
        <v>○</v>
      </c>
      <c r="F57" s="137"/>
      <c r="G57" s="46">
        <v>0.39583333333333331</v>
      </c>
      <c r="H57" s="46">
        <v>0.875</v>
      </c>
      <c r="I57" s="46">
        <v>4.1666666666666664E-2</v>
      </c>
      <c r="J57" s="47"/>
      <c r="K57" s="83">
        <f t="shared" si="4"/>
        <v>0.33333333333333331</v>
      </c>
      <c r="L57" s="83">
        <f t="shared" si="8"/>
        <v>0.10416666666666669</v>
      </c>
      <c r="M57" s="108" t="str">
        <f t="shared" si="5"/>
        <v/>
      </c>
      <c r="N57" s="83">
        <f t="shared" si="6"/>
        <v>0.4375</v>
      </c>
      <c r="O57" s="150" t="s">
        <v>64</v>
      </c>
      <c r="P57" s="151"/>
      <c r="Q57" s="151"/>
      <c r="R57" s="151"/>
      <c r="S57" s="151"/>
      <c r="T57" s="151"/>
      <c r="U57" s="151"/>
      <c r="V57" s="151"/>
      <c r="W57" s="152"/>
    </row>
    <row r="58" spans="1:23" ht="27" customHeight="1">
      <c r="A58" s="38"/>
      <c r="B58" s="257"/>
      <c r="C58" s="44">
        <f t="shared" si="7"/>
        <v>41009</v>
      </c>
      <c r="D58" s="45" t="str">
        <f t="shared" si="2"/>
        <v>火</v>
      </c>
      <c r="E58" s="69" t="str">
        <f t="shared" si="3"/>
        <v>○</v>
      </c>
      <c r="F58" s="137"/>
      <c r="G58" s="46">
        <v>0.39583333333333331</v>
      </c>
      <c r="H58" s="46">
        <v>0.89583333333333337</v>
      </c>
      <c r="I58" s="46">
        <v>4.1666666666666664E-2</v>
      </c>
      <c r="J58" s="47"/>
      <c r="K58" s="83">
        <f>IF(G58="","",IF(N58&gt;TIME(8,0,0),TIME(8,0,0),N58))</f>
        <v>0.33333333333333331</v>
      </c>
      <c r="L58" s="83">
        <f t="shared" si="8"/>
        <v>0.125</v>
      </c>
      <c r="M58" s="108" t="str">
        <f t="shared" si="5"/>
        <v/>
      </c>
      <c r="N58" s="83">
        <f t="shared" si="6"/>
        <v>0.45833333333333331</v>
      </c>
      <c r="O58" s="150" t="s">
        <v>64</v>
      </c>
      <c r="P58" s="151"/>
      <c r="Q58" s="151"/>
      <c r="R58" s="151"/>
      <c r="S58" s="151"/>
      <c r="T58" s="151"/>
      <c r="U58" s="151"/>
      <c r="V58" s="151"/>
      <c r="W58" s="152"/>
    </row>
    <row r="59" spans="1:23" ht="27" customHeight="1">
      <c r="A59" s="38"/>
      <c r="B59" s="257"/>
      <c r="C59" s="44">
        <f t="shared" si="7"/>
        <v>41010</v>
      </c>
      <c r="D59" s="45" t="str">
        <f t="shared" si="2"/>
        <v>水</v>
      </c>
      <c r="E59" s="69" t="str">
        <f t="shared" si="3"/>
        <v>○</v>
      </c>
      <c r="F59" s="137"/>
      <c r="G59" s="46">
        <v>0.39583333333333331</v>
      </c>
      <c r="H59" s="46">
        <v>0.77083333333333337</v>
      </c>
      <c r="I59" s="46">
        <v>4.1666666666666664E-2</v>
      </c>
      <c r="J59" s="47"/>
      <c r="K59" s="83">
        <f t="shared" si="4"/>
        <v>0.33333333333333337</v>
      </c>
      <c r="L59" s="83">
        <f t="shared" si="8"/>
        <v>0</v>
      </c>
      <c r="M59" s="108" t="str">
        <f t="shared" si="5"/>
        <v/>
      </c>
      <c r="N59" s="83">
        <f t="shared" si="6"/>
        <v>0.33333333333333337</v>
      </c>
      <c r="O59" s="278"/>
      <c r="P59" s="279"/>
      <c r="Q59" s="279"/>
      <c r="R59" s="279"/>
      <c r="S59" s="279"/>
      <c r="T59" s="279"/>
      <c r="U59" s="279"/>
      <c r="V59" s="279"/>
      <c r="W59" s="280"/>
    </row>
    <row r="60" spans="1:23" ht="27" customHeight="1">
      <c r="A60" s="38"/>
      <c r="B60" s="257"/>
      <c r="C60" s="44">
        <f t="shared" si="7"/>
        <v>41011</v>
      </c>
      <c r="D60" s="45" t="str">
        <f t="shared" si="2"/>
        <v>木</v>
      </c>
      <c r="E60" s="69" t="str">
        <f t="shared" si="3"/>
        <v>○</v>
      </c>
      <c r="F60" s="137"/>
      <c r="G60" s="46">
        <v>0.39583333333333331</v>
      </c>
      <c r="H60" s="46">
        <v>0.91666666666666663</v>
      </c>
      <c r="I60" s="46">
        <v>4.1666666666666664E-2</v>
      </c>
      <c r="J60" s="47"/>
      <c r="K60" s="83">
        <f t="shared" si="4"/>
        <v>0.33333333333333331</v>
      </c>
      <c r="L60" s="83">
        <f t="shared" si="8"/>
        <v>0.14583333333333326</v>
      </c>
      <c r="M60" s="108" t="str">
        <f t="shared" si="5"/>
        <v/>
      </c>
      <c r="N60" s="83">
        <f t="shared" si="6"/>
        <v>0.47916666666666657</v>
      </c>
      <c r="O60" s="150" t="s">
        <v>64</v>
      </c>
      <c r="P60" s="151"/>
      <c r="Q60" s="151"/>
      <c r="R60" s="151"/>
      <c r="S60" s="151"/>
      <c r="T60" s="151"/>
      <c r="U60" s="151"/>
      <c r="V60" s="151"/>
      <c r="W60" s="152"/>
    </row>
    <row r="61" spans="1:23" ht="27" customHeight="1">
      <c r="A61" s="38"/>
      <c r="B61" s="257"/>
      <c r="C61" s="44">
        <f t="shared" si="7"/>
        <v>41012</v>
      </c>
      <c r="D61" s="45" t="str">
        <f t="shared" si="2"/>
        <v>金</v>
      </c>
      <c r="E61" s="69" t="str">
        <f t="shared" si="3"/>
        <v>○</v>
      </c>
      <c r="F61" s="137">
        <v>6</v>
      </c>
      <c r="G61" s="46">
        <v>0.41666666666666669</v>
      </c>
      <c r="H61" s="46">
        <v>0.875</v>
      </c>
      <c r="I61" s="46">
        <v>4.1666666666666664E-2</v>
      </c>
      <c r="J61" s="47"/>
      <c r="K61" s="83">
        <f t="shared" si="4"/>
        <v>0.33333333333333331</v>
      </c>
      <c r="L61" s="83">
        <f>IF(G61="","",N61-K61)</f>
        <v>8.3333333333333315E-2</v>
      </c>
      <c r="M61" s="108" t="str">
        <f t="shared" si="5"/>
        <v/>
      </c>
      <c r="N61" s="83">
        <f t="shared" si="6"/>
        <v>0.41666666666666663</v>
      </c>
      <c r="O61" s="278" t="s">
        <v>83</v>
      </c>
      <c r="P61" s="279"/>
      <c r="Q61" s="279"/>
      <c r="R61" s="279"/>
      <c r="S61" s="279"/>
      <c r="T61" s="279"/>
      <c r="U61" s="279"/>
      <c r="V61" s="279"/>
      <c r="W61" s="280"/>
    </row>
    <row r="62" spans="1:23" ht="27" customHeight="1">
      <c r="A62" s="38"/>
      <c r="B62" s="257"/>
      <c r="C62" s="44">
        <f t="shared" si="7"/>
        <v>41013</v>
      </c>
      <c r="D62" s="45" t="str">
        <f t="shared" si="2"/>
        <v>土</v>
      </c>
      <c r="E62" s="69" t="str">
        <f t="shared" si="3"/>
        <v/>
      </c>
      <c r="F62" s="137">
        <v>1</v>
      </c>
      <c r="G62" s="46"/>
      <c r="H62" s="46"/>
      <c r="I62" s="46"/>
      <c r="J62" s="47"/>
      <c r="K62" s="83" t="str">
        <f t="shared" si="4"/>
        <v/>
      </c>
      <c r="L62" s="83" t="str">
        <f t="shared" si="8"/>
        <v/>
      </c>
      <c r="M62" s="108" t="str">
        <f t="shared" si="5"/>
        <v/>
      </c>
      <c r="N62" s="83" t="str">
        <f t="shared" si="6"/>
        <v/>
      </c>
      <c r="O62" s="278"/>
      <c r="P62" s="279"/>
      <c r="Q62" s="279"/>
      <c r="R62" s="279"/>
      <c r="S62" s="279"/>
      <c r="T62" s="279"/>
      <c r="U62" s="279"/>
      <c r="V62" s="279"/>
      <c r="W62" s="280"/>
    </row>
    <row r="63" spans="1:23" ht="27" customHeight="1">
      <c r="A63" s="38"/>
      <c r="B63" s="257"/>
      <c r="C63" s="44">
        <f t="shared" si="7"/>
        <v>41014</v>
      </c>
      <c r="D63" s="45" t="str">
        <f t="shared" si="2"/>
        <v>日</v>
      </c>
      <c r="E63" s="69" t="str">
        <f t="shared" si="3"/>
        <v/>
      </c>
      <c r="F63" s="137">
        <v>1</v>
      </c>
      <c r="G63" s="46"/>
      <c r="H63" s="46"/>
      <c r="I63" s="46"/>
      <c r="J63" s="47"/>
      <c r="K63" s="83" t="str">
        <f t="shared" si="4"/>
        <v/>
      </c>
      <c r="L63" s="83" t="str">
        <f t="shared" si="8"/>
        <v/>
      </c>
      <c r="M63" s="108" t="str">
        <f t="shared" si="5"/>
        <v/>
      </c>
      <c r="N63" s="83" t="str">
        <f t="shared" si="6"/>
        <v/>
      </c>
      <c r="O63" s="278"/>
      <c r="P63" s="279"/>
      <c r="Q63" s="279"/>
      <c r="R63" s="279"/>
      <c r="S63" s="279"/>
      <c r="T63" s="279"/>
      <c r="U63" s="279"/>
      <c r="V63" s="279"/>
      <c r="W63" s="280"/>
    </row>
    <row r="64" spans="1:23" ht="27" customHeight="1">
      <c r="A64" s="38"/>
      <c r="B64" s="257"/>
      <c r="C64" s="44">
        <f t="shared" si="7"/>
        <v>41015</v>
      </c>
      <c r="D64" s="45" t="str">
        <f t="shared" si="2"/>
        <v>月</v>
      </c>
      <c r="E64" s="69" t="str">
        <f t="shared" si="3"/>
        <v>○</v>
      </c>
      <c r="F64" s="137"/>
      <c r="G64" s="46">
        <v>0.39583333333333331</v>
      </c>
      <c r="H64" s="46">
        <v>0.875</v>
      </c>
      <c r="I64" s="46">
        <v>4.1666666666666664E-2</v>
      </c>
      <c r="J64" s="47"/>
      <c r="K64" s="83">
        <f t="shared" si="4"/>
        <v>0.33333333333333331</v>
      </c>
      <c r="L64" s="83">
        <f t="shared" si="8"/>
        <v>0.10416666666666669</v>
      </c>
      <c r="M64" s="108" t="str">
        <f t="shared" si="5"/>
        <v/>
      </c>
      <c r="N64" s="83">
        <f t="shared" si="6"/>
        <v>0.4375</v>
      </c>
      <c r="O64" s="278"/>
      <c r="P64" s="279"/>
      <c r="Q64" s="279"/>
      <c r="R64" s="279"/>
      <c r="S64" s="279"/>
      <c r="T64" s="279"/>
      <c r="U64" s="279"/>
      <c r="V64" s="279"/>
      <c r="W64" s="280"/>
    </row>
    <row r="65" spans="1:23" ht="27" customHeight="1">
      <c r="A65" s="38"/>
      <c r="B65" s="257"/>
      <c r="C65" s="44">
        <f t="shared" si="7"/>
        <v>41016</v>
      </c>
      <c r="D65" s="45" t="str">
        <f t="shared" si="2"/>
        <v>火</v>
      </c>
      <c r="E65" s="69" t="str">
        <f t="shared" si="3"/>
        <v>○</v>
      </c>
      <c r="F65" s="137"/>
      <c r="G65" s="46">
        <v>0.39583333333333331</v>
      </c>
      <c r="H65" s="46">
        <v>0.91666666666666663</v>
      </c>
      <c r="I65" s="46">
        <v>4.1666666666666664E-2</v>
      </c>
      <c r="J65" s="47"/>
      <c r="K65" s="83">
        <f t="shared" si="4"/>
        <v>0.33333333333333331</v>
      </c>
      <c r="L65" s="83">
        <f t="shared" si="8"/>
        <v>0.14583333333333326</v>
      </c>
      <c r="M65" s="108" t="str">
        <f t="shared" si="5"/>
        <v/>
      </c>
      <c r="N65" s="83">
        <f t="shared" si="6"/>
        <v>0.47916666666666657</v>
      </c>
      <c r="O65" s="150" t="s">
        <v>64</v>
      </c>
      <c r="P65" s="151"/>
      <c r="Q65" s="151"/>
      <c r="R65" s="151"/>
      <c r="S65" s="151"/>
      <c r="T65" s="151"/>
      <c r="U65" s="151"/>
      <c r="V65" s="151"/>
      <c r="W65" s="152"/>
    </row>
    <row r="66" spans="1:23" ht="27" customHeight="1">
      <c r="A66" s="38"/>
      <c r="B66" s="257"/>
      <c r="C66" s="44">
        <f t="shared" si="7"/>
        <v>41017</v>
      </c>
      <c r="D66" s="45" t="str">
        <f t="shared" si="2"/>
        <v>水</v>
      </c>
      <c r="E66" s="69" t="str">
        <f t="shared" si="3"/>
        <v/>
      </c>
      <c r="F66" s="137">
        <v>4</v>
      </c>
      <c r="G66" s="46"/>
      <c r="H66" s="46"/>
      <c r="I66" s="46"/>
      <c r="J66" s="47"/>
      <c r="K66" s="83" t="str">
        <f t="shared" si="4"/>
        <v/>
      </c>
      <c r="L66" s="83" t="str">
        <f t="shared" si="8"/>
        <v/>
      </c>
      <c r="M66" s="108" t="str">
        <f t="shared" si="5"/>
        <v/>
      </c>
      <c r="N66" s="83" t="str">
        <f t="shared" si="6"/>
        <v/>
      </c>
      <c r="O66" s="278" t="s">
        <v>85</v>
      </c>
      <c r="P66" s="279"/>
      <c r="Q66" s="279"/>
      <c r="R66" s="279"/>
      <c r="S66" s="279"/>
      <c r="T66" s="279"/>
      <c r="U66" s="279"/>
      <c r="V66" s="279"/>
      <c r="W66" s="280"/>
    </row>
    <row r="67" spans="1:23" ht="27" customHeight="1">
      <c r="A67" s="38"/>
      <c r="B67" s="257"/>
      <c r="C67" s="44">
        <f t="shared" si="7"/>
        <v>41018</v>
      </c>
      <c r="D67" s="45" t="str">
        <f t="shared" si="2"/>
        <v>木</v>
      </c>
      <c r="E67" s="69" t="str">
        <f t="shared" si="3"/>
        <v/>
      </c>
      <c r="F67" s="137">
        <v>4</v>
      </c>
      <c r="G67" s="46"/>
      <c r="H67" s="46"/>
      <c r="I67" s="46"/>
      <c r="J67" s="47"/>
      <c r="K67" s="83" t="str">
        <f t="shared" si="4"/>
        <v/>
      </c>
      <c r="L67" s="83" t="str">
        <f t="shared" si="8"/>
        <v/>
      </c>
      <c r="M67" s="108" t="str">
        <f t="shared" si="5"/>
        <v/>
      </c>
      <c r="N67" s="83" t="str">
        <f t="shared" si="6"/>
        <v/>
      </c>
      <c r="O67" s="278" t="s">
        <v>85</v>
      </c>
      <c r="P67" s="279"/>
      <c r="Q67" s="279"/>
      <c r="R67" s="279"/>
      <c r="S67" s="279"/>
      <c r="T67" s="279"/>
      <c r="U67" s="279"/>
      <c r="V67" s="279"/>
      <c r="W67" s="280"/>
    </row>
    <row r="68" spans="1:23" ht="27" customHeight="1">
      <c r="A68" s="38"/>
      <c r="B68" s="257"/>
      <c r="C68" s="44">
        <f t="shared" si="7"/>
        <v>41019</v>
      </c>
      <c r="D68" s="45" t="str">
        <f t="shared" si="2"/>
        <v>金</v>
      </c>
      <c r="E68" s="69" t="str">
        <f t="shared" si="3"/>
        <v/>
      </c>
      <c r="F68" s="137">
        <v>4</v>
      </c>
      <c r="G68" s="46"/>
      <c r="H68" s="46"/>
      <c r="I68" s="46"/>
      <c r="J68" s="47"/>
      <c r="K68" s="83" t="str">
        <f t="shared" si="4"/>
        <v/>
      </c>
      <c r="L68" s="83" t="str">
        <f t="shared" si="8"/>
        <v/>
      </c>
      <c r="M68" s="108" t="str">
        <f t="shared" si="5"/>
        <v/>
      </c>
      <c r="N68" s="83" t="str">
        <f t="shared" si="6"/>
        <v/>
      </c>
      <c r="O68" s="278" t="s">
        <v>85</v>
      </c>
      <c r="P68" s="279"/>
      <c r="Q68" s="279"/>
      <c r="R68" s="279"/>
      <c r="S68" s="279"/>
      <c r="T68" s="279"/>
      <c r="U68" s="279"/>
      <c r="V68" s="279"/>
      <c r="W68" s="280"/>
    </row>
    <row r="69" spans="1:23" ht="27" customHeight="1">
      <c r="A69" s="38"/>
      <c r="B69" s="257"/>
      <c r="C69" s="44">
        <f t="shared" si="7"/>
        <v>41020</v>
      </c>
      <c r="D69" s="45" t="str">
        <f t="shared" si="2"/>
        <v>土</v>
      </c>
      <c r="E69" s="69" t="str">
        <f t="shared" si="3"/>
        <v/>
      </c>
      <c r="F69" s="137">
        <v>1</v>
      </c>
      <c r="G69" s="46"/>
      <c r="H69" s="46"/>
      <c r="I69" s="46"/>
      <c r="J69" s="47"/>
      <c r="K69" s="83" t="str">
        <f t="shared" si="4"/>
        <v/>
      </c>
      <c r="L69" s="83" t="str">
        <f t="shared" si="8"/>
        <v/>
      </c>
      <c r="M69" s="108" t="str">
        <f t="shared" si="5"/>
        <v/>
      </c>
      <c r="N69" s="83" t="str">
        <f t="shared" si="6"/>
        <v/>
      </c>
      <c r="O69" s="278"/>
      <c r="P69" s="279"/>
      <c r="Q69" s="279"/>
      <c r="R69" s="279"/>
      <c r="S69" s="279"/>
      <c r="T69" s="279"/>
      <c r="U69" s="279"/>
      <c r="V69" s="279"/>
      <c r="W69" s="280"/>
    </row>
    <row r="70" spans="1:23" ht="27" customHeight="1">
      <c r="A70" s="38"/>
      <c r="B70" s="257"/>
      <c r="C70" s="44">
        <f t="shared" si="7"/>
        <v>41021</v>
      </c>
      <c r="D70" s="45" t="str">
        <f t="shared" si="2"/>
        <v>日</v>
      </c>
      <c r="E70" s="69" t="str">
        <f t="shared" si="3"/>
        <v/>
      </c>
      <c r="F70" s="137">
        <v>1</v>
      </c>
      <c r="G70" s="46"/>
      <c r="H70" s="46"/>
      <c r="I70" s="46"/>
      <c r="J70" s="47"/>
      <c r="K70" s="83" t="str">
        <f t="shared" si="4"/>
        <v/>
      </c>
      <c r="L70" s="83" t="str">
        <f t="shared" si="8"/>
        <v/>
      </c>
      <c r="M70" s="108" t="str">
        <f t="shared" si="5"/>
        <v/>
      </c>
      <c r="N70" s="83" t="str">
        <f t="shared" si="6"/>
        <v/>
      </c>
      <c r="O70" s="278"/>
      <c r="P70" s="279"/>
      <c r="Q70" s="279"/>
      <c r="R70" s="279"/>
      <c r="S70" s="279"/>
      <c r="T70" s="279"/>
      <c r="U70" s="279"/>
      <c r="V70" s="279"/>
      <c r="W70" s="280"/>
    </row>
    <row r="71" spans="1:23" ht="27" customHeight="1">
      <c r="A71" s="38"/>
      <c r="B71" s="257"/>
      <c r="C71" s="44">
        <f t="shared" si="7"/>
        <v>41022</v>
      </c>
      <c r="D71" s="45" t="str">
        <f t="shared" si="2"/>
        <v>月</v>
      </c>
      <c r="E71" s="69" t="str">
        <f t="shared" si="3"/>
        <v>○</v>
      </c>
      <c r="F71" s="137"/>
      <c r="G71" s="46">
        <v>0.39583333333333331</v>
      </c>
      <c r="H71" s="46">
        <v>0.79166666666666663</v>
      </c>
      <c r="I71" s="46">
        <v>4.1666666666666664E-2</v>
      </c>
      <c r="J71" s="47"/>
      <c r="K71" s="83">
        <f>IF(G71="","",IF(N71&gt;TIME(8,0,0),TIME(8,0,0),N71))</f>
        <v>0.33333333333333331</v>
      </c>
      <c r="L71" s="83">
        <f t="shared" si="8"/>
        <v>2.0833333333333315E-2</v>
      </c>
      <c r="M71" s="108" t="str">
        <f t="shared" si="5"/>
        <v/>
      </c>
      <c r="N71" s="83">
        <f t="shared" si="6"/>
        <v>0.35416666666666663</v>
      </c>
      <c r="O71" s="278"/>
      <c r="P71" s="279"/>
      <c r="Q71" s="279"/>
      <c r="R71" s="279"/>
      <c r="S71" s="279"/>
      <c r="T71" s="279"/>
      <c r="U71" s="279"/>
      <c r="V71" s="279"/>
      <c r="W71" s="280"/>
    </row>
    <row r="72" spans="1:23" ht="27" customHeight="1">
      <c r="A72" s="38"/>
      <c r="B72" s="257"/>
      <c r="C72" s="44">
        <f t="shared" si="7"/>
        <v>41023</v>
      </c>
      <c r="D72" s="45" t="str">
        <f t="shared" si="2"/>
        <v>火</v>
      </c>
      <c r="E72" s="69" t="str">
        <f t="shared" si="3"/>
        <v>○</v>
      </c>
      <c r="F72" s="137"/>
      <c r="G72" s="46">
        <v>0.39583333333333331</v>
      </c>
      <c r="H72" s="46">
        <v>0.9375</v>
      </c>
      <c r="I72" s="46">
        <v>4.1666666666666664E-2</v>
      </c>
      <c r="J72" s="47"/>
      <c r="K72" s="83">
        <f t="shared" si="4"/>
        <v>0.33333333333333331</v>
      </c>
      <c r="L72" s="83">
        <f t="shared" si="8"/>
        <v>0.1666666666666668</v>
      </c>
      <c r="M72" s="108">
        <f t="shared" si="5"/>
        <v>2.083333333333337E-2</v>
      </c>
      <c r="N72" s="83">
        <f t="shared" si="6"/>
        <v>0.50000000000000011</v>
      </c>
      <c r="O72" s="150" t="s">
        <v>64</v>
      </c>
      <c r="P72" s="151"/>
      <c r="Q72" s="151"/>
      <c r="R72" s="151"/>
      <c r="S72" s="151"/>
      <c r="T72" s="151"/>
      <c r="U72" s="151"/>
      <c r="V72" s="151"/>
      <c r="W72" s="152"/>
    </row>
    <row r="73" spans="1:23" ht="27" customHeight="1">
      <c r="A73" s="38"/>
      <c r="B73" s="257"/>
      <c r="C73" s="44">
        <f t="shared" si="7"/>
        <v>41024</v>
      </c>
      <c r="D73" s="45" t="str">
        <f t="shared" si="2"/>
        <v>水</v>
      </c>
      <c r="E73" s="69" t="str">
        <f t="shared" si="3"/>
        <v/>
      </c>
      <c r="F73" s="137">
        <v>3</v>
      </c>
      <c r="G73" s="46"/>
      <c r="H73" s="46"/>
      <c r="I73" s="46"/>
      <c r="J73" s="47"/>
      <c r="K73" s="83" t="str">
        <f t="shared" si="4"/>
        <v/>
      </c>
      <c r="L73" s="83" t="str">
        <f t="shared" si="8"/>
        <v/>
      </c>
      <c r="M73" s="108" t="str">
        <f t="shared" si="5"/>
        <v/>
      </c>
      <c r="N73" s="83" t="str">
        <f t="shared" si="6"/>
        <v/>
      </c>
      <c r="O73" s="278" t="s">
        <v>86</v>
      </c>
      <c r="P73" s="279"/>
      <c r="Q73" s="279"/>
      <c r="R73" s="279"/>
      <c r="S73" s="279"/>
      <c r="T73" s="279"/>
      <c r="U73" s="279"/>
      <c r="V73" s="279"/>
      <c r="W73" s="280"/>
    </row>
    <row r="74" spans="1:23" ht="27" customHeight="1">
      <c r="A74" s="38"/>
      <c r="B74" s="257"/>
      <c r="C74" s="44">
        <f t="shared" si="7"/>
        <v>41025</v>
      </c>
      <c r="D74" s="45" t="str">
        <f t="shared" si="2"/>
        <v>木</v>
      </c>
      <c r="E74" s="69" t="str">
        <f t="shared" si="3"/>
        <v>○</v>
      </c>
      <c r="F74" s="137"/>
      <c r="G74" s="46">
        <v>0.45833333333333331</v>
      </c>
      <c r="H74" s="46">
        <v>0.875</v>
      </c>
      <c r="I74" s="46">
        <v>4.1666666666666664E-2</v>
      </c>
      <c r="J74" s="47"/>
      <c r="K74" s="83">
        <f t="shared" si="4"/>
        <v>0.33333333333333331</v>
      </c>
      <c r="L74" s="83">
        <f t="shared" si="8"/>
        <v>4.1666666666666685E-2</v>
      </c>
      <c r="M74" s="108" t="str">
        <f t="shared" si="5"/>
        <v/>
      </c>
      <c r="N74" s="83">
        <f t="shared" si="6"/>
        <v>0.375</v>
      </c>
      <c r="O74" s="270" t="s">
        <v>64</v>
      </c>
      <c r="P74" s="151"/>
      <c r="Q74" s="151"/>
      <c r="R74" s="151"/>
      <c r="S74" s="151"/>
      <c r="T74" s="151"/>
      <c r="U74" s="151"/>
      <c r="V74" s="151"/>
      <c r="W74" s="152"/>
    </row>
    <row r="75" spans="1:23" ht="27" customHeight="1">
      <c r="A75" s="38"/>
      <c r="B75" s="257"/>
      <c r="C75" s="44">
        <f t="shared" si="7"/>
        <v>41026</v>
      </c>
      <c r="D75" s="45" t="str">
        <f t="shared" si="2"/>
        <v>金</v>
      </c>
      <c r="E75" s="69" t="str">
        <f t="shared" si="3"/>
        <v>○</v>
      </c>
      <c r="F75" s="137">
        <v>8</v>
      </c>
      <c r="G75" s="46">
        <v>0.5625</v>
      </c>
      <c r="H75" s="46">
        <v>0.77083333333333337</v>
      </c>
      <c r="I75" s="46">
        <v>4.1666666666666664E-2</v>
      </c>
      <c r="J75" s="47"/>
      <c r="K75" s="83">
        <f t="shared" si="4"/>
        <v>0.16666666666666671</v>
      </c>
      <c r="L75" s="83">
        <f t="shared" si="8"/>
        <v>0</v>
      </c>
      <c r="M75" s="108" t="str">
        <f t="shared" si="5"/>
        <v/>
      </c>
      <c r="N75" s="83">
        <f t="shared" si="6"/>
        <v>0.16666666666666671</v>
      </c>
      <c r="O75" s="150" t="s">
        <v>62</v>
      </c>
      <c r="P75" s="151"/>
      <c r="Q75" s="151"/>
      <c r="R75" s="151"/>
      <c r="S75" s="151"/>
      <c r="T75" s="151"/>
      <c r="U75" s="151"/>
      <c r="V75" s="151"/>
      <c r="W75" s="152"/>
    </row>
    <row r="76" spans="1:23" ht="27" customHeight="1">
      <c r="A76" s="38"/>
      <c r="B76" s="257"/>
      <c r="C76" s="44">
        <f t="shared" si="7"/>
        <v>41027</v>
      </c>
      <c r="D76" s="45" t="str">
        <f t="shared" si="2"/>
        <v>土</v>
      </c>
      <c r="E76" s="69" t="str">
        <f t="shared" si="3"/>
        <v/>
      </c>
      <c r="F76" s="137">
        <v>1</v>
      </c>
      <c r="G76" s="46"/>
      <c r="H76" s="46"/>
      <c r="I76" s="46"/>
      <c r="J76" s="47"/>
      <c r="K76" s="83" t="str">
        <f t="shared" si="4"/>
        <v/>
      </c>
      <c r="L76" s="83" t="str">
        <f t="shared" si="8"/>
        <v/>
      </c>
      <c r="M76" s="108" t="str">
        <f t="shared" si="5"/>
        <v/>
      </c>
      <c r="N76" s="83" t="str">
        <f t="shared" si="6"/>
        <v/>
      </c>
      <c r="O76" s="278"/>
      <c r="P76" s="279"/>
      <c r="Q76" s="279"/>
      <c r="R76" s="279"/>
      <c r="S76" s="279"/>
      <c r="T76" s="279"/>
      <c r="U76" s="279"/>
      <c r="V76" s="279"/>
      <c r="W76" s="280"/>
    </row>
    <row r="77" spans="1:23" ht="27" customHeight="1">
      <c r="A77" s="38"/>
      <c r="B77" s="257"/>
      <c r="C77" s="44">
        <f t="shared" si="7"/>
        <v>41028</v>
      </c>
      <c r="D77" s="45" t="str">
        <f t="shared" si="2"/>
        <v>日</v>
      </c>
      <c r="E77" s="69" t="str">
        <f t="shared" si="3"/>
        <v/>
      </c>
      <c r="F77" s="137">
        <v>1</v>
      </c>
      <c r="G77" s="46"/>
      <c r="H77" s="46"/>
      <c r="I77" s="46"/>
      <c r="J77" s="47"/>
      <c r="K77" s="83" t="str">
        <f t="shared" si="4"/>
        <v/>
      </c>
      <c r="L77" s="83" t="str">
        <f t="shared" si="8"/>
        <v/>
      </c>
      <c r="M77" s="108" t="str">
        <f t="shared" si="5"/>
        <v/>
      </c>
      <c r="N77" s="83" t="str">
        <f>IF(G77="","",IF(G77="","",IF((H77-G77-I77)&gt;0,H77-G77-I77,H77+1-G77-I77)))</f>
        <v/>
      </c>
      <c r="O77" s="278"/>
      <c r="P77" s="279"/>
      <c r="Q77" s="279"/>
      <c r="R77" s="279"/>
      <c r="S77" s="279"/>
      <c r="T77" s="279"/>
      <c r="U77" s="279"/>
      <c r="V77" s="279"/>
      <c r="W77" s="280"/>
    </row>
    <row r="78" spans="1:23" ht="27" customHeight="1">
      <c r="A78" s="38"/>
      <c r="B78" s="257"/>
      <c r="C78" s="44">
        <f t="shared" si="7"/>
        <v>41029</v>
      </c>
      <c r="D78" s="45" t="str">
        <f t="shared" si="2"/>
        <v>月</v>
      </c>
      <c r="E78" s="69" t="str">
        <f t="shared" si="3"/>
        <v>○</v>
      </c>
      <c r="F78" s="137"/>
      <c r="G78" s="46">
        <v>0.39583333333333331</v>
      </c>
      <c r="H78" s="46">
        <v>0.79166666666666663</v>
      </c>
      <c r="I78" s="46">
        <v>4.1666666666666664E-2</v>
      </c>
      <c r="J78" s="82"/>
      <c r="K78" s="83">
        <f t="shared" si="4"/>
        <v>0.33333333333333331</v>
      </c>
      <c r="L78" s="83">
        <f t="shared" si="8"/>
        <v>2.0833333333333315E-2</v>
      </c>
      <c r="M78" s="108" t="str">
        <f t="shared" si="5"/>
        <v/>
      </c>
      <c r="N78" s="83">
        <f t="shared" si="6"/>
        <v>0.35416666666666663</v>
      </c>
      <c r="O78" s="150"/>
      <c r="P78" s="151"/>
      <c r="Q78" s="151"/>
      <c r="R78" s="151"/>
      <c r="S78" s="151"/>
      <c r="T78" s="151"/>
      <c r="U78" s="151"/>
      <c r="V78" s="151"/>
      <c r="W78" s="152"/>
    </row>
    <row r="79" spans="1:23" ht="27" customHeight="1">
      <c r="A79" s="38"/>
      <c r="B79" s="258"/>
      <c r="C79" s="44" t="str">
        <f t="shared" si="7"/>
        <v/>
      </c>
      <c r="D79" s="45" t="str">
        <f t="shared" si="2"/>
        <v/>
      </c>
      <c r="E79" s="69" t="str">
        <f t="shared" si="3"/>
        <v/>
      </c>
      <c r="F79" s="137"/>
      <c r="G79" s="46"/>
      <c r="H79" s="46"/>
      <c r="I79" s="46"/>
      <c r="J79" s="47"/>
      <c r="K79" s="83" t="str">
        <f t="shared" si="4"/>
        <v/>
      </c>
      <c r="L79" s="83" t="str">
        <f t="shared" si="8"/>
        <v/>
      </c>
      <c r="M79" s="108" t="str">
        <f t="shared" si="5"/>
        <v/>
      </c>
      <c r="N79" s="83" t="str">
        <f t="shared" si="6"/>
        <v/>
      </c>
      <c r="O79" s="278"/>
      <c r="P79" s="279"/>
      <c r="Q79" s="279"/>
      <c r="R79" s="279"/>
      <c r="S79" s="279"/>
      <c r="T79" s="279"/>
      <c r="U79" s="279"/>
      <c r="V79" s="279"/>
      <c r="W79" s="280"/>
    </row>
    <row r="80" spans="1:23" ht="26.25" customHeight="1">
      <c r="A80" s="32"/>
      <c r="B80" s="48" t="s">
        <v>6</v>
      </c>
      <c r="C80" s="49"/>
      <c r="D80" s="50"/>
      <c r="E80" s="70">
        <f>COUNTIF(E49:E79,"○")</f>
        <v>17</v>
      </c>
      <c r="F80" s="138"/>
      <c r="G80" s="51"/>
      <c r="H80" s="52"/>
      <c r="I80" s="52"/>
      <c r="J80" s="52"/>
      <c r="K80" s="53">
        <f>SUM(K49:K79)</f>
        <v>5.416666666666667</v>
      </c>
      <c r="L80" s="53">
        <f>SUM(L49:L79)</f>
        <v>1.2083333333333333</v>
      </c>
      <c r="M80" s="109">
        <f>SUM(M49:M79)</f>
        <v>2.083333333333337E-2</v>
      </c>
      <c r="N80" s="53">
        <f>SUM(N49:N79)</f>
        <v>6.6250000000000018</v>
      </c>
      <c r="O80" s="275"/>
      <c r="P80" s="276"/>
      <c r="Q80" s="276"/>
      <c r="R80" s="276"/>
      <c r="S80" s="276"/>
      <c r="T80" s="276"/>
      <c r="U80" s="276"/>
      <c r="V80" s="276"/>
      <c r="W80" s="277"/>
    </row>
    <row r="81" spans="1:23" ht="18">
      <c r="A81" s="32"/>
      <c r="B81" s="54"/>
      <c r="C81" s="54"/>
      <c r="D81" s="55"/>
      <c r="E81" s="55"/>
      <c r="F81" s="55"/>
      <c r="G81" s="55"/>
      <c r="H81" s="55"/>
      <c r="I81" s="55"/>
      <c r="J81" s="55"/>
      <c r="K81" s="56">
        <f>VALUE(TEXT(K80,"[h]"))+MINUTE(K80)/60</f>
        <v>130</v>
      </c>
      <c r="L81" s="56">
        <f>VALUE(TEXT(L80,"[h]"))+MINUTE(L80)/60</f>
        <v>29</v>
      </c>
      <c r="M81" s="110">
        <f>VALUE(TEXT(M80,"[h]"))+MINUTE(M80)/60</f>
        <v>0.5</v>
      </c>
      <c r="N81" s="56">
        <f>VALUE(TEXT(N80,"[h]"))+MINUTE(N80)/60</f>
        <v>159</v>
      </c>
      <c r="R81" s="57"/>
      <c r="S81" s="57"/>
      <c r="T81" s="57"/>
      <c r="U81" s="57"/>
      <c r="V81" s="55"/>
      <c r="W81" s="58"/>
    </row>
    <row r="82" spans="1:23" s="63" customFormat="1" ht="27.75" customHeight="1">
      <c r="A82" s="59"/>
      <c r="M82" s="111"/>
    </row>
    <row r="83" spans="1:23" s="63" customFormat="1" ht="30" customHeight="1">
      <c r="A83" s="59"/>
      <c r="B83" s="85"/>
      <c r="C83" s="87"/>
      <c r="D83" s="273" t="s">
        <v>59</v>
      </c>
      <c r="E83" s="273"/>
      <c r="F83" s="273"/>
      <c r="G83" s="79" t="s">
        <v>71</v>
      </c>
      <c r="H83" s="84" t="s">
        <v>73</v>
      </c>
      <c r="I83" s="88" t="s">
        <v>74</v>
      </c>
      <c r="J83" s="127" t="s">
        <v>84</v>
      </c>
      <c r="K83" s="79" t="s">
        <v>75</v>
      </c>
      <c r="L83" s="79" t="s">
        <v>76</v>
      </c>
      <c r="M83" s="112" t="s">
        <v>70</v>
      </c>
      <c r="N83" s="136" t="s">
        <v>89</v>
      </c>
      <c r="O83" s="79" t="s">
        <v>77</v>
      </c>
      <c r="P83" s="273" t="s">
        <v>54</v>
      </c>
      <c r="Q83" s="273"/>
      <c r="R83" s="87"/>
      <c r="S83" s="87"/>
      <c r="T83" s="274"/>
      <c r="U83" s="274"/>
      <c r="V83" s="274"/>
    </row>
    <row r="84" spans="1:23" s="63" customFormat="1" ht="30" customHeight="1">
      <c r="A84" s="59"/>
      <c r="B84" s="86"/>
      <c r="C84" s="86"/>
      <c r="D84" s="271">
        <f>E80</f>
        <v>17</v>
      </c>
      <c r="E84" s="271"/>
      <c r="F84" s="271"/>
      <c r="G84" s="81">
        <f>COUNTIF(FLG,"1")</f>
        <v>9</v>
      </c>
      <c r="H84" s="81">
        <f>COUNTIF(FLG,"2")</f>
        <v>0</v>
      </c>
      <c r="I84" s="81">
        <f>COUNTIF(FLG,"3")</f>
        <v>1</v>
      </c>
      <c r="J84" s="81">
        <f>COUNTIF(FLG,"4")</f>
        <v>3</v>
      </c>
      <c r="K84" s="81">
        <f>COUNTIF(FLG,"8")</f>
        <v>2</v>
      </c>
      <c r="L84" s="81">
        <f>COUNTIF(FLG,"9")</f>
        <v>0</v>
      </c>
      <c r="M84" s="113">
        <f>M80</f>
        <v>2.083333333333337E-2</v>
      </c>
      <c r="N84" s="80">
        <f>L80</f>
        <v>1.2083333333333333</v>
      </c>
      <c r="O84" s="81">
        <f>COUNTIF(FLG,"6")</f>
        <v>1</v>
      </c>
      <c r="P84" s="271">
        <f>COUNTIF(FLG,"7")</f>
        <v>0</v>
      </c>
      <c r="Q84" s="271"/>
      <c r="R84" s="86"/>
      <c r="S84" s="86"/>
      <c r="T84" s="272"/>
      <c r="U84" s="272"/>
      <c r="V84" s="272"/>
    </row>
    <row r="87" spans="1:23" ht="20" customHeight="1">
      <c r="B87" s="60" t="s">
        <v>7</v>
      </c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114"/>
      <c r="N87" s="61"/>
      <c r="O87" s="61"/>
      <c r="P87" s="61"/>
      <c r="Q87" s="61"/>
      <c r="R87" s="61"/>
      <c r="S87" s="61"/>
      <c r="T87" s="61"/>
      <c r="U87" s="61"/>
      <c r="V87" s="61"/>
      <c r="W87" s="62"/>
    </row>
    <row r="88" spans="1:23" ht="9.75" customHeight="1">
      <c r="B88" s="64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115"/>
      <c r="N88" s="65"/>
      <c r="O88" s="65"/>
      <c r="P88" s="65"/>
      <c r="Q88" s="65"/>
      <c r="R88" s="65"/>
      <c r="S88" s="65"/>
      <c r="T88" s="65"/>
      <c r="U88" s="65"/>
      <c r="V88" s="65"/>
      <c r="W88" s="66"/>
    </row>
    <row r="89" spans="1:23" ht="20" customHeight="1">
      <c r="B89" s="71" t="s">
        <v>60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116"/>
      <c r="N89" s="72"/>
      <c r="O89" s="72"/>
      <c r="P89" s="72"/>
      <c r="Q89" s="72"/>
      <c r="R89" s="72"/>
      <c r="S89" s="72"/>
      <c r="T89" s="72"/>
      <c r="U89" s="72"/>
      <c r="V89" s="72"/>
      <c r="W89" s="66"/>
    </row>
    <row r="90" spans="1:23" ht="20" customHeight="1">
      <c r="B90" s="71" t="s">
        <v>63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116"/>
      <c r="N90" s="72"/>
      <c r="O90" s="72"/>
      <c r="P90" s="72"/>
      <c r="Q90" s="72"/>
      <c r="R90" s="72"/>
      <c r="S90" s="72"/>
      <c r="T90" s="72"/>
      <c r="U90" s="72"/>
      <c r="V90" s="72"/>
      <c r="W90" s="66"/>
    </row>
    <row r="91" spans="1:23" ht="20" customHeight="1">
      <c r="B91" s="71" t="s">
        <v>39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116"/>
      <c r="N91" s="72"/>
      <c r="O91" s="72"/>
      <c r="P91" s="72"/>
      <c r="Q91" s="72"/>
      <c r="R91" s="72"/>
      <c r="S91" s="72"/>
      <c r="T91" s="72"/>
      <c r="U91" s="72"/>
      <c r="V91" s="72"/>
      <c r="W91" s="66"/>
    </row>
    <row r="92" spans="1:23" ht="20" customHeight="1">
      <c r="B92" s="71" t="s">
        <v>40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116"/>
      <c r="N92" s="72"/>
      <c r="O92" s="72"/>
      <c r="P92" s="72"/>
      <c r="Q92" s="72"/>
      <c r="R92" s="72"/>
      <c r="S92" s="72"/>
      <c r="T92" s="72"/>
      <c r="U92" s="72"/>
      <c r="V92" s="72"/>
      <c r="W92" s="66"/>
    </row>
    <row r="93" spans="1:23" ht="20" customHeight="1">
      <c r="B93" s="71" t="s">
        <v>66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116"/>
      <c r="N93" s="72"/>
      <c r="O93" s="72"/>
      <c r="P93" s="72"/>
      <c r="Q93" s="72"/>
      <c r="R93" s="72"/>
      <c r="S93" s="72"/>
      <c r="T93" s="72"/>
      <c r="U93" s="72"/>
      <c r="V93" s="72"/>
      <c r="W93" s="66"/>
    </row>
    <row r="94" spans="1:23" ht="23">
      <c r="B94" s="67" t="s">
        <v>90</v>
      </c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117"/>
      <c r="N94" s="68"/>
      <c r="O94" s="68"/>
      <c r="P94" s="68"/>
      <c r="Q94" s="68"/>
      <c r="R94" s="68"/>
      <c r="S94" s="68"/>
      <c r="T94" s="68"/>
      <c r="U94" s="68"/>
      <c r="V94" s="68"/>
      <c r="W94" s="68"/>
    </row>
  </sheetData>
  <sheetProtection selectLockedCells="1" selectUnlockedCells="1"/>
  <mergeCells count="132">
    <mergeCell ref="O74:W74"/>
    <mergeCell ref="O75:W75"/>
    <mergeCell ref="D83:F83"/>
    <mergeCell ref="D84:F84"/>
    <mergeCell ref="P83:Q83"/>
    <mergeCell ref="P84:Q84"/>
    <mergeCell ref="T83:V83"/>
    <mergeCell ref="T84:V84"/>
    <mergeCell ref="O76:W76"/>
    <mergeCell ref="O77:W77"/>
    <mergeCell ref="O78:W78"/>
    <mergeCell ref="O79:W79"/>
    <mergeCell ref="O80:W80"/>
    <mergeCell ref="O65:W65"/>
    <mergeCell ref="O66:W66"/>
    <mergeCell ref="O67:W67"/>
    <mergeCell ref="O68:W68"/>
    <mergeCell ref="O69:W69"/>
    <mergeCell ref="O70:W70"/>
    <mergeCell ref="O71:W71"/>
    <mergeCell ref="O72:W72"/>
    <mergeCell ref="O73:W73"/>
    <mergeCell ref="I47:J47"/>
    <mergeCell ref="G47:G48"/>
    <mergeCell ref="H47:H48"/>
    <mergeCell ref="G43:L45"/>
    <mergeCell ref="G46:L46"/>
    <mergeCell ref="K47:L47"/>
    <mergeCell ref="E27:G27"/>
    <mergeCell ref="E28:G28"/>
    <mergeCell ref="E29:G29"/>
    <mergeCell ref="E31:G31"/>
    <mergeCell ref="E47:E48"/>
    <mergeCell ref="F47:F48"/>
    <mergeCell ref="B46:F46"/>
    <mergeCell ref="B43:F45"/>
    <mergeCell ref="B47:B48"/>
    <mergeCell ref="C47:C48"/>
    <mergeCell ref="D47:D48"/>
    <mergeCell ref="C31:D31"/>
    <mergeCell ref="H29:I29"/>
    <mergeCell ref="H31:I31"/>
    <mergeCell ref="H32:I32"/>
    <mergeCell ref="H30:I30"/>
    <mergeCell ref="E30:G30"/>
    <mergeCell ref="B49:B79"/>
    <mergeCell ref="N32:R32"/>
    <mergeCell ref="N33:R33"/>
    <mergeCell ref="N34:R34"/>
    <mergeCell ref="P43:W45"/>
    <mergeCell ref="O46:R46"/>
    <mergeCell ref="S46:W46"/>
    <mergeCell ref="C33:D33"/>
    <mergeCell ref="E33:G33"/>
    <mergeCell ref="H33:I33"/>
    <mergeCell ref="C34:D34"/>
    <mergeCell ref="E34:G34"/>
    <mergeCell ref="H34:I34"/>
    <mergeCell ref="O43:O45"/>
    <mergeCell ref="P39:R39"/>
    <mergeCell ref="P40:R42"/>
    <mergeCell ref="S39:U39"/>
    <mergeCell ref="S34:T34"/>
    <mergeCell ref="U34:V34"/>
    <mergeCell ref="S35:T35"/>
    <mergeCell ref="U35:V35"/>
    <mergeCell ref="F40:G40"/>
    <mergeCell ref="N35:R35"/>
    <mergeCell ref="J26:L35"/>
    <mergeCell ref="W40:W42"/>
    <mergeCell ref="C26:D26"/>
    <mergeCell ref="C32:D32"/>
    <mergeCell ref="E26:G26"/>
    <mergeCell ref="H26:I26"/>
    <mergeCell ref="H27:I27"/>
    <mergeCell ref="E32:G32"/>
    <mergeCell ref="C27:D27"/>
    <mergeCell ref="C28:D28"/>
    <mergeCell ref="C29:D29"/>
    <mergeCell ref="U27:V27"/>
    <mergeCell ref="S28:T28"/>
    <mergeCell ref="U28:V28"/>
    <mergeCell ref="S29:T29"/>
    <mergeCell ref="U29:V29"/>
    <mergeCell ref="S31:T31"/>
    <mergeCell ref="U31:V31"/>
    <mergeCell ref="H28:I28"/>
    <mergeCell ref="S40:U42"/>
    <mergeCell ref="C35:D35"/>
    <mergeCell ref="E35:G35"/>
    <mergeCell ref="H35:I35"/>
    <mergeCell ref="B40:D40"/>
    <mergeCell ref="C30:D30"/>
    <mergeCell ref="N14:P14"/>
    <mergeCell ref="O16:P16"/>
    <mergeCell ref="O17:P17"/>
    <mergeCell ref="O18:P18"/>
    <mergeCell ref="O15:P15"/>
    <mergeCell ref="S32:T32"/>
    <mergeCell ref="U32:V32"/>
    <mergeCell ref="S33:T33"/>
    <mergeCell ref="U33:V33"/>
    <mergeCell ref="N25:R25"/>
    <mergeCell ref="O26:R26"/>
    <mergeCell ref="O27:R27"/>
    <mergeCell ref="N28:R28"/>
    <mergeCell ref="N29:R29"/>
    <mergeCell ref="N31:R31"/>
    <mergeCell ref="O21:P21"/>
    <mergeCell ref="O20:P20"/>
    <mergeCell ref="S26:T26"/>
    <mergeCell ref="U26:V26"/>
    <mergeCell ref="S27:T27"/>
    <mergeCell ref="O19:P19"/>
    <mergeCell ref="O47:W47"/>
    <mergeCell ref="O49:W49"/>
    <mergeCell ref="O48:W48"/>
    <mergeCell ref="O50:W50"/>
    <mergeCell ref="O51:W51"/>
    <mergeCell ref="O52:W52"/>
    <mergeCell ref="O53:W53"/>
    <mergeCell ref="O54:W54"/>
    <mergeCell ref="O55:W55"/>
    <mergeCell ref="O56:W56"/>
    <mergeCell ref="O57:W57"/>
    <mergeCell ref="O58:W58"/>
    <mergeCell ref="O59:W59"/>
    <mergeCell ref="O60:W60"/>
    <mergeCell ref="O61:W61"/>
    <mergeCell ref="O62:W62"/>
    <mergeCell ref="O63:W63"/>
    <mergeCell ref="O64:W64"/>
  </mergeCells>
  <phoneticPr fontId="19"/>
  <conditionalFormatting sqref="K80:N81 R81:U81">
    <cfRule type="cellIs" dxfId="7" priority="13" stopIfTrue="1" operator="equal">
      <formula>0</formula>
    </cfRule>
  </conditionalFormatting>
  <conditionalFormatting sqref="D49:D79">
    <cfRule type="expression" dxfId="6" priority="2" stopIfTrue="1">
      <formula>WEEKDAY(C49)=7</formula>
    </cfRule>
    <cfRule type="expression" dxfId="5" priority="3" stopIfTrue="1">
      <formula>WEEKDAY(C49)=1</formula>
    </cfRule>
    <cfRule type="expression" dxfId="4" priority="4" stopIfTrue="1">
      <formula>MATCH(C49,祝日リスト,0)&gt;0</formula>
    </cfRule>
  </conditionalFormatting>
  <conditionalFormatting sqref="C49:C79">
    <cfRule type="expression" dxfId="3" priority="5" stopIfTrue="1">
      <formula>WEEKDAY(C49)=7</formula>
    </cfRule>
    <cfRule type="expression" dxfId="2" priority="6" stopIfTrue="1">
      <formula>WEEKDAY(C49)=1</formula>
    </cfRule>
    <cfRule type="expression" dxfId="1" priority="7" stopIfTrue="1">
      <formula>MATCH(C50,祝日リスト,0)&gt;0</formula>
    </cfRule>
  </conditionalFormatting>
  <conditionalFormatting sqref="G55:O55 G76:O77 G79:O79 O53 O50 G49:N54 G59:O59 I59:I60 G56:N58 G78:N78 O61:O64 G60:N75 O66:O71 O73">
    <cfRule type="expression" dxfId="0" priority="1">
      <formula>$F$49:$F$79=8</formula>
    </cfRule>
  </conditionalFormatting>
  <dataValidations count="4">
    <dataValidation type="whole" allowBlank="1" showInputMessage="1" showErrorMessage="1" sqref="F49:F79">
      <formula1>1</formula1>
      <formula2>9</formula2>
    </dataValidation>
    <dataValidation type="whole" allowBlank="1" showInputMessage="1" showErrorMessage="1" sqref="B40:D40">
      <formula1>2000</formula1>
      <formula2>2099</formula2>
    </dataValidation>
    <dataValidation type="whole" allowBlank="1" showInputMessage="1" showErrorMessage="1" sqref="F40:G40">
      <formula1>1</formula1>
      <formula2>12</formula2>
    </dataValidation>
    <dataValidation type="time" allowBlank="1" showInputMessage="1" showErrorMessage="1" sqref="G49:J79">
      <formula1>0</formula1>
      <formula2>0.999988425925926</formula2>
    </dataValidation>
  </dataValidations>
  <printOptions horizontalCentered="1" verticalCentered="1"/>
  <pageMargins left="0.15748031496062992" right="0.39370078740157483" top="0.15748031496062992" bottom="3.937007874015748E-2" header="0.11811023622047245" footer="0.11811023622047245"/>
  <pageSetup paperSize="9" scale="58" firstPageNumber="8" orientation="portrait" useFirstPageNumber="1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原本</vt:lpstr>
      <vt:lpstr>見本</vt:lpstr>
    </vt:vector>
  </TitlesOfParts>
  <Company>HRP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2012-03-08T04:52:12Z</dcterms:created>
  <dc:creator>Yusuke Aoki</dc:creator>
  <cp:lastModifiedBy>ebara yuki</cp:lastModifiedBy>
  <cp:lastPrinted>2012-06-01T02:53:26Z</cp:lastPrinted>
  <dcterms:modified xsi:type="dcterms:W3CDTF">2016-06-30T09:51:12Z</dcterms:modified>
</cp:coreProperties>
</file>