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ELL\Desktop\megha\Excel case study - 2\"/>
    </mc:Choice>
  </mc:AlternateContent>
  <xr:revisionPtr revIDLastSave="0" documentId="13_ncr:1_{10AEE777-15DF-4ED5-979B-F78B2256D17E}" xr6:coauthVersionLast="47" xr6:coauthVersionMax="47" xr10:uidLastSave="{00000000-0000-0000-0000-000000000000}"/>
  <workbookProtection lockStructure="1"/>
  <bookViews>
    <workbookView xWindow="-120" yWindow="-120" windowWidth="20730" windowHeight="11160"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3" r:id="rId9"/>
    <pivotCache cacheId="2"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I7" i="7"/>
  <c r="I8" i="7"/>
  <c r="I9" i="7"/>
  <c r="I10" i="7"/>
  <c r="I11" i="7"/>
  <c r="I12" i="7"/>
  <c r="I13" i="7"/>
  <c r="I14" i="7"/>
  <c r="I15" i="7"/>
  <c r="I16" i="7"/>
  <c r="I6" i="7"/>
  <c r="H6" i="7"/>
  <c r="H7" i="7"/>
  <c r="H8" i="7"/>
  <c r="H9" i="7"/>
  <c r="H10" i="7"/>
  <c r="H11" i="7"/>
  <c r="H12" i="7"/>
  <c r="H13" i="7"/>
  <c r="H14" i="7"/>
  <c r="H15" i="7"/>
  <c r="H16" i="7"/>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11" i="1"/>
  <c r="Q12" i="1"/>
  <c r="Q13" i="1"/>
  <c r="Q14" i="1"/>
  <c r="Q15" i="1"/>
  <c r="Q16" i="1"/>
  <c r="Q17" i="1"/>
  <c r="Q3" i="1"/>
  <c r="Q4" i="1"/>
  <c r="Q5" i="1"/>
  <c r="Q6" i="1"/>
  <c r="Q7" i="1"/>
  <c r="Q8" i="1"/>
  <c r="Q9" i="1"/>
  <c r="Q10" i="1"/>
  <c r="Q2"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3" i="1"/>
  <c r="M4" i="1"/>
  <c r="M5" i="1"/>
  <c r="M6" i="1"/>
  <c r="M7"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4" i="1"/>
  <c r="L2" i="1"/>
  <c r="M2" i="1" s="1"/>
  <c r="L3"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alcChain>
</file>

<file path=xl/sharedStrings.xml><?xml version="1.0" encoding="utf-8"?>
<sst xmlns="http://schemas.openxmlformats.org/spreadsheetml/2006/main" count="885" uniqueCount="375">
  <si>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</si>
  <si>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</si>
  <si>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</si>
  <si>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</si>
  <si>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</si>
  <si>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</si>
  <si>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</si>
  <si>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</si>
  <si>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</si>
  <si>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</si>
  <si>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</si>
  <si>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</si>
  <si>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</si>
  <si>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</si>
  <si>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</si>
  <si>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</si>
  <si>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</si>
  <si>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</si>
  <si>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</si>
  <si>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</si>
  <si>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</si>
  <si>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</si>
  <si>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</si>
  <si>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</si>
  <si>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</si>
  <si>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</si>
  <si>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</si>
  <si>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</si>
  <si>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</si>
  <si>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</si>
  <si>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</si>
  <si>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</si>
  <si>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</si>
  <si>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</si>
  <si>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</si>
  <si>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</si>
  <si>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</si>
  <si>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</si>
  <si>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</si>
  <si>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</si>
  <si>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</si>
  <si>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</si>
  <si>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</si>
  <si>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</si>
  <si>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</si>
  <si>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</si>
  <si>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</si>
  <si>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</si>
  <si>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</si>
  <si>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</si>
  <si>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</si>
  <si>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</si>
  <si>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</si>
  <si>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</si>
  <si>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</si>
  <si>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</si>
  <si>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</si>
  <si>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</si>
  <si>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</si>
  <si>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</si>
  <si>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</si>
  <si>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</si>
  <si>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</si>
  <si>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</si>
  <si>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</si>
  <si>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</si>
  <si>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</si>
  <si>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</si>
  <si>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</si>
  <si>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</si>
  <si>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</si>
  <si>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</si>
  <si>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</si>
  <si>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</si>
  <si>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</si>
  <si>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</si>
  <si>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</si>
  <si>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</si>
  <si>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</si>
  <si>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</si>
  <si>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</si>
  <si>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</si>
  <si>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</si>
  <si>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</si>
  <si>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</si>
  <si>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</si>
  <si>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</si>
  <si>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</si>
  <si>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</si>
  <si>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</si>
  <si>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</si>
  <si>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</si>
  <si>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</si>
  <si>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</si>
  <si>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</si>
  <si>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</si>
  <si>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</si>
  <si>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</si>
  <si>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</si>
  <si>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</si>
  <si>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</si>
  <si>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</si>
  <si>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</si>
  <si>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</si>
  <si>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</si>
  <si>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</si>
  <si>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</si>
  <si>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</si>
  <si>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</si>
  <si>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</si>
  <si>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</si>
  <si>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</si>
  <si>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</si>
  <si>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</si>
  <si>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</si>
  <si>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</si>
  <si>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</si>
  <si>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</si>
  <si>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</si>
  <si>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</si>
  <si>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</si>
  <si>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</si>
  <si>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</si>
  <si>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</si>
  <si>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</si>
  <si>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</si>
  <si>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</si>
  <si>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</si>
  <si>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</si>
  <si>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</si>
  <si>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</si>
  <si>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</si>
  <si>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</si>
  <si>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</si>
  <si>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</si>
  <si>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</si>
  <si>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</si>
  <si>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</si>
  <si>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</si>
  <si>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</si>
  <si>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</si>
  <si>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</si>
  <si>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</si>
  <si>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</si>
  <si>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</si>
  <si>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</si>
  <si>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</si>
  <si>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</si>
  <si>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</si>
  <si>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</si>
  <si>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</si>
  <si>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</si>
  <si>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</si>
  <si>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</si>
  <si>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</si>
  <si>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</si>
  <si>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</si>
  <si>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</si>
  <si>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</si>
  <si>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</si>
  <si>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</si>
  <si>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</si>
  <si>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</si>
  <si>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</si>
  <si>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</si>
  <si>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</si>
  <si>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</si>
  <si>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</si>
  <si>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</si>
  <si>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</si>
  <si>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</si>
  <si>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</si>
  <si>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</si>
  <si>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</si>
  <si>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</si>
  <si>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</si>
  <si>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</si>
  <si>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</si>
  <si>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</si>
  <si>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</si>
  <si>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</si>
  <si>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</si>
  <si>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</si>
  <si>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</si>
  <si>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</si>
  <si>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</si>
  <si>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</si>
  <si>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</si>
  <si>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</si>
  <si>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</si>
  <si>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</si>
  <si>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</si>
  <si>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</si>
  <si>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</si>
  <si>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</si>
  <si>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</si>
  <si>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</si>
  <si>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</si>
  <si>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</si>
  <si>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</si>
  <si>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</si>
  <si>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</si>
  <si>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</si>
  <si>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</si>
  <si>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</si>
  <si>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</si>
  <si>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</si>
  <si>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</si>
  <si>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</si>
  <si>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</si>
  <si>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</si>
  <si>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</si>
  <si>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</si>
  <si>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</si>
  <si>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</si>
  <si>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</si>
  <si>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</si>
  <si>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</si>
  <si>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</si>
  <si>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</si>
  <si>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</si>
  <si>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</si>
  <si>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</si>
  <si>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</si>
  <si>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</si>
  <si>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</si>
  <si>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</si>
  <si>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</si>
  <si>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</si>
  <si>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</si>
  <si>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</si>
  <si>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</si>
  <si>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</si>
  <si>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</si>
  <si>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</si>
  <si>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</si>
  <si>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</si>
  <si>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</si>
  <si>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</si>
  <si>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</si>
  <si>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</si>
  <si>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</si>
  <si>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</si>
  <si>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</si>
  <si>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</si>
  <si>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</si>
  <si>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</si>
  <si>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</si>
  <si>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</si>
  <si>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</si>
  <si>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</si>
  <si>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</si>
  <si>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</si>
  <si>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</si>
  <si>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</si>
  <si>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</si>
  <si>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</si>
  <si>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</si>
  <si>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</si>
  <si>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</si>
  <si>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</si>
  <si>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</si>
  <si>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</si>
  <si>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</si>
  <si>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</si>
  <si>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</si>
  <si>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</si>
  <si>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</si>
  <si>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</si>
  <si>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</si>
  <si>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</si>
  <si>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</si>
  <si>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</si>
  <si>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</si>
  <si>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</si>
  <si>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</si>
  <si>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</si>
  <si>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</si>
  <si>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</si>
  <si>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</si>
  <si>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</si>
  <si>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</si>
  <si>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</si>
  <si>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Gender</t>
  </si>
  <si>
    <t>Country</t>
  </si>
  <si>
    <t>Count of MEMBER ID</t>
  </si>
  <si>
    <t>olson.annabell@xyz.org</t>
  </si>
  <si>
    <t>abshire.tia@xyz.org</t>
  </si>
  <si>
    <t>weinhae.$d2@xyz.com</t>
  </si>
  <si>
    <t>1964</t>
  </si>
  <si>
    <t>1977</t>
  </si>
  <si>
    <t>1966</t>
  </si>
  <si>
    <t>1959</t>
  </si>
  <si>
    <t>Years (BIRTHDATE)</t>
  </si>
  <si>
    <t>SPORT LOCATION_1</t>
  </si>
  <si>
    <t>1997</t>
  </si>
  <si>
    <t>filho.$d2@xyz.com</t>
  </si>
  <si>
    <t>1969</t>
  </si>
  <si>
    <t>cruickshank.darby@xyz.org</t>
  </si>
  <si>
    <t>1975</t>
  </si>
  <si>
    <t>1970</t>
  </si>
  <si>
    <t>eichmann.amiya@xyz.org</t>
  </si>
  <si>
    <t>1999</t>
  </si>
  <si>
    <t>simpson.toby@xyz.org</t>
  </si>
  <si>
    <t>murphy.ethan@xyz.org</t>
  </si>
  <si>
    <t>1986</t>
  </si>
  <si>
    <t>wood.ashley@xyz.org</t>
  </si>
  <si>
    <t>scott.megan@xyz.org</t>
  </si>
  <si>
    <t>1965</t>
  </si>
  <si>
    <t>birnbaum.$d2@xyz.com</t>
  </si>
  <si>
    <t>tlustek.$d2@xyz.com</t>
  </si>
  <si>
    <t>sauer.kendrick@xyz.org</t>
  </si>
  <si>
    <t>1996</t>
  </si>
  <si>
    <t>upton.jena@xyz.org</t>
  </si>
  <si>
    <t>1955</t>
  </si>
  <si>
    <t>bins.shanny@xyz.org</t>
  </si>
  <si>
    <t>kade.$d2@xyz.com</t>
  </si>
  <si>
    <t>1982</t>
  </si>
  <si>
    <t>rosemann.$d2@xyz.com</t>
  </si>
  <si>
    <t>1994</t>
  </si>
  <si>
    <t>moreau.$d2@xyz.com</t>
  </si>
  <si>
    <t>1979</t>
  </si>
  <si>
    <t>chevalier.$d2@xyz.com</t>
  </si>
  <si>
    <t>lenoir.$d2@xyz.com</t>
  </si>
  <si>
    <t>1981</t>
  </si>
  <si>
    <t>lebrun-brun.$d2@xyz.com</t>
  </si>
  <si>
    <t>maillard.$d2@xyz.com</t>
  </si>
  <si>
    <t>tercero.$d2@xyz.com</t>
  </si>
  <si>
    <t>1984</t>
  </si>
  <si>
    <t>polanco.$d2@xyz.com</t>
  </si>
  <si>
    <t>1988</t>
  </si>
  <si>
    <t>oliviera.$d2@xyz.com</t>
  </si>
  <si>
    <t>1974</t>
  </si>
  <si>
    <t>banda.$d2@xyz.com</t>
  </si>
  <si>
    <t>1960</t>
  </si>
  <si>
    <t>mateos.$d2@xyz.com</t>
  </si>
  <si>
    <t>pham.$d2@xyz.com</t>
  </si>
  <si>
    <t>1973</t>
  </si>
  <si>
    <t>rotteveel.$d2@xyz.com</t>
  </si>
  <si>
    <t>1968</t>
  </si>
  <si>
    <t>soderberg.$d2@xyz.com</t>
  </si>
  <si>
    <t>palsson.$d2@xyz.com</t>
  </si>
  <si>
    <t>1987</t>
  </si>
  <si>
    <t>HR.BARUCH  KADE</t>
  </si>
  <si>
    <t>M.BENJAMIN  LEBRUN-BRUN</t>
  </si>
  <si>
    <t>MS.DARBY  CRUICKSHANK</t>
  </si>
  <si>
    <t>MWELISE  ROTTEVEEL</t>
  </si>
  <si>
    <t>SRA.CAROLOTA  MATEOS</t>
  </si>
  <si>
    <t>SRA.LAURA  OLIVIERA</t>
  </si>
  <si>
    <t>SR.TOMAS FERREIRA FILHO</t>
  </si>
  <si>
    <t>MS.AMIYA  EICHMANN</t>
  </si>
  <si>
    <t>MR.TOBY  SIMPSON</t>
  </si>
  <si>
    <t>SIRETHAN  MURPHY</t>
  </si>
  <si>
    <t>MRS.ASHLEY  WOOD</t>
  </si>
  <si>
    <t>MS.MEGAN  SCOTT</t>
  </si>
  <si>
    <t>HR.HELMUT  WEINHAE</t>
  </si>
  <si>
    <t>HR.LOTHAR  BIRNBAUM</t>
  </si>
  <si>
    <t>HR.RICHARD   TLUSTEK</t>
  </si>
  <si>
    <t>MR.KENDRICK  SAUER</t>
  </si>
  <si>
    <t>DR.ANNABELL  OLSON</t>
  </si>
  <si>
    <t>DR.JENA  UPTON</t>
  </si>
  <si>
    <t>DR.SHANNY  BINS</t>
  </si>
  <si>
    <t>DR.TIA  ABSHIRE</t>
  </si>
  <si>
    <t>PROF.LIESBETH  ROSEMANN</t>
  </si>
  <si>
    <t>MME.VALENTINE  MOREAU</t>
  </si>
  <si>
    <t>MME.LAURE-ALIX  CHEVALIER</t>
  </si>
  <si>
    <t>M.VICTOR  LENOIR</t>
  </si>
  <si>
    <t>M.ARTHUR  LENOIR</t>
  </si>
  <si>
    <t>M.ANTOINE  MAILLARD</t>
  </si>
  <si>
    <t>SR.HIDALGO CANTU TERCERO</t>
  </si>
  <si>
    <t>SR.HADALGO  POLANCO</t>
  </si>
  <si>
    <t>SRA.ISABEL  BANDA</t>
  </si>
  <si>
    <t>DHR.RYAN  PHAM</t>
  </si>
  <si>
    <t>FRU.MIRJAM  SODERBERG</t>
  </si>
  <si>
    <t>H.BERNDT  PALSSON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</si>
</sst>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m\'\ yyyy"/>
    <numFmt numFmtId="167" formatCode="[&lt;100000]0.00,&quot; K&quot;\ ;[&gt;=100000]0.0,&quot; K&quot;"/>
    <numFmt numFmtId="168" formatCode="0.0\ &quot;Kg&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168" fontId="0" fillId="0" borderId="1" xfId="0" applyNumberFormat="1" applyBorder="1"/>
    <xf numFmtId="0" fontId="0" fillId="7" borderId="1" xfId="0"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5"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9.397352314816" createdVersion="8" refreshedVersion="8" minRefreshableVersion="3" recordCount="50" xr:uid="{DAA9F225-258A-4812-B541-7F3C10E0CC65}">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s v="MS. AURELIE"/>
        <s v="SR.FERREIRA TOMAS"/>
        <s v="MS. DARBY"/>
        <s v="DR. JAYDON"/>
        <s v="MR. MORIAH "/>
        <s v="MS. AMIYA"/>
        <s v="MR. PIERCE"/>
        <s v="MS. AMELIA"/>
        <s v="MR. TOBY"/>
        <s v="SIR ETHAN"/>
        <s v="MRS. ASHLEY"/>
        <s v="MS. MEGAN"/>
        <s v="HR. HELMUT"/>
        <s v="PROF. MILENA"/>
        <s v="HR. LOTHAR"/>
        <s v="HR. PIETRO"/>
        <s v="HR. RICHARD "/>
        <s v="DR. EARNESTINE"/>
        <s v="MR. JASON"/>
        <s v="MR. KENDRICK"/>
        <s v="DR. ANNABELL"/>
        <s v="DR. JENA"/>
        <s v="DR. SHANNY"/>
        <s v="DR. TIA"/>
        <s v="MS. ISABEL"/>
        <s v="HR. BARNEY"/>
        <s v="HR. BARUCH"/>
        <s v="PROF. LIESBETH"/>
        <s v="MME. VALENTINE"/>
        <s v="MME. PAULETTE"/>
        <s v="MME. LAURE-ALIX"/>
        <s v="M. CLAUDE"/>
        <s v="M. VICTOR"/>
        <s v="M. ARTHUR"/>
        <s v="M. BENJAMIN"/>
        <s v="M. ANTOINE"/>
        <s v="M. BERNARD"/>
        <s v="SR.CANTU HIDALGO"/>
        <s v="SR. HADALGO"/>
        <s v="SRA. LAURA"/>
        <s v="SRA. AINHOA"/>
        <s v="SRA. ISABEL"/>
        <s v="SRA. CAROLOTA"/>
        <s v="MW. ELIZE"/>
        <s v="DHR. RYAN"/>
        <s v="MW ELISE"/>
        <s v="FRU. MIRJAM"/>
        <s v="H. BERNDT"/>
        <s v="SR.PONTES ADRIAN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49">
        <s v="abbott.annie@xyz.org"/>
        <s v="liesuchke.aurelie@xyz.org"/>
        <s v="filho.$d2@xyz.com"/>
        <s v="cruickshank.darby@xyz.org"/>
        <s v="borer.jaydon@xyz.org"/>
        <s v="lynch.moriah @xyz.org"/>
        <s v="eichmann.amiya@xyz.org"/>
        <s v="rau.pierce@xyz.org"/>
        <s v="stevens.amelia@xyz.org"/>
        <s v="simpson.toby@xyz.org"/>
        <s v="murphy.ethan@xyz.org"/>
        <s v="wood.ashley@xyz.org"/>
        <s v="scott.megan@xyz.org"/>
        <s v="weinhae.$d2@xyz.com"/>
        <s v="schotin.$d2@xyz.com"/>
        <s v="birnbaum.$d2@xyz.com"/>
        <s v="stolze.$d2@xyz.com"/>
        <s v="tlustek.$d2@xyz.com"/>
        <s v="raynor.earnestine@xyz.org"/>
        <s v="gaylord.jason@xyz.org"/>
        <s v="sauer.kendrick@xyz.org"/>
        <s v="olson.annabell@xyz.org"/>
        <s v="upton.jena@xyz.org"/>
        <s v="bins.shanny@xyz.org"/>
        <s v="abshire.tia@xyz.org"/>
        <s v="runolfsdottir.isabel@xyz.org"/>
        <s v="wesack.$d2@xyz.com"/>
        <s v="kade.$d2@xyz.com"/>
        <s v="rosemann.$d2@xyz.com"/>
        <s v="moreau.$d2@xyz.com"/>
        <s v="durand.$d2@xyz.com"/>
        <s v="chevalier.$d2@xyz.com"/>
        <s v="toussaint.$d2@xyz.com"/>
        <s v="lenoir.$d2@xyz.com"/>
        <s v="lebrun-brun.$d2@xyz.com"/>
        <s v="maillard.$d2@xyz.com"/>
        <s v="hoarau-guyon.$d2@xyz.com"/>
        <s v="tercero.$d2@xyz.com"/>
        <s v="polanco.$d2@xyz.com"/>
        <s v="oliviera.$d2@xyz.com"/>
        <s v="garza.$d2@xyz.com"/>
        <s v="banda.$d2@xyz.com"/>
        <s v="mateos.$d2@xyz.com"/>
        <s v="prins.$d2@xyz.com"/>
        <s v="pham.$d2@xyz.com"/>
        <s v="rotteveel.$d2@xyz.com"/>
        <s v="soderberg.$d2@xyz.com"/>
        <s v="palsson.$d2@xyz.com"/>
        <s v="sobrinho.$d2@xyz.com"/>
      </sharedItems>
    </cacheField>
    <cacheField name="WEIGHT" numFmtId="0">
      <sharedItems containsSemiMixedTypes="0" containsString="0" containsNumber="1" minValue="45.9" maxValue="105.9"/>
    </cacheField>
    <cacheField name="EYECOLOR" numFmtId="0">
      <sharedItems/>
    </cacheField>
    <cacheField name="BLOODTYPE" numFmtId="0">
      <sharedItems count="6">
        <s v="A−"/>
        <s v="O−"/>
        <s v="B−"/>
        <s v="A+"/>
        <s v="O+"/>
        <s v="B+"/>
      </sharedItems>
    </cacheField>
    <cacheField name="SPORT LOCATION" numFmtId="0">
      <sharedItems containsBlank="1" count="2">
        <e v="#NAME?"/>
        <m/>
      </sharedItems>
    </cacheField>
    <cacheField name="SPORTS" numFmtId="0">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pivotCacheId="4667191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67.57790358796" createdVersion="8" refreshedVersion="8" minRefreshableVersion="3" recordCount="50" xr:uid="{FC2DD603-D1A8-4C18-957C-E477E776706A}">
  <cacheSource type="worksheet">
    <worksheetSource ref="A1:T51" sheet="SPORTSMEN"/>
  </cacheSource>
  <cacheFields count="23">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  ABBOTT"/>
        <s v="MS.AURELIE  LIESUCHKE"/>
        <s v="SR.TOMAS FERREIRA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CANTU TERCERO"/>
        <s v="SR.HADALGO  POLANCO"/>
        <s v="SRA.LAURA  OLIVIERA"/>
        <s v="SRA.AINHOA  GARZA"/>
        <s v="SRA.ISABEL  BANDA"/>
        <s v="SRA.CAROLOTA  MATEOS"/>
        <s v="MW.ELIZE  PRINS"/>
        <s v="DHR.RYAN  PHAM"/>
        <s v="MWELISE  ROTTEVEEL"/>
        <s v="FRU.MIRJAM  SODERBERG"/>
        <s v="H.BERNDT  PALSSON"/>
        <s v="SR.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2"/>
    </cacheField>
    <cacheField name="ZODIAC" numFmtId="0">
      <sharedItems/>
    </cacheField>
    <cacheField name="GENDER" numFmtId="0">
      <sharedItems count="2">
        <s v="Female"/>
        <s v="Male"/>
      </sharedItems>
    </cacheField>
    <cacheField name="COUNTRYCODE" numFmtId="0">
      <sharedItems/>
    </cacheField>
    <cacheField name="COUNTRY NAME" numFmtId="0">
      <sharedItems/>
    </cacheField>
    <cacheField name="LANGUAGE" numFmtId="0">
      <sharedItems/>
    </cacheField>
    <cacheField name="EMAIL" numFmtId="0">
      <sharedItems count="49">
        <s v="abbott.annie@xyz.org"/>
        <s v="liesuchke.aurelie@xyz.org"/>
        <s v="filho.$d2@xyz.com"/>
        <s v="cruickshank.darby@xyz.org"/>
        <s v="borer.jaydon@xyz.org"/>
        <s v="lynch.moriah @xyz.org"/>
        <s v="eichmann.amiya@xyz.org"/>
        <s v="rau.pierce@xyz.org"/>
        <s v="stevens.amelia@xyz.org"/>
        <s v="simpson.toby@xyz.org"/>
        <s v="murphy.ethan@xyz.org"/>
        <s v="wood.ashley@xyz.org"/>
        <s v="scott.megan@xyz.org"/>
        <s v="weinhae.$d2@xyz.com"/>
        <s v="schotin.$d2@xyz.com"/>
        <s v="birnbaum.$d2@xyz.com"/>
        <s v="stolze.$d2@xyz.com"/>
        <s v="tlustek.$d2@xyz.com"/>
        <s v="raynor.earnestine@xyz.org"/>
        <s v="gaylord.jason@xyz.org"/>
        <s v="sauer.kendrick@xyz.org"/>
        <s v="olson.annabell@xyz.org"/>
        <s v="upton.jena@xyz.org"/>
        <s v="bins.shanny@xyz.org"/>
        <s v="abshire.tia@xyz.org"/>
        <s v="runolfsdottir.isabel@xyz.org"/>
        <s v="wesack.$d2@xyz.com"/>
        <s v="kade.$d2@xyz.com"/>
        <s v="rosemann.$d2@xyz.com"/>
        <s v="moreau.$d2@xyz.com"/>
        <s v="durand.$d2@xyz.com"/>
        <s v="chevalier.$d2@xyz.com"/>
        <s v="toussaint.$d2@xyz.com"/>
        <s v="lenoir.$d2@xyz.com"/>
        <s v="lebrun-brun.$d2@xyz.com"/>
        <s v="maillard.$d2@xyz.com"/>
        <s v="hoarau-guyon.$d2@xyz.com"/>
        <s v="tercero.$d2@xyz.com"/>
        <s v="polanco.$d2@xyz.com"/>
        <s v="oliviera.$d2@xyz.com"/>
        <s v="garza.$d2@xyz.com"/>
        <s v="banda.$d2@xyz.com"/>
        <s v="mateos.$d2@xyz.com"/>
        <s v="prins.$d2@xyz.com"/>
        <s v="pham.$d2@xyz.com"/>
        <s v="rotteveel.$d2@xyz.com"/>
        <s v="soderberg.$d2@xyz.com"/>
        <s v="palsson.$d2@xyz.com"/>
        <s v="sobrinho.$d2@xyz.com"/>
      </sharedItems>
    </cacheField>
    <cacheField name="WEIGHT" numFmtId="168">
      <sharedItems containsSemiMixedTypes="0" containsString="0" containsNumber="1" minValue="45.9" maxValue="105.9"/>
    </cacheField>
    <cacheField name="EYECOLOR" numFmtId="0">
      <sharedItems/>
    </cacheField>
    <cacheField name="BLOODTYPE" numFmtId="0">
      <sharedItems count="6">
        <s v="A−"/>
        <s v="O−"/>
        <s v="B−"/>
        <s v="A+"/>
        <s v="O+"/>
        <s v="B+"/>
      </sharedItems>
    </cacheField>
    <cacheField name="SPORT LOCATION" numFmtId="0">
      <sharedItems/>
    </cacheField>
    <cacheField name="SPORTS" numFmtId="0">
      <sharedItems/>
    </cacheField>
    <cacheField name="SALARY" numFmtId="167">
      <sharedItems containsSemiMixedTypes="0" containsString="0" containsNumber="1" containsInteger="1" minValue="10241" maxValue="117408"/>
    </cacheField>
    <cacheField name="SPORT LOCATION_1" numFmtId="0">
      <sharedItems count="2">
        <s v="INDOOR"/>
        <s v="OUTDOOR"/>
      </sharedItems>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s v="English"/>
    <x v="0"/>
    <n v="94"/>
    <s v="Green"/>
    <x v="0"/>
    <x v="0"/>
    <s v="Cycling Track"/>
    <n v="80727"/>
  </r>
  <r>
    <x v="1"/>
    <x v="1"/>
    <s v="Ms."/>
    <s v="Aurelie"/>
    <m/>
    <s v="Liesuchke"/>
    <x v="1"/>
    <s v="Aquarius"/>
    <x v="0"/>
    <s v="US"/>
    <x v="0"/>
    <s v="English"/>
    <x v="1"/>
    <n v="84.2"/>
    <s v="Brown"/>
    <x v="1"/>
    <x v="1"/>
    <s v="Boxing"/>
    <n v="87471"/>
  </r>
  <r>
    <x v="2"/>
    <x v="2"/>
    <s v="Sr."/>
    <s v="Tomas"/>
    <s v="Ferreira"/>
    <s v="Filho"/>
    <x v="2"/>
    <s v="Cancer"/>
    <x v="1"/>
    <s v="BR"/>
    <x v="1"/>
    <s v="Portuguese"/>
    <x v="2"/>
    <n v="52.9"/>
    <s v="Amber"/>
    <x v="0"/>
    <x v="1"/>
    <s v="Football"/>
    <n v="64724"/>
  </r>
  <r>
    <x v="3"/>
    <x v="3"/>
    <s v="Ms."/>
    <s v="Darby"/>
    <m/>
    <s v="Cruickshank"/>
    <x v="3"/>
    <s v="Taurus"/>
    <x v="0"/>
    <s v="US"/>
    <x v="0"/>
    <s v="English"/>
    <x v="3"/>
    <n v="48.9"/>
    <s v="Green"/>
    <x v="1"/>
    <x v="1"/>
    <s v="Alpine Skiing"/>
    <n v="110823"/>
  </r>
  <r>
    <x v="4"/>
    <x v="4"/>
    <s v="Dr."/>
    <s v="Jaydon"/>
    <m/>
    <s v="Borer"/>
    <x v="4"/>
    <s v="Taurus"/>
    <x v="1"/>
    <s v="US"/>
    <x v="0"/>
    <s v="English"/>
    <x v="4"/>
    <n v="84.8"/>
    <s v="Blue"/>
    <x v="2"/>
    <x v="1"/>
    <s v="Water Polo"/>
    <n v="56916"/>
  </r>
  <r>
    <x v="5"/>
    <x v="5"/>
    <s v="Mr."/>
    <s v="Moriah "/>
    <m/>
    <s v="Lynch"/>
    <x v="5"/>
    <s v="Sagittarius"/>
    <x v="1"/>
    <s v="US"/>
    <x v="0"/>
    <s v="English"/>
    <x v="5"/>
    <n v="83.2"/>
    <s v="Blue"/>
    <x v="1"/>
    <x v="1"/>
    <s v="Fencing"/>
    <n v="51133"/>
  </r>
  <r>
    <x v="6"/>
    <x v="6"/>
    <s v="Ms."/>
    <s v="Amiya"/>
    <m/>
    <s v="Eichmann"/>
    <x v="6"/>
    <s v="Leo"/>
    <x v="0"/>
    <s v="US"/>
    <x v="0"/>
    <s v="English"/>
    <x v="6"/>
    <n v="61.1"/>
    <s v="Blue"/>
    <x v="2"/>
    <x v="1"/>
    <s v="Cycling Road"/>
    <n v="65465"/>
  </r>
  <r>
    <x v="7"/>
    <x v="7"/>
    <s v="Mr."/>
    <s v="Pierce"/>
    <m/>
    <s v="Rau"/>
    <x v="7"/>
    <s v="Taurus"/>
    <x v="1"/>
    <s v="US"/>
    <x v="0"/>
    <s v="English"/>
    <x v="7"/>
    <n v="105.7"/>
    <s v="Amber"/>
    <x v="3"/>
    <x v="1"/>
    <s v="Curling"/>
    <n v="109885"/>
  </r>
  <r>
    <x v="8"/>
    <x v="8"/>
    <s v="Ms."/>
    <s v="Amelia"/>
    <m/>
    <s v="Stevens"/>
    <x v="8"/>
    <s v="Aquarius"/>
    <x v="0"/>
    <s v="GB"/>
    <x v="2"/>
    <s v="English"/>
    <x v="8"/>
    <n v="65.3"/>
    <s v="Blue"/>
    <x v="3"/>
    <x v="1"/>
    <s v="Shooting"/>
    <n v="60061"/>
  </r>
  <r>
    <x v="9"/>
    <x v="9"/>
    <s v="Mr."/>
    <s v="Toby"/>
    <m/>
    <s v="Simpson"/>
    <x v="9"/>
    <s v="Sagittarius"/>
    <x v="1"/>
    <s v="GB"/>
    <x v="2"/>
    <s v="English"/>
    <x v="9"/>
    <n v="62.9"/>
    <s v="Amber"/>
    <x v="4"/>
    <x v="1"/>
    <s v="Cycling Road"/>
    <n v="32758"/>
  </r>
  <r>
    <x v="10"/>
    <x v="10"/>
    <s v="Sir"/>
    <s v="Ethan"/>
    <m/>
    <s v="Murphy"/>
    <x v="10"/>
    <s v="Scorpio"/>
    <x v="1"/>
    <s v="GB"/>
    <x v="2"/>
    <s v="English"/>
    <x v="10"/>
    <n v="104.3"/>
    <s v="Brown"/>
    <x v="4"/>
    <x v="1"/>
    <s v="Freestyle Skiing"/>
    <n v="99613"/>
  </r>
  <r>
    <x v="11"/>
    <x v="11"/>
    <s v="Mrs."/>
    <s v="Ashley"/>
    <m/>
    <s v="Wood"/>
    <x v="11"/>
    <s v="Libra"/>
    <x v="0"/>
    <s v="GB"/>
    <x v="2"/>
    <s v="English"/>
    <x v="11"/>
    <n v="100.7"/>
    <s v="Brown"/>
    <x v="4"/>
    <x v="1"/>
    <s v="Archery"/>
    <n v="56595"/>
  </r>
  <r>
    <x v="12"/>
    <x v="12"/>
    <s v="Ms."/>
    <s v="Megan"/>
    <m/>
    <s v="Scott"/>
    <x v="12"/>
    <s v="Aquarius"/>
    <x v="0"/>
    <s v="GB"/>
    <x v="2"/>
    <s v="English"/>
    <x v="12"/>
    <n v="70.900000000000006"/>
    <s v="Green"/>
    <x v="0"/>
    <x v="1"/>
    <s v="Rugby"/>
    <n v="117408"/>
  </r>
  <r>
    <x v="13"/>
    <x v="13"/>
    <s v="Hr."/>
    <s v="Helmut"/>
    <m/>
    <s v="Weinhae"/>
    <x v="13"/>
    <s v="Virgo"/>
    <x v="1"/>
    <s v="DE"/>
    <x v="3"/>
    <s v="German"/>
    <x v="13"/>
    <n v="68.3"/>
    <s v="Gray"/>
    <x v="3"/>
    <x v="1"/>
    <s v="Canoe Sprint"/>
    <n v="64862"/>
  </r>
  <r>
    <x v="14"/>
    <x v="14"/>
    <s v="Prof."/>
    <s v="Milena"/>
    <m/>
    <s v="Schotin"/>
    <x v="14"/>
    <s v="Pisces"/>
    <x v="0"/>
    <s v="DE"/>
    <x v="3"/>
    <s v="German"/>
    <x v="14"/>
    <n v="105.3"/>
    <s v="Gray"/>
    <x v="4"/>
    <x v="1"/>
    <s v="Cycling BMX"/>
    <n v="10241"/>
  </r>
  <r>
    <x v="15"/>
    <x v="15"/>
    <s v="Hr."/>
    <s v="Lothar"/>
    <m/>
    <s v="Birnbaum"/>
    <x v="15"/>
    <s v="Cancer"/>
    <x v="1"/>
    <s v="DE"/>
    <x v="3"/>
    <s v="German"/>
    <x v="15"/>
    <n v="48.6"/>
    <s v="Blue"/>
    <x v="4"/>
    <x v="1"/>
    <s v="Alpine Skiing"/>
    <n v="88762"/>
  </r>
  <r>
    <x v="16"/>
    <x v="16"/>
    <s v="Hr."/>
    <s v="Pietro"/>
    <m/>
    <s v="Stolze"/>
    <x v="16"/>
    <s v="Libra"/>
    <x v="1"/>
    <s v="DE"/>
    <x v="3"/>
    <s v="German"/>
    <x v="16"/>
    <n v="105.9"/>
    <s v="Blue"/>
    <x v="0"/>
    <x v="1"/>
    <s v="Handball"/>
    <n v="80757"/>
  </r>
  <r>
    <x v="17"/>
    <x v="17"/>
    <s v="Hr."/>
    <s v="Richard "/>
    <m/>
    <s v="Tlustek"/>
    <x v="17"/>
    <s v="Virgo"/>
    <x v="1"/>
    <s v="DE"/>
    <x v="3"/>
    <s v="German"/>
    <x v="17"/>
    <n v="71.099999999999994"/>
    <s v="Blue"/>
    <x v="0"/>
    <x v="1"/>
    <s v="Cycling Mountain Bike"/>
    <n v="88794"/>
  </r>
  <r>
    <x v="18"/>
    <x v="18"/>
    <s v="Dr."/>
    <s v="Earnestine"/>
    <m/>
    <s v="Raynor"/>
    <x v="18"/>
    <s v="Taurus"/>
    <x v="0"/>
    <s v="OZ"/>
    <x v="4"/>
    <s v="English"/>
    <x v="18"/>
    <n v="70.3"/>
    <s v="Blue"/>
    <x v="3"/>
    <x v="1"/>
    <s v="Short Track Speed Skating"/>
    <n v="63526"/>
  </r>
  <r>
    <x v="19"/>
    <x v="19"/>
    <s v="Mr."/>
    <s v="Jason"/>
    <m/>
    <s v="Gaylord"/>
    <x v="19"/>
    <s v="Capricorn"/>
    <x v="1"/>
    <s v="OZ"/>
    <x v="4"/>
    <s v="English"/>
    <x v="19"/>
    <n v="54.7"/>
    <s v="Brown"/>
    <x v="1"/>
    <x v="1"/>
    <s v="Basketball"/>
    <n v="46352"/>
  </r>
  <r>
    <x v="20"/>
    <x v="20"/>
    <s v="Mr."/>
    <s v="Kendrick"/>
    <m/>
    <s v="Sauer"/>
    <x v="20"/>
    <s v="Cancer"/>
    <x v="1"/>
    <s v="OZ"/>
    <x v="4"/>
    <s v="English"/>
    <x v="20"/>
    <n v="100.9"/>
    <s v="Blue"/>
    <x v="2"/>
    <x v="1"/>
    <s v="Triathlon"/>
    <n v="106808"/>
  </r>
  <r>
    <x v="21"/>
    <x v="21"/>
    <s v="Dr."/>
    <s v="Annabell"/>
    <m/>
    <s v="Olson"/>
    <x v="21"/>
    <s v="Aries"/>
    <x v="0"/>
    <s v="OZ"/>
    <x v="4"/>
    <s v="English"/>
    <x v="21"/>
    <n v="84.3"/>
    <s v="Green"/>
    <x v="3"/>
    <x v="1"/>
    <s v="Equestrian / Dressage"/>
    <n v="96468"/>
  </r>
  <r>
    <x v="22"/>
    <x v="22"/>
    <s v="Dr."/>
    <s v="Jena"/>
    <m/>
    <s v="Upton"/>
    <x v="22"/>
    <s v="Sagittarius"/>
    <x v="0"/>
    <s v="OZ"/>
    <x v="4"/>
    <s v="English"/>
    <x v="22"/>
    <n v="66.8"/>
    <s v="Blue"/>
    <x v="4"/>
    <x v="1"/>
    <s v="Beach Volleyball"/>
    <n v="16526"/>
  </r>
  <r>
    <x v="23"/>
    <x v="23"/>
    <s v="Dr."/>
    <s v="Shanny"/>
    <m/>
    <s v="Bins"/>
    <x v="23"/>
    <s v="Virgo"/>
    <x v="0"/>
    <s v="OZ"/>
    <x v="4"/>
    <s v="English"/>
    <x v="23"/>
    <n v="59.4"/>
    <s v="Amber"/>
    <x v="2"/>
    <x v="1"/>
    <s v="Canoe Slalom"/>
    <n v="21891"/>
  </r>
  <r>
    <x v="24"/>
    <x v="24"/>
    <s v="Dr."/>
    <s v="Tia"/>
    <m/>
    <s v="Abshire"/>
    <x v="24"/>
    <s v="Cancer"/>
    <x v="0"/>
    <s v="OZ"/>
    <x v="4"/>
    <s v="English"/>
    <x v="24"/>
    <n v="77.8"/>
    <s v="Amber"/>
    <x v="3"/>
    <x v="1"/>
    <s v="Cycling Road"/>
    <n v="62037"/>
  </r>
  <r>
    <x v="25"/>
    <x v="25"/>
    <s v="Ms."/>
    <s v="Isabel"/>
    <m/>
    <s v="Runolfsdottir"/>
    <x v="25"/>
    <s v="Aries"/>
    <x v="0"/>
    <s v="OZ"/>
    <x v="4"/>
    <s v="English"/>
    <x v="25"/>
    <n v="85.9"/>
    <s v="Blue"/>
    <x v="5"/>
    <x v="1"/>
    <s v="Cycling Track"/>
    <n v="89737"/>
  </r>
  <r>
    <x v="26"/>
    <x v="26"/>
    <s v="Hr."/>
    <s v="Barney"/>
    <m/>
    <s v="Wesack"/>
    <x v="26"/>
    <s v="Cancer"/>
    <x v="1"/>
    <s v="AU"/>
    <x v="5"/>
    <s v="German"/>
    <x v="26"/>
    <n v="93.4"/>
    <s v="Amber"/>
    <x v="5"/>
    <x v="1"/>
    <s v="Volleyball"/>
    <n v="41039"/>
  </r>
  <r>
    <x v="27"/>
    <x v="27"/>
    <s v="Hr."/>
    <s v="Baruch"/>
    <m/>
    <s v="Kade"/>
    <x v="27"/>
    <s v="Pisces"/>
    <x v="1"/>
    <s v="AU"/>
    <x v="5"/>
    <s v="German"/>
    <x v="27"/>
    <n v="95.5"/>
    <s v="Gray"/>
    <x v="1"/>
    <x v="1"/>
    <s v="Rugby"/>
    <n v="28458"/>
  </r>
  <r>
    <x v="28"/>
    <x v="28"/>
    <s v="Prof."/>
    <s v="Liesbeth"/>
    <m/>
    <s v="Rosemann"/>
    <x v="28"/>
    <s v="Aquarius"/>
    <x v="0"/>
    <s v="AU"/>
    <x v="5"/>
    <s v="German"/>
    <x v="28"/>
    <n v="52.2"/>
    <s v="Blue"/>
    <x v="4"/>
    <x v="1"/>
    <s v="Cycling Road"/>
    <n v="55007"/>
  </r>
  <r>
    <x v="29"/>
    <x v="29"/>
    <s v="Mme."/>
    <s v="Valentine"/>
    <m/>
    <s v="Moreau"/>
    <x v="29"/>
    <s v="Libra"/>
    <x v="0"/>
    <s v="FR"/>
    <x v="6"/>
    <s v="French"/>
    <x v="29"/>
    <n v="74.599999999999994"/>
    <s v="Blue"/>
    <x v="5"/>
    <x v="1"/>
    <s v="Golf"/>
    <n v="69041"/>
  </r>
  <r>
    <x v="30"/>
    <x v="30"/>
    <s v="Mme."/>
    <s v="Paulette"/>
    <m/>
    <s v="Durand"/>
    <x v="30"/>
    <s v="Capricorn"/>
    <x v="0"/>
    <s v="FR"/>
    <x v="6"/>
    <s v="French"/>
    <x v="30"/>
    <n v="81.7"/>
    <s v="Amber"/>
    <x v="1"/>
    <x v="1"/>
    <s v="Volleyball"/>
    <n v="86262"/>
  </r>
  <r>
    <x v="31"/>
    <x v="31"/>
    <s v="Mme."/>
    <s v="Laure-Alix"/>
    <m/>
    <s v="Chevalier"/>
    <x v="31"/>
    <s v="Capricorn"/>
    <x v="0"/>
    <s v="FR"/>
    <x v="6"/>
    <s v="French"/>
    <x v="31"/>
    <n v="78.099999999999994"/>
    <s v="Blue"/>
    <x v="4"/>
    <x v="1"/>
    <s v="Beach Volleyball"/>
    <n v="19234"/>
  </r>
  <r>
    <x v="32"/>
    <x v="32"/>
    <s v="M."/>
    <s v="Claude"/>
    <m/>
    <s v="Toussaint"/>
    <x v="32"/>
    <s v="Scorpio"/>
    <x v="1"/>
    <s v="FR"/>
    <x v="6"/>
    <s v="French"/>
    <x v="32"/>
    <n v="57.1"/>
    <s v="Green"/>
    <x v="4"/>
    <x v="1"/>
    <s v="Diving"/>
    <n v="95123"/>
  </r>
  <r>
    <x v="33"/>
    <x v="33"/>
    <s v="M."/>
    <s v="Victor"/>
    <m/>
    <s v="Lenoir"/>
    <x v="33"/>
    <s v="Libra"/>
    <x v="1"/>
    <s v="FR"/>
    <x v="6"/>
    <s v="French"/>
    <x v="33"/>
    <n v="56"/>
    <s v="Blue"/>
    <x v="5"/>
    <x v="1"/>
    <s v="Triathlon"/>
    <n v="62761"/>
  </r>
  <r>
    <x v="34"/>
    <x v="34"/>
    <s v="M."/>
    <s v="Arthur"/>
    <m/>
    <s v="Lenoir"/>
    <x v="34"/>
    <s v="Leo"/>
    <x v="1"/>
    <s v="FR"/>
    <x v="6"/>
    <s v="French"/>
    <x v="33"/>
    <n v="88.6"/>
    <s v="Amber"/>
    <x v="4"/>
    <x v="1"/>
    <s v="Hockey"/>
    <n v="108431"/>
  </r>
  <r>
    <x v="35"/>
    <x v="35"/>
    <s v="M."/>
    <s v="Benjamin"/>
    <m/>
    <s v="Lebrun-Brun"/>
    <x v="35"/>
    <s v="Aquarius"/>
    <x v="1"/>
    <s v="FR"/>
    <x v="6"/>
    <s v="French"/>
    <x v="34"/>
    <n v="78.2"/>
    <s v="Brown"/>
    <x v="1"/>
    <x v="1"/>
    <s v="Triathlon"/>
    <n v="66268"/>
  </r>
  <r>
    <x v="36"/>
    <x v="36"/>
    <s v="M."/>
    <s v="Antoine"/>
    <m/>
    <s v="Maillard"/>
    <x v="36"/>
    <s v="Cancer"/>
    <x v="1"/>
    <s v="FR"/>
    <x v="6"/>
    <s v="French"/>
    <x v="35"/>
    <n v="95.8"/>
    <s v="Blue"/>
    <x v="2"/>
    <x v="1"/>
    <s v="Sailing"/>
    <n v="33970"/>
  </r>
  <r>
    <x v="37"/>
    <x v="37"/>
    <s v="M."/>
    <s v="Bernard"/>
    <m/>
    <s v="Hoarau-Guyon"/>
    <x v="37"/>
    <s v="Capricorn"/>
    <x v="1"/>
    <s v="FR"/>
    <x v="6"/>
    <s v="French"/>
    <x v="36"/>
    <n v="59.7"/>
    <s v="Gray"/>
    <x v="1"/>
    <x v="1"/>
    <s v="Cycling Track"/>
    <n v="71352"/>
  </r>
  <r>
    <x v="38"/>
    <x v="38"/>
    <s v="Sr."/>
    <s v="Hidalgo"/>
    <s v="Cantu"/>
    <s v="Tercero"/>
    <x v="38"/>
    <s v="Sagittarius"/>
    <x v="1"/>
    <s v="AG"/>
    <x v="7"/>
    <s v="Spanish"/>
    <x v="37"/>
    <n v="77.7"/>
    <s v="Gray"/>
    <x v="2"/>
    <x v="1"/>
    <s v="Canoe Slalom"/>
    <n v="116376"/>
  </r>
  <r>
    <x v="39"/>
    <x v="39"/>
    <s v="Sr."/>
    <s v="Hadalgo"/>
    <m/>
    <s v="Polanco"/>
    <x v="39"/>
    <s v="Gemini"/>
    <x v="1"/>
    <s v="AG"/>
    <x v="7"/>
    <s v="Spanish"/>
    <x v="38"/>
    <n v="98"/>
    <s v="Blue"/>
    <x v="0"/>
    <x v="1"/>
    <s v="Beach Volleyball"/>
    <n v="114144"/>
  </r>
  <r>
    <x v="40"/>
    <x v="40"/>
    <s v="Sra."/>
    <s v="Laura"/>
    <m/>
    <s v="Oliviera"/>
    <x v="40"/>
    <s v="Aquarius"/>
    <x v="0"/>
    <s v="AG"/>
    <x v="7"/>
    <s v="Spanish"/>
    <x v="39"/>
    <n v="51.9"/>
    <s v="Amber"/>
    <x v="1"/>
    <x v="1"/>
    <s v="Athletics"/>
    <n v="79872"/>
  </r>
  <r>
    <x v="41"/>
    <x v="41"/>
    <s v="Sra."/>
    <s v="Ainhoa"/>
    <m/>
    <s v="Garza"/>
    <x v="41"/>
    <s v="Pisces"/>
    <x v="0"/>
    <s v="ES"/>
    <x v="8"/>
    <s v="Spanish"/>
    <x v="40"/>
    <n v="55.6"/>
    <s v="Brown"/>
    <x v="4"/>
    <x v="1"/>
    <s v="Gymnastics Artistic"/>
    <n v="101969"/>
  </r>
  <r>
    <x v="42"/>
    <x v="42"/>
    <s v="Sra."/>
    <s v="Isabel"/>
    <m/>
    <s v="Banda"/>
    <x v="42"/>
    <s v="Capricorn"/>
    <x v="0"/>
    <s v="ES"/>
    <x v="8"/>
    <s v="Spanish"/>
    <x v="41"/>
    <n v="102.3"/>
    <s v="Amber"/>
    <x v="4"/>
    <x v="1"/>
    <s v="Canoe Slalom"/>
    <n v="50659"/>
  </r>
  <r>
    <x v="43"/>
    <x v="43"/>
    <s v="Sra."/>
    <s v="Carolota"/>
    <m/>
    <s v="Mateos"/>
    <x v="43"/>
    <s v="Leo"/>
    <x v="0"/>
    <s v="ES"/>
    <x v="8"/>
    <s v="Spanish"/>
    <x v="42"/>
    <n v="58.8"/>
    <s v="Gray"/>
    <x v="1"/>
    <x v="1"/>
    <s v="Athletics"/>
    <n v="58215"/>
  </r>
  <r>
    <x v="44"/>
    <x v="44"/>
    <s v="Mw."/>
    <s v="Elize"/>
    <m/>
    <s v="Prins"/>
    <x v="44"/>
    <s v="Taurus"/>
    <x v="0"/>
    <s v="DU"/>
    <x v="9"/>
    <s v="Dutch"/>
    <x v="43"/>
    <n v="63.8"/>
    <s v="Blue"/>
    <x v="4"/>
    <x v="1"/>
    <s v="Judo"/>
    <n v="39935"/>
  </r>
  <r>
    <x v="45"/>
    <x v="45"/>
    <s v="dhr."/>
    <s v="Ryan"/>
    <m/>
    <s v="Pham"/>
    <x v="45"/>
    <s v="Libra"/>
    <x v="1"/>
    <s v="DU"/>
    <x v="9"/>
    <s v="Dutch"/>
    <x v="44"/>
    <n v="98.6"/>
    <s v="Amber"/>
    <x v="5"/>
    <x v="1"/>
    <s v="Beach Volleyball"/>
    <n v="44865"/>
  </r>
  <r>
    <x v="46"/>
    <x v="46"/>
    <s v="Mw"/>
    <s v="Elise"/>
    <m/>
    <s v="Rotteveel"/>
    <x v="46"/>
    <s v="Aries"/>
    <x v="0"/>
    <s v="DU"/>
    <x v="9"/>
    <s v="Dutch"/>
    <x v="45"/>
    <n v="61.8"/>
    <s v="Gray"/>
    <x v="1"/>
    <x v="1"/>
    <s v="Beach Volleyball"/>
    <n v="90478"/>
  </r>
  <r>
    <x v="47"/>
    <x v="47"/>
    <s v="Fru."/>
    <s v="Mirjam"/>
    <m/>
    <s v="Soderberg"/>
    <x v="47"/>
    <s v="Taurus"/>
    <x v="0"/>
    <s v="SV"/>
    <x v="10"/>
    <s v="Swedish"/>
    <x v="46"/>
    <n v="50"/>
    <s v="Amber"/>
    <x v="4"/>
    <x v="1"/>
    <s v="Football"/>
    <n v="38965"/>
  </r>
  <r>
    <x v="48"/>
    <x v="48"/>
    <s v="H."/>
    <s v="Berndt"/>
    <m/>
    <s v="Palsson"/>
    <x v="48"/>
    <s v="Pisces"/>
    <x v="1"/>
    <s v="SV"/>
    <x v="10"/>
    <s v="Swedish"/>
    <x v="47"/>
    <n v="45.9"/>
    <s v="Blue"/>
    <x v="0"/>
    <x v="1"/>
    <s v="Biathlon"/>
    <n v="35387"/>
  </r>
  <r>
    <x v="49"/>
    <x v="49"/>
    <s v="Sr."/>
    <s v="Adriano"/>
    <s v="Pontes"/>
    <s v="Sobrinho"/>
    <x v="49"/>
    <s v="Leo"/>
    <x v="1"/>
    <s v="PR"/>
    <x v="1"/>
    <s v="Portuguese"/>
    <x v="48"/>
    <n v="92.5"/>
    <s v="Green"/>
    <x v="3"/>
    <x v="1"/>
    <s v="Swimming"/>
    <n v="20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s v="USA"/>
    <s v="English"/>
    <x v="0"/>
    <n v="94"/>
    <s v="Green"/>
    <x v="0"/>
    <s v="INDOOR"/>
    <s v="Cycling Track"/>
    <n v="80727"/>
    <x v="0"/>
  </r>
  <r>
    <x v="1"/>
    <x v="1"/>
    <s v="Ms."/>
    <s v="Aurelie"/>
    <m/>
    <s v="Liesuchke"/>
    <x v="1"/>
    <s v="Aquarius"/>
    <x v="0"/>
    <s v="US"/>
    <s v="USA"/>
    <s v="English"/>
    <x v="1"/>
    <n v="84.2"/>
    <s v="Brown"/>
    <x v="1"/>
    <s v="INDOOR"/>
    <s v="Boxing"/>
    <n v="87471"/>
    <x v="0"/>
  </r>
  <r>
    <x v="2"/>
    <x v="2"/>
    <s v="Sr."/>
    <s v="Tomas"/>
    <s v="Ferreira"/>
    <s v="Filho"/>
    <x v="2"/>
    <s v="Cancer"/>
    <x v="1"/>
    <s v="BR"/>
    <s v="BRAZIL"/>
    <s v="Portuguese"/>
    <x v="2"/>
    <n v="52.9"/>
    <s v="Amber"/>
    <x v="0"/>
    <s v="OUTDOOR"/>
    <s v="Football"/>
    <n v="64724"/>
    <x v="1"/>
  </r>
  <r>
    <x v="3"/>
    <x v="3"/>
    <s v="Ms."/>
    <s v="Darby"/>
    <m/>
    <s v="Cruickshank"/>
    <x v="3"/>
    <s v="Taurus"/>
    <x v="0"/>
    <s v="US"/>
    <s v="USA"/>
    <s v="English"/>
    <x v="3"/>
    <n v="48.9"/>
    <s v="Green"/>
    <x v="1"/>
    <s v="OUTDOOR"/>
    <s v="Alpine Skiing"/>
    <n v="110823"/>
    <x v="1"/>
  </r>
  <r>
    <x v="4"/>
    <x v="4"/>
    <s v="Dr."/>
    <s v="Jaydon"/>
    <m/>
    <s v="Borer"/>
    <x v="4"/>
    <s v="Taurus"/>
    <x v="1"/>
    <s v="US"/>
    <s v="USA"/>
    <s v="English"/>
    <x v="4"/>
    <n v="84.8"/>
    <s v="Blue"/>
    <x v="2"/>
    <s v="INDOOR"/>
    <s v="Water Polo"/>
    <n v="56916"/>
    <x v="0"/>
  </r>
  <r>
    <x v="5"/>
    <x v="5"/>
    <s v="Mr."/>
    <s v="Moriah "/>
    <m/>
    <s v="Lynch"/>
    <x v="5"/>
    <s v="Sagittarius"/>
    <x v="1"/>
    <s v="US"/>
    <s v="USA"/>
    <s v="English"/>
    <x v="5"/>
    <n v="83.2"/>
    <s v="Blue"/>
    <x v="1"/>
    <s v="INDOOR"/>
    <s v="Fencing"/>
    <n v="51133"/>
    <x v="0"/>
  </r>
  <r>
    <x v="6"/>
    <x v="6"/>
    <s v="Ms."/>
    <s v="Amiya"/>
    <m/>
    <s v="Eichmann"/>
    <x v="6"/>
    <s v="Leo"/>
    <x v="0"/>
    <s v="US"/>
    <s v="USA"/>
    <s v="English"/>
    <x v="6"/>
    <n v="61.1"/>
    <s v="Blue"/>
    <x v="2"/>
    <s v="OUTDOOR"/>
    <s v="Cycling Road"/>
    <n v="65465"/>
    <x v="1"/>
  </r>
  <r>
    <x v="7"/>
    <x v="7"/>
    <s v="Mr."/>
    <s v="Pierce"/>
    <m/>
    <s v="Rau"/>
    <x v="7"/>
    <s v="Taurus"/>
    <x v="1"/>
    <s v="US"/>
    <s v="USA"/>
    <s v="English"/>
    <x v="7"/>
    <n v="105.7"/>
    <s v="Amber"/>
    <x v="3"/>
    <s v="INDOOR"/>
    <s v="Curling"/>
    <n v="109885"/>
    <x v="0"/>
  </r>
  <r>
    <x v="8"/>
    <x v="8"/>
    <s v="Ms."/>
    <s v="Amelia"/>
    <m/>
    <s v="Stevens"/>
    <x v="8"/>
    <s v="Aquarius"/>
    <x v="0"/>
    <s v="GB"/>
    <s v="UK"/>
    <s v="English"/>
    <x v="8"/>
    <n v="65.3"/>
    <s v="Blue"/>
    <x v="3"/>
    <s v="INDOOR"/>
    <s v="Shooting"/>
    <n v="60061"/>
    <x v="0"/>
  </r>
  <r>
    <x v="9"/>
    <x v="9"/>
    <s v="Mr."/>
    <s v="Toby"/>
    <m/>
    <s v="Simpson"/>
    <x v="9"/>
    <s v="Sagittarius"/>
    <x v="1"/>
    <s v="GB"/>
    <s v="UK"/>
    <s v="English"/>
    <x v="9"/>
    <n v="62.9"/>
    <s v="Amber"/>
    <x v="4"/>
    <s v="OUTDOOR"/>
    <s v="Cycling Road"/>
    <n v="32758"/>
    <x v="1"/>
  </r>
  <r>
    <x v="10"/>
    <x v="10"/>
    <s v="Sir"/>
    <s v="Ethan"/>
    <m/>
    <s v="Murphy"/>
    <x v="10"/>
    <s v="Scorpio"/>
    <x v="1"/>
    <s v="GB"/>
    <s v="UK"/>
    <s v="English"/>
    <x v="10"/>
    <n v="104.3"/>
    <s v="Brown"/>
    <x v="4"/>
    <s v="OUTDOOR"/>
    <s v="Freestyle Skiing"/>
    <n v="99613"/>
    <x v="1"/>
  </r>
  <r>
    <x v="11"/>
    <x v="11"/>
    <s v="Mrs."/>
    <s v="Ashley"/>
    <m/>
    <s v="Wood"/>
    <x v="11"/>
    <s v="Libra"/>
    <x v="0"/>
    <s v="GB"/>
    <s v="UK"/>
    <s v="English"/>
    <x v="11"/>
    <n v="100.7"/>
    <s v="Brown"/>
    <x v="4"/>
    <s v="OUTDOOR"/>
    <s v="Archery"/>
    <n v="56595"/>
    <x v="1"/>
  </r>
  <r>
    <x v="12"/>
    <x v="12"/>
    <s v="Ms."/>
    <s v="Megan"/>
    <m/>
    <s v="Scott"/>
    <x v="12"/>
    <s v="Aquarius"/>
    <x v="0"/>
    <s v="GB"/>
    <s v="UK"/>
    <s v="English"/>
    <x v="12"/>
    <n v="70.900000000000006"/>
    <s v="Green"/>
    <x v="0"/>
    <s v="OUTDOOR"/>
    <s v="Rugby"/>
    <n v="117408"/>
    <x v="1"/>
  </r>
  <r>
    <x v="13"/>
    <x v="13"/>
    <s v="Hr."/>
    <s v="Helmut"/>
    <m/>
    <s v="Weinhae"/>
    <x v="13"/>
    <s v="Virgo"/>
    <x v="1"/>
    <s v="DE"/>
    <s v="GERMANY"/>
    <s v="German"/>
    <x v="13"/>
    <n v="68.3"/>
    <s v="Gray"/>
    <x v="3"/>
    <s v="OUTDOOR"/>
    <s v="Canoe Sprint"/>
    <n v="64862"/>
    <x v="1"/>
  </r>
  <r>
    <x v="14"/>
    <x v="14"/>
    <s v="Prof."/>
    <s v="Milena"/>
    <m/>
    <s v="Schotin"/>
    <x v="14"/>
    <s v="Pisces"/>
    <x v="0"/>
    <s v="DE"/>
    <s v="GERMANY"/>
    <s v="German"/>
    <x v="14"/>
    <n v="105.3"/>
    <s v="Gray"/>
    <x v="4"/>
    <s v="INDOOR"/>
    <s v="Cycling BMX"/>
    <n v="10241"/>
    <x v="0"/>
  </r>
  <r>
    <x v="15"/>
    <x v="15"/>
    <s v="Hr."/>
    <s v="Lothar"/>
    <m/>
    <s v="Birnbaum"/>
    <x v="15"/>
    <s v="Cancer"/>
    <x v="1"/>
    <s v="DE"/>
    <s v="GERMANY"/>
    <s v="German"/>
    <x v="15"/>
    <n v="48.6"/>
    <s v="Blue"/>
    <x v="4"/>
    <s v="OUTDOOR"/>
    <s v="Alpine Skiing"/>
    <n v="88762"/>
    <x v="1"/>
  </r>
  <r>
    <x v="16"/>
    <x v="16"/>
    <s v="Hr."/>
    <s v="Pietro"/>
    <m/>
    <s v="Stolze"/>
    <x v="16"/>
    <s v="Libra"/>
    <x v="1"/>
    <s v="DE"/>
    <s v="GERMANY"/>
    <s v="German"/>
    <x v="16"/>
    <n v="105.9"/>
    <s v="Blue"/>
    <x v="0"/>
    <s v="INDOOR"/>
    <s v="Handball"/>
    <n v="80757"/>
    <x v="0"/>
  </r>
  <r>
    <x v="17"/>
    <x v="17"/>
    <s v="Hr."/>
    <s v="Richard "/>
    <m/>
    <s v="Tlustek"/>
    <x v="17"/>
    <s v="Virgo"/>
    <x v="1"/>
    <s v="DE"/>
    <s v="GERMANY"/>
    <s v="German"/>
    <x v="17"/>
    <n v="71.099999999999994"/>
    <s v="Blue"/>
    <x v="0"/>
    <s v="OUTDOOR"/>
    <s v="Cycling Mountain Bike"/>
    <n v="88794"/>
    <x v="1"/>
  </r>
  <r>
    <x v="18"/>
    <x v="18"/>
    <s v="Dr."/>
    <s v="Earnestine"/>
    <m/>
    <s v="Raynor"/>
    <x v="18"/>
    <s v="Taurus"/>
    <x v="0"/>
    <s v="OZ"/>
    <s v="AUSTRALIA"/>
    <s v="English"/>
    <x v="18"/>
    <n v="70.3"/>
    <s v="Blue"/>
    <x v="3"/>
    <s v="INDOOR"/>
    <s v="Short Track Speed Skating"/>
    <n v="63526"/>
    <x v="0"/>
  </r>
  <r>
    <x v="19"/>
    <x v="19"/>
    <s v="Mr."/>
    <s v="Jason"/>
    <m/>
    <s v="Gaylord"/>
    <x v="19"/>
    <s v="Capricorn"/>
    <x v="1"/>
    <s v="OZ"/>
    <s v="AUSTRALIA"/>
    <s v="English"/>
    <x v="19"/>
    <n v="54.7"/>
    <s v="Brown"/>
    <x v="1"/>
    <s v="INDOOR"/>
    <s v="Basketball"/>
    <n v="46352"/>
    <x v="0"/>
  </r>
  <r>
    <x v="20"/>
    <x v="20"/>
    <s v="Mr."/>
    <s v="Kendrick"/>
    <m/>
    <s v="Sauer"/>
    <x v="20"/>
    <s v="Cancer"/>
    <x v="1"/>
    <s v="OZ"/>
    <s v="AUSTRALIA"/>
    <s v="English"/>
    <x v="20"/>
    <n v="100.9"/>
    <s v="Blue"/>
    <x v="2"/>
    <s v="OUTDOOR"/>
    <s v="Triathlon"/>
    <n v="106808"/>
    <x v="1"/>
  </r>
  <r>
    <x v="21"/>
    <x v="21"/>
    <s v="Dr."/>
    <s v="Annabell"/>
    <m/>
    <s v="Olson"/>
    <x v="21"/>
    <s v="Aries"/>
    <x v="0"/>
    <s v="OZ"/>
    <s v="AUSTRALIA"/>
    <s v="English"/>
    <x v="21"/>
    <n v="84.3"/>
    <s v="Green"/>
    <x v="3"/>
    <s v="OUTDOOR"/>
    <s v="Equestrian / Dressage"/>
    <n v="96468"/>
    <x v="1"/>
  </r>
  <r>
    <x v="22"/>
    <x v="22"/>
    <s v="Dr."/>
    <s v="Jena"/>
    <m/>
    <s v="Upton"/>
    <x v="22"/>
    <s v="Sagittarius"/>
    <x v="0"/>
    <s v="OZ"/>
    <s v="AUSTRALIA"/>
    <s v="English"/>
    <x v="22"/>
    <n v="66.8"/>
    <s v="Blue"/>
    <x v="4"/>
    <s v="OUTDOOR"/>
    <s v="Beach Volleyball"/>
    <n v="16526"/>
    <x v="1"/>
  </r>
  <r>
    <x v="23"/>
    <x v="23"/>
    <s v="Dr."/>
    <s v="Shanny"/>
    <m/>
    <s v="Bins"/>
    <x v="23"/>
    <s v="Virgo"/>
    <x v="0"/>
    <s v="OZ"/>
    <s v="AUSTRALIA"/>
    <s v="English"/>
    <x v="23"/>
    <n v="59.4"/>
    <s v="Amber"/>
    <x v="2"/>
    <s v="OUTDOOR"/>
    <s v="Canoe Slalom"/>
    <n v="21891"/>
    <x v="1"/>
  </r>
  <r>
    <x v="24"/>
    <x v="24"/>
    <s v="Dr."/>
    <s v="Tia"/>
    <m/>
    <s v="Abshire"/>
    <x v="24"/>
    <s v="Cancer"/>
    <x v="0"/>
    <s v="OZ"/>
    <s v="AUSTRALIA"/>
    <s v="English"/>
    <x v="24"/>
    <n v="77.8"/>
    <s v="Amber"/>
    <x v="3"/>
    <s v="OUTDOOR"/>
    <s v="Cycling Road"/>
    <n v="62037"/>
    <x v="1"/>
  </r>
  <r>
    <x v="25"/>
    <x v="25"/>
    <s v="Ms."/>
    <s v="Isabel"/>
    <m/>
    <s v="Runolfsdottir"/>
    <x v="25"/>
    <s v="Aries"/>
    <x v="0"/>
    <s v="OZ"/>
    <s v="AUSTRALIA"/>
    <s v="English"/>
    <x v="25"/>
    <n v="85.9"/>
    <s v="Blue"/>
    <x v="5"/>
    <s v="INDOOR"/>
    <s v="Cycling Track"/>
    <n v="89737"/>
    <x v="0"/>
  </r>
  <r>
    <x v="26"/>
    <x v="26"/>
    <s v="Hr."/>
    <s v="Barney"/>
    <m/>
    <s v="Wesack"/>
    <x v="26"/>
    <s v="Cancer"/>
    <x v="1"/>
    <s v="AU"/>
    <s v="AUSTRIA"/>
    <s v="German"/>
    <x v="26"/>
    <n v="93.4"/>
    <s v="Amber"/>
    <x v="5"/>
    <s v="INDOOR"/>
    <s v="Volleyball"/>
    <n v="41039"/>
    <x v="0"/>
  </r>
  <r>
    <x v="27"/>
    <x v="27"/>
    <s v="Hr."/>
    <s v="Baruch"/>
    <m/>
    <s v="Kade"/>
    <x v="27"/>
    <s v="Pisces"/>
    <x v="1"/>
    <s v="AU"/>
    <s v="AUSTRIA"/>
    <s v="German"/>
    <x v="27"/>
    <n v="95.5"/>
    <s v="Gray"/>
    <x v="1"/>
    <s v="OUTDOOR"/>
    <s v="Rugby"/>
    <n v="28458"/>
    <x v="1"/>
  </r>
  <r>
    <x v="28"/>
    <x v="28"/>
    <s v="Prof."/>
    <s v="Liesbeth"/>
    <m/>
    <s v="Rosemann"/>
    <x v="28"/>
    <s v="Aquarius"/>
    <x v="0"/>
    <s v="AU"/>
    <s v="AUSTRIA"/>
    <s v="German"/>
    <x v="28"/>
    <n v="52.2"/>
    <s v="Blue"/>
    <x v="4"/>
    <s v="OUTDOOR"/>
    <s v="Cycling Road"/>
    <n v="55007"/>
    <x v="1"/>
  </r>
  <r>
    <x v="29"/>
    <x v="29"/>
    <s v="Mme."/>
    <s v="Valentine"/>
    <m/>
    <s v="Moreau"/>
    <x v="29"/>
    <s v="Libra"/>
    <x v="0"/>
    <s v="FR"/>
    <s v="FRANCE"/>
    <s v="French"/>
    <x v="29"/>
    <n v="74.599999999999994"/>
    <s v="Blue"/>
    <x v="5"/>
    <s v="OUTDOOR"/>
    <s v="Golf"/>
    <n v="69041"/>
    <x v="1"/>
  </r>
  <r>
    <x v="30"/>
    <x v="30"/>
    <s v="Mme."/>
    <s v="Paulette"/>
    <m/>
    <s v="Durand"/>
    <x v="30"/>
    <s v="Capricorn"/>
    <x v="0"/>
    <s v="FR"/>
    <s v="FRANCE"/>
    <s v="French"/>
    <x v="30"/>
    <n v="81.7"/>
    <s v="Amber"/>
    <x v="1"/>
    <s v="INDOOR"/>
    <s v="Volleyball"/>
    <n v="86262"/>
    <x v="0"/>
  </r>
  <r>
    <x v="31"/>
    <x v="31"/>
    <s v="Mme."/>
    <s v="Laure-Alix"/>
    <m/>
    <s v="Chevalier"/>
    <x v="31"/>
    <s v="Capricorn"/>
    <x v="0"/>
    <s v="FR"/>
    <s v="FRANCE"/>
    <s v="French"/>
    <x v="31"/>
    <n v="78.099999999999994"/>
    <s v="Blue"/>
    <x v="4"/>
    <s v="OUTDOOR"/>
    <s v="Beach Volleyball"/>
    <n v="19234"/>
    <x v="1"/>
  </r>
  <r>
    <x v="32"/>
    <x v="32"/>
    <s v="M."/>
    <s v="Claude"/>
    <m/>
    <s v="Toussaint"/>
    <x v="32"/>
    <s v="Scorpio"/>
    <x v="1"/>
    <s v="FR"/>
    <s v="FRANCE"/>
    <s v="French"/>
    <x v="32"/>
    <n v="57.1"/>
    <s v="Green"/>
    <x v="4"/>
    <s v="INDOOR"/>
    <s v="Diving"/>
    <n v="95123"/>
    <x v="0"/>
  </r>
  <r>
    <x v="33"/>
    <x v="33"/>
    <s v="M."/>
    <s v="Victor"/>
    <m/>
    <s v="Lenoir"/>
    <x v="33"/>
    <s v="Libra"/>
    <x v="1"/>
    <s v="FR"/>
    <s v="FRANCE"/>
    <s v="French"/>
    <x v="33"/>
    <n v="56"/>
    <s v="Blue"/>
    <x v="5"/>
    <s v="OUTDOOR"/>
    <s v="Triathlon"/>
    <n v="62761"/>
    <x v="1"/>
  </r>
  <r>
    <x v="34"/>
    <x v="34"/>
    <s v="M."/>
    <s v="Arthur"/>
    <m/>
    <s v="Lenoir"/>
    <x v="34"/>
    <s v="Leo"/>
    <x v="1"/>
    <s v="FR"/>
    <s v="FRANCE"/>
    <s v="French"/>
    <x v="33"/>
    <n v="88.6"/>
    <s v="Amber"/>
    <x v="4"/>
    <s v="OUTDOOR"/>
    <s v="Hockey"/>
    <n v="108431"/>
    <x v="1"/>
  </r>
  <r>
    <x v="35"/>
    <x v="35"/>
    <s v="M."/>
    <s v="Benjamin"/>
    <m/>
    <s v="Lebrun-Brun"/>
    <x v="35"/>
    <s v="Aquarius"/>
    <x v="1"/>
    <s v="FR"/>
    <s v="FRANCE"/>
    <s v="French"/>
    <x v="34"/>
    <n v="78.2"/>
    <s v="Brown"/>
    <x v="1"/>
    <s v="OUTDOOR"/>
    <s v="Triathlon"/>
    <n v="66268"/>
    <x v="1"/>
  </r>
  <r>
    <x v="36"/>
    <x v="36"/>
    <s v="M."/>
    <s v="Antoine"/>
    <m/>
    <s v="Maillard"/>
    <x v="36"/>
    <s v="Cancer"/>
    <x v="1"/>
    <s v="FR"/>
    <s v="FRANCE"/>
    <s v="French"/>
    <x v="35"/>
    <n v="95.8"/>
    <s v="Blue"/>
    <x v="2"/>
    <s v="OUTDOOR"/>
    <s v="Sailing"/>
    <n v="33970"/>
    <x v="1"/>
  </r>
  <r>
    <x v="37"/>
    <x v="37"/>
    <s v="M."/>
    <s v="Bernard"/>
    <m/>
    <s v="Hoarau-Guyon"/>
    <x v="37"/>
    <s v="Capricorn"/>
    <x v="1"/>
    <s v="FR"/>
    <s v="FRANCE"/>
    <s v="French"/>
    <x v="36"/>
    <n v="59.7"/>
    <s v="Gray"/>
    <x v="1"/>
    <s v="INDOOR"/>
    <s v="Cycling Track"/>
    <n v="71352"/>
    <x v="0"/>
  </r>
  <r>
    <x v="38"/>
    <x v="38"/>
    <s v="Sr."/>
    <s v="Hidalgo"/>
    <s v="Cantu"/>
    <s v="Tercero"/>
    <x v="38"/>
    <s v="Sagittarius"/>
    <x v="1"/>
    <s v="AG"/>
    <s v="ARGENTINA"/>
    <s v="Spanish"/>
    <x v="37"/>
    <n v="77.7"/>
    <s v="Gray"/>
    <x v="2"/>
    <s v="OUTDOOR"/>
    <s v="Canoe Slalom"/>
    <n v="116376"/>
    <x v="1"/>
  </r>
  <r>
    <x v="39"/>
    <x v="39"/>
    <s v="Sr."/>
    <s v="Hadalgo"/>
    <m/>
    <s v="Polanco"/>
    <x v="39"/>
    <s v="Gemini"/>
    <x v="1"/>
    <s v="AG"/>
    <s v="ARGENTINA"/>
    <s v="Spanish"/>
    <x v="38"/>
    <n v="98"/>
    <s v="Blue"/>
    <x v="0"/>
    <s v="OUTDOOR"/>
    <s v="Beach Volleyball"/>
    <n v="114144"/>
    <x v="1"/>
  </r>
  <r>
    <x v="40"/>
    <x v="40"/>
    <s v="Sra."/>
    <s v="Laura"/>
    <m/>
    <s v="Oliviera"/>
    <x v="40"/>
    <s v="Aquarius"/>
    <x v="0"/>
    <s v="AG"/>
    <s v="ARGENTINA"/>
    <s v="Spanish"/>
    <x v="39"/>
    <n v="51.9"/>
    <s v="Amber"/>
    <x v="1"/>
    <s v="OUTDOOR"/>
    <s v="Athletics"/>
    <n v="79872"/>
    <x v="1"/>
  </r>
  <r>
    <x v="41"/>
    <x v="41"/>
    <s v="Sra."/>
    <s v="Ainhoa"/>
    <m/>
    <s v="Garza"/>
    <x v="41"/>
    <s v="Pisces"/>
    <x v="0"/>
    <s v="ES"/>
    <s v="SPAIN"/>
    <s v="Spanish"/>
    <x v="40"/>
    <n v="55.6"/>
    <s v="Brown"/>
    <x v="4"/>
    <s v="INDOOR"/>
    <s v="Gymnastics Artistic"/>
    <n v="101969"/>
    <x v="0"/>
  </r>
  <r>
    <x v="42"/>
    <x v="42"/>
    <s v="Sra."/>
    <s v="Isabel"/>
    <m/>
    <s v="Banda"/>
    <x v="42"/>
    <s v="Capricorn"/>
    <x v="0"/>
    <s v="ES"/>
    <s v="SPAIN"/>
    <s v="Spanish"/>
    <x v="41"/>
    <n v="102.3"/>
    <s v="Amber"/>
    <x v="4"/>
    <s v="OUTDOOR"/>
    <s v="Canoe Slalom"/>
    <n v="50659"/>
    <x v="1"/>
  </r>
  <r>
    <x v="43"/>
    <x v="43"/>
    <s v="Sra."/>
    <s v="Carolota"/>
    <m/>
    <s v="Mateos"/>
    <x v="43"/>
    <s v="Leo"/>
    <x v="0"/>
    <s v="ES"/>
    <s v="SPAIN"/>
    <s v="Spanish"/>
    <x v="42"/>
    <n v="58.8"/>
    <s v="Gray"/>
    <x v="1"/>
    <s v="OUTDOOR"/>
    <s v="Athletics"/>
    <n v="58215"/>
    <x v="1"/>
  </r>
  <r>
    <x v="44"/>
    <x v="44"/>
    <s v="Mw."/>
    <s v="Elize"/>
    <m/>
    <s v="Prins"/>
    <x v="44"/>
    <s v="Taurus"/>
    <x v="0"/>
    <s v="DU"/>
    <s v="NETHERLANDS"/>
    <s v="Dutch"/>
    <x v="43"/>
    <n v="63.8"/>
    <s v="Blue"/>
    <x v="4"/>
    <s v="INDOOR"/>
    <s v="Judo"/>
    <n v="39935"/>
    <x v="0"/>
  </r>
  <r>
    <x v="45"/>
    <x v="45"/>
    <s v="dhr."/>
    <s v="Ryan"/>
    <m/>
    <s v="Pham"/>
    <x v="45"/>
    <s v="Libra"/>
    <x v="1"/>
    <s v="DU"/>
    <s v="NETHERLANDS"/>
    <s v="Dutch"/>
    <x v="44"/>
    <n v="98.6"/>
    <s v="Amber"/>
    <x v="5"/>
    <s v="OUTDOOR"/>
    <s v="Beach Volleyball"/>
    <n v="44865"/>
    <x v="1"/>
  </r>
  <r>
    <x v="46"/>
    <x v="46"/>
    <s v="Mw"/>
    <s v="Elise"/>
    <m/>
    <s v="Rotteveel"/>
    <x v="46"/>
    <s v="Aries"/>
    <x v="0"/>
    <s v="DU"/>
    <s v="NETHERLANDS"/>
    <s v="Dutch"/>
    <x v="45"/>
    <n v="61.8"/>
    <s v="Gray"/>
    <x v="1"/>
    <s v="OUTDOOR"/>
    <s v="Beach Volleyball"/>
    <n v="90478"/>
    <x v="1"/>
  </r>
  <r>
    <x v="47"/>
    <x v="47"/>
    <s v="Fru."/>
    <s v="Mirjam"/>
    <m/>
    <s v="Soderberg"/>
    <x v="47"/>
    <s v="Taurus"/>
    <x v="0"/>
    <s v="SV"/>
    <s v="SWEDEN"/>
    <s v="Swedish"/>
    <x v="46"/>
    <n v="50"/>
    <s v="Amber"/>
    <x v="4"/>
    <s v="OUTDOOR"/>
    <s v="Football"/>
    <n v="38965"/>
    <x v="1"/>
  </r>
  <r>
    <x v="48"/>
    <x v="48"/>
    <s v="H."/>
    <s v="Berndt"/>
    <m/>
    <s v="Palsson"/>
    <x v="48"/>
    <s v="Pisces"/>
    <x v="1"/>
    <s v="SV"/>
    <s v="SWEDEN"/>
    <s v="Swedish"/>
    <x v="47"/>
    <n v="45.9"/>
    <s v="Blue"/>
    <x v="0"/>
    <s v="OUTDOOR"/>
    <s v="Biathlon"/>
    <n v="35387"/>
    <x v="1"/>
  </r>
  <r>
    <x v="49"/>
    <x v="49"/>
    <s v="Sr."/>
    <s v="Adriano"/>
    <s v="Pontes"/>
    <s v="Sobrinho"/>
    <x v="49"/>
    <s v="Leo"/>
    <x v="1"/>
    <s v="PR"/>
    <s v="BRAZIL"/>
    <s v="Portuguese"/>
    <x v="48"/>
    <n v="92.5"/>
    <s v="Green"/>
    <x v="3"/>
    <s v="INDOOR"/>
    <s v="Swimming"/>
    <n v="2053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1BAD5-20D4-4A8F-AFEE-016CE8703446}"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colHeaderCaption="Gender">
  <location ref="B3:D15" firstHeaderRow="1" firstDataRow="2" firstDataCol="1"/>
  <pivotFields count="19">
    <pivotField dataField="1"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items count="3">
        <item x="0"/>
        <item x="1"/>
        <item t="default"/>
      </items>
    </pivotField>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A7FEA-6FC4-4AA1-8D3D-2496BCC0D358}"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F4:J36" firstHeaderRow="1" firstDataRow="1" firstDataCol="5" rowPageCount="1" colPageCount="1"/>
  <pivotFields count="23">
    <pivotField axis="axisRow" compact="0" numFmtId="165" outline="0" subtotalTop="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ubtotalTop="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ubtotalTop="0" showAll="0" defaultSubtotal="0"/>
    <pivotField axis="axisRow"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49">
        <item x="0"/>
        <item x="24"/>
        <item x="41"/>
        <item x="23"/>
        <item x="15"/>
        <item x="4"/>
        <item x="31"/>
        <item x="3"/>
        <item x="30"/>
        <item x="6"/>
        <item x="2"/>
        <item x="40"/>
        <item x="19"/>
        <item x="36"/>
        <item x="27"/>
        <item x="34"/>
        <item x="33"/>
        <item x="1"/>
        <item x="5"/>
        <item x="35"/>
        <item x="42"/>
        <item x="29"/>
        <item x="10"/>
        <item x="39"/>
        <item x="21"/>
        <item x="47"/>
        <item x="44"/>
        <item x="38"/>
        <item x="43"/>
        <item x="7"/>
        <item x="18"/>
        <item x="28"/>
        <item x="45"/>
        <item x="25"/>
        <item x="20"/>
        <item x="14"/>
        <item x="12"/>
        <item x="9"/>
        <item x="48"/>
        <item x="46"/>
        <item x="8"/>
        <item x="16"/>
        <item x="37"/>
        <item x="17"/>
        <item x="32"/>
        <item x="22"/>
        <item x="13"/>
        <item x="26"/>
        <item x="11"/>
      </items>
    </pivotField>
    <pivotField compact="0" numFmtId="168" outline="0" subtotalTop="0" showAll="0" defaultSubtotal="0"/>
    <pivotField compact="0" outline="0" subtotalTop="0" showAll="0" defaultSubtotal="0"/>
    <pivotField compact="0" outline="0" subtotalTop="0" showAll="0" defaultSubtotal="0">
      <items count="6">
        <item x="0"/>
        <item x="3"/>
        <item x="2"/>
        <item x="5"/>
        <item x="1"/>
        <item x="4"/>
      </items>
    </pivotField>
    <pivotField compact="0" outline="0" subtotalTop="0" showAll="0" defaultSubtotal="0"/>
    <pivotField compact="0" outline="0" subtotalTop="0" showAll="0" defaultSubtotal="0"/>
    <pivotField compact="0" numFmtId="167" outline="0" subtotalTop="0" showAll="0" defaultSubtotal="0"/>
    <pivotField axis="axisPage" compact="0" outline="0" subtotalTop="0" showAll="0" defaultSubtotal="0">
      <items count="2">
        <item x="0"/>
        <item x="1"/>
      </items>
    </pivotField>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sd="0" x="1"/>
        <item sd="0" x="2"/>
        <item sd="0" x="3"/>
        <item sd="0" x="4"/>
        <item sd="0" x="5"/>
      </items>
    </pivotField>
    <pivotField axis="axisRow" compact="0" outline="0" subtotalTop="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5">
    <field x="0"/>
    <field x="1"/>
    <field x="12"/>
    <field x="8"/>
    <field x="22"/>
  </rowFields>
  <rowItems count="32">
    <i>
      <x v="2"/>
      <x v="45"/>
      <x v="10"/>
      <x v="1"/>
      <x v="15"/>
    </i>
    <i>
      <x v="3"/>
      <x v="34"/>
      <x v="7"/>
      <x/>
      <x v="21"/>
    </i>
    <i>
      <x v="6"/>
      <x v="31"/>
      <x v="9"/>
      <x/>
      <x v="45"/>
    </i>
    <i>
      <x v="9"/>
      <x v="28"/>
      <x v="37"/>
      <x v="1"/>
      <x v="10"/>
    </i>
    <i>
      <x v="10"/>
      <x v="41"/>
      <x v="22"/>
      <x v="1"/>
      <x v="32"/>
    </i>
    <i>
      <x v="11"/>
      <x v="29"/>
      <x v="48"/>
      <x/>
      <x v="23"/>
    </i>
    <i>
      <x v="12"/>
      <x v="36"/>
      <x v="36"/>
      <x/>
      <x v="23"/>
    </i>
    <i>
      <x v="13"/>
      <x v="11"/>
      <x v="46"/>
      <x v="1"/>
      <x v="5"/>
    </i>
    <i>
      <x v="15"/>
      <x v="12"/>
      <x v="4"/>
      <x v="1"/>
      <x v="15"/>
    </i>
    <i>
      <x v="17"/>
      <x v="14"/>
      <x v="43"/>
      <x v="1"/>
      <x v="5"/>
    </i>
    <i>
      <x v="20"/>
      <x v="25"/>
      <x v="34"/>
      <x v="1"/>
      <x v="42"/>
    </i>
    <i>
      <x v="21"/>
      <x v="1"/>
      <x v="24"/>
      <x/>
      <x v="10"/>
    </i>
    <i>
      <x v="22"/>
      <x v="4"/>
      <x v="45"/>
      <x/>
      <x v="1"/>
    </i>
    <i>
      <x v="23"/>
      <x v="5"/>
      <x v="3"/>
      <x/>
      <x v="45"/>
    </i>
    <i>
      <x v="24"/>
      <x v="6"/>
      <x v="1"/>
      <x/>
      <x v="12"/>
    </i>
    <i>
      <x v="27"/>
      <x v="10"/>
      <x v="14"/>
      <x v="1"/>
      <x v="28"/>
    </i>
    <i>
      <x v="28"/>
      <x v="39"/>
      <x v="31"/>
      <x/>
      <x v="40"/>
    </i>
    <i>
      <x v="29"/>
      <x v="23"/>
      <x v="21"/>
      <x/>
      <x v="25"/>
    </i>
    <i>
      <x v="31"/>
      <x v="21"/>
      <x v="6"/>
      <x/>
      <x v="16"/>
    </i>
    <i>
      <x v="33"/>
      <x v="20"/>
      <x v="16"/>
      <x v="1"/>
      <x v="27"/>
    </i>
    <i>
      <x v="34"/>
      <x v="16"/>
      <x v="16"/>
      <x v="1"/>
      <x v="1"/>
    </i>
    <i>
      <x v="35"/>
      <x v="17"/>
      <x v="15"/>
      <x v="1"/>
      <x v="21"/>
    </i>
    <i>
      <x v="36"/>
      <x v="15"/>
      <x v="19"/>
      <x v="1"/>
      <x v="32"/>
    </i>
    <i>
      <x v="38"/>
      <x v="44"/>
      <x v="42"/>
      <x v="1"/>
      <x v="30"/>
    </i>
    <i>
      <x v="39"/>
      <x v="43"/>
      <x v="27"/>
      <x v="1"/>
      <x v="34"/>
    </i>
    <i>
      <x v="40"/>
      <x v="49"/>
      <x v="23"/>
      <x/>
      <x v="20"/>
    </i>
    <i>
      <x v="42"/>
      <x v="48"/>
      <x v="2"/>
      <x/>
      <x v="6"/>
    </i>
    <i>
      <x v="43"/>
      <x v="47"/>
      <x v="20"/>
      <x/>
      <x v="11"/>
    </i>
    <i>
      <x v="45"/>
      <x/>
      <x v="26"/>
      <x v="1"/>
      <x v="19"/>
    </i>
    <i>
      <x v="46"/>
      <x v="38"/>
      <x v="32"/>
      <x/>
      <x v="14"/>
    </i>
    <i>
      <x v="47"/>
      <x v="7"/>
      <x v="39"/>
      <x/>
      <x v="43"/>
    </i>
    <i>
      <x v="48"/>
      <x v="8"/>
      <x v="25"/>
      <x v="1"/>
      <x v="33"/>
    </i>
  </rowItems>
  <colItems count="1">
    <i/>
  </colItems>
  <pageFields count="1">
    <pageField fld="19"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2"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1" t="s">
        <v>252</v>
      </c>
      <c r="C2" s="42"/>
      <c r="D2" s="43"/>
      <c r="E2" s="47" t="s">
        <v>232</v>
      </c>
    </row>
    <row r="3" spans="2:5" ht="42" customHeight="1" thickBot="1" x14ac:dyDescent="0.3">
      <c r="B3" s="44"/>
      <c r="C3" s="45"/>
      <c r="D3" s="46"/>
      <c r="E3" s="48"/>
    </row>
    <row r="4" spans="2:5" ht="8.25" customHeight="1" x14ac:dyDescent="0.25"/>
    <row r="5" spans="2:5" ht="19.5" customHeight="1" thickBot="1" x14ac:dyDescent="0.3">
      <c r="C5" s="8" t="s">
        <v>226</v>
      </c>
      <c r="D5" s="8" t="s">
        <v>223</v>
      </c>
      <c r="E5" s="9" t="s">
        <v>224</v>
      </c>
    </row>
    <row r="6" spans="2:5" ht="19.5" customHeight="1" thickBot="1" x14ac:dyDescent="0.3">
      <c r="B6" s="19" t="s">
        <v>135</v>
      </c>
      <c r="C6" s="39" t="s">
        <v>225</v>
      </c>
      <c r="D6" s="39"/>
      <c r="E6" s="40"/>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39" t="s">
        <v>242</v>
      </c>
      <c r="D13" s="39"/>
      <c r="E13" s="40"/>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1" t="s">
        <v>253</v>
      </c>
      <c r="C2" s="42"/>
      <c r="D2" s="43"/>
      <c r="E2" s="47" t="s">
        <v>232</v>
      </c>
    </row>
    <row r="3" spans="2:5" ht="42" customHeight="1" thickBot="1" x14ac:dyDescent="0.3">
      <c r="B3" s="44"/>
      <c r="C3" s="45"/>
      <c r="D3" s="46"/>
      <c r="E3" s="48"/>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9" t="s">
        <v>254</v>
      </c>
      <c r="D7" s="39"/>
      <c r="E7" s="40"/>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39" t="s">
        <v>255</v>
      </c>
      <c r="D14" s="39"/>
      <c r="E14" s="40"/>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1" t="s">
        <v>272</v>
      </c>
      <c r="C2" s="42"/>
      <c r="D2" s="43"/>
      <c r="E2" s="47" t="s">
        <v>232</v>
      </c>
    </row>
    <row r="3" spans="2:5" ht="42" customHeight="1" thickBot="1" x14ac:dyDescent="0.3">
      <c r="B3" s="44"/>
      <c r="C3" s="45"/>
      <c r="D3" s="46"/>
      <c r="E3" s="48"/>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9" t="s">
        <v>281</v>
      </c>
      <c r="D7" s="39"/>
      <c r="E7" s="40"/>
    </row>
    <row r="8" spans="2:5" x14ac:dyDescent="0.25">
      <c r="B8" s="18">
        <v>1</v>
      </c>
      <c r="C8" s="10" t="s">
        <v>227</v>
      </c>
      <c r="D8" s="11" t="s">
        <v>274</v>
      </c>
      <c r="E8" s="16" t="s">
        <v>275</v>
      </c>
    </row>
    <row r="9" spans="2:5" ht="15" customHeight="1" x14ac:dyDescent="0.25">
      <c r="B9" s="11">
        <v>2</v>
      </c>
      <c r="C9" s="10" t="s">
        <v>227</v>
      </c>
      <c r="D9" s="11"/>
      <c r="E9" s="25" t="s">
        <v>279</v>
      </c>
    </row>
    <row r="10" spans="2:5" x14ac:dyDescent="0.25">
      <c r="B10" s="11">
        <v>3</v>
      </c>
      <c r="C10" s="10" t="s">
        <v>227</v>
      </c>
      <c r="D10" s="11"/>
      <c r="E10" s="16" t="s">
        <v>276</v>
      </c>
    </row>
    <row r="11" spans="2:5" x14ac:dyDescent="0.25">
      <c r="B11" s="11">
        <v>4</v>
      </c>
      <c r="C11" s="10" t="s">
        <v>227</v>
      </c>
      <c r="D11" s="11"/>
      <c r="E11" s="16" t="s">
        <v>277</v>
      </c>
    </row>
    <row r="12" spans="2:5" x14ac:dyDescent="0.25">
      <c r="B12" s="26">
        <v>5</v>
      </c>
      <c r="C12" s="27" t="s">
        <v>227</v>
      </c>
      <c r="D12" s="26"/>
      <c r="E12" s="28"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workbookViewId="0">
      <selection activeCell="M9" sqref="M9"/>
    </sheetView>
  </sheetViews>
  <sheetFormatPr defaultRowHeight="15" x14ac:dyDescent="0.25"/>
  <cols>
    <col min="2" max="2" width="19.5703125" bestFit="1" customWidth="1"/>
    <col min="3" max="3" width="10" bestFit="1" customWidth="1"/>
    <col min="4" max="4" width="5.5703125" bestFit="1" customWidth="1"/>
    <col min="5" max="5" width="11.28515625" bestFit="1" customWidth="1"/>
    <col min="7" max="8" width="16.28515625" bestFit="1" customWidth="1"/>
    <col min="9" max="9" width="11.28515625" bestFit="1" customWidth="1"/>
  </cols>
  <sheetData>
    <row r="3" spans="2:9" x14ac:dyDescent="0.25">
      <c r="B3" s="36" t="s">
        <v>285</v>
      </c>
      <c r="C3" s="36" t="s">
        <v>283</v>
      </c>
    </row>
    <row r="4" spans="2:9" x14ac:dyDescent="0.25">
      <c r="B4" s="36" t="s">
        <v>284</v>
      </c>
      <c r="C4" t="s">
        <v>138</v>
      </c>
      <c r="D4" t="s">
        <v>142</v>
      </c>
      <c r="G4" s="38"/>
      <c r="H4" s="38" t="s">
        <v>170</v>
      </c>
      <c r="I4" s="38"/>
    </row>
    <row r="5" spans="2:9" x14ac:dyDescent="0.25">
      <c r="B5" s="1" t="s">
        <v>159</v>
      </c>
      <c r="C5" s="50">
        <v>1</v>
      </c>
      <c r="D5" s="50">
        <v>2</v>
      </c>
      <c r="G5" s="38" t="s">
        <v>228</v>
      </c>
      <c r="H5" s="38" t="s">
        <v>138</v>
      </c>
      <c r="I5" s="38" t="s">
        <v>142</v>
      </c>
    </row>
    <row r="6" spans="2:9" x14ac:dyDescent="0.25">
      <c r="B6" s="1" t="s">
        <v>151</v>
      </c>
      <c r="C6" s="50">
        <v>6</v>
      </c>
      <c r="D6" s="50">
        <v>2</v>
      </c>
      <c r="G6" s="2" t="s">
        <v>140</v>
      </c>
      <c r="H6" s="2">
        <f>COUNTIFS(SPORTSMEN!$I$2:$I$51,ANALYSIS!$H$5,SPORTSMEN!$K$2:$K$51,ANALYSIS!$G6)</f>
        <v>4</v>
      </c>
      <c r="I6" s="2">
        <f>COUNTIFS(SPORTSMEN!$I$2:$I$51,ANALYSIS!$I$5,SPORTSMEN!$K$2:$K$51,ANALYSIS!$G6)</f>
        <v>3</v>
      </c>
    </row>
    <row r="7" spans="2:9" x14ac:dyDescent="0.25">
      <c r="B7" s="1" t="s">
        <v>153</v>
      </c>
      <c r="C7" s="50">
        <v>1</v>
      </c>
      <c r="D7" s="50">
        <v>2</v>
      </c>
      <c r="G7" s="2" t="s">
        <v>144</v>
      </c>
      <c r="H7" s="2">
        <f>COUNTIFS(SPORTSMEN!$I$2:$I$51,ANALYSIS!$H$5,SPORTSMEN!$K$2:$K$51,ANALYSIS!$G7)</f>
        <v>0</v>
      </c>
      <c r="I7" s="2">
        <f>COUNTIFS(SPORTSMEN!$I$2:$I$51,ANALYSIS!$I$5,SPORTSMEN!$K$2:$K$51,ANALYSIS!$G7)</f>
        <v>2</v>
      </c>
    </row>
    <row r="8" spans="2:9" x14ac:dyDescent="0.25">
      <c r="B8" s="1" t="s">
        <v>144</v>
      </c>
      <c r="C8" s="50"/>
      <c r="D8" s="50">
        <v>2</v>
      </c>
      <c r="G8" s="2" t="s">
        <v>146</v>
      </c>
      <c r="H8" s="2">
        <f>COUNTIFS(SPORTSMEN!$I$2:$I$51,ANALYSIS!$H$5,SPORTSMEN!$K$2:$K$51,ANALYSIS!$G8)</f>
        <v>3</v>
      </c>
      <c r="I8" s="2">
        <f>COUNTIFS(SPORTSMEN!$I$2:$I$51,ANALYSIS!$I$5,SPORTSMEN!$K$2:$K$51,ANALYSIS!$G8)</f>
        <v>2</v>
      </c>
    </row>
    <row r="9" spans="2:9" x14ac:dyDescent="0.25">
      <c r="B9" s="1" t="s">
        <v>156</v>
      </c>
      <c r="C9" s="50">
        <v>3</v>
      </c>
      <c r="D9" s="50">
        <v>6</v>
      </c>
      <c r="G9" s="2" t="s">
        <v>149</v>
      </c>
      <c r="H9" s="2">
        <f>COUNTIFS(SPORTSMEN!$I$2:$I$51,ANALYSIS!$H$5,SPORTSMEN!$K$2:$K$51,ANALYSIS!$G9)</f>
        <v>1</v>
      </c>
      <c r="I9" s="2">
        <f>COUNTIFS(SPORTSMEN!$I$2:$I$51,ANALYSIS!$I$5,SPORTSMEN!$K$2:$K$51,ANALYSIS!$G9)</f>
        <v>4</v>
      </c>
    </row>
    <row r="10" spans="2:9" x14ac:dyDescent="0.25">
      <c r="B10" s="1" t="s">
        <v>149</v>
      </c>
      <c r="C10" s="50">
        <v>1</v>
      </c>
      <c r="D10" s="50">
        <v>4</v>
      </c>
      <c r="G10" s="2" t="s">
        <v>151</v>
      </c>
      <c r="H10" s="2">
        <f>COUNTIFS(SPORTSMEN!$I$2:$I$51,ANALYSIS!$H$5,SPORTSMEN!$K$2:$K$51,ANALYSIS!$G10)</f>
        <v>6</v>
      </c>
      <c r="I10" s="2">
        <f>COUNTIFS(SPORTSMEN!$I$2:$I$51,ANALYSIS!$I$5,SPORTSMEN!$K$2:$K$51,ANALYSIS!$G10)</f>
        <v>2</v>
      </c>
    </row>
    <row r="11" spans="2:9" x14ac:dyDescent="0.25">
      <c r="B11" s="1" t="s">
        <v>164</v>
      </c>
      <c r="C11" s="50">
        <v>2</v>
      </c>
      <c r="D11" s="50">
        <v>1</v>
      </c>
      <c r="G11" s="2" t="s">
        <v>153</v>
      </c>
      <c r="H11" s="2">
        <f>COUNTIFS(SPORTSMEN!$I$2:$I$51,ANALYSIS!$H$5,SPORTSMEN!$K$2:$K$51,ANALYSIS!$G11)</f>
        <v>1</v>
      </c>
      <c r="I11" s="2">
        <f>COUNTIFS(SPORTSMEN!$I$2:$I$51,ANALYSIS!$I$5,SPORTSMEN!$K$2:$K$51,ANALYSIS!$G11)</f>
        <v>2</v>
      </c>
    </row>
    <row r="12" spans="2:9" x14ac:dyDescent="0.25">
      <c r="B12" s="1" t="s">
        <v>161</v>
      </c>
      <c r="C12" s="50">
        <v>3</v>
      </c>
      <c r="D12" s="50"/>
      <c r="G12" s="2" t="s">
        <v>156</v>
      </c>
      <c r="H12" s="2">
        <f>COUNTIFS(SPORTSMEN!$I$2:$I$51,ANALYSIS!$H$5,SPORTSMEN!$K$2:$K$51,ANALYSIS!$G12)</f>
        <v>3</v>
      </c>
      <c r="I12" s="2">
        <f>COUNTIFS(SPORTSMEN!$I$2:$I$51,ANALYSIS!$I$5,SPORTSMEN!$K$2:$K$51,ANALYSIS!$G12)</f>
        <v>6</v>
      </c>
    </row>
    <row r="13" spans="2:9" x14ac:dyDescent="0.25">
      <c r="B13" s="1" t="s">
        <v>167</v>
      </c>
      <c r="C13" s="50">
        <v>1</v>
      </c>
      <c r="D13" s="50">
        <v>1</v>
      </c>
      <c r="G13" s="2" t="s">
        <v>159</v>
      </c>
      <c r="H13" s="2">
        <f>COUNTIFS(SPORTSMEN!$I$2:$I$51,ANALYSIS!$H$5,SPORTSMEN!$K$2:$K$51,ANALYSIS!$G13)</f>
        <v>1</v>
      </c>
      <c r="I13" s="2">
        <f>COUNTIFS(SPORTSMEN!$I$2:$I$51,ANALYSIS!$I$5,SPORTSMEN!$K$2:$K$51,ANALYSIS!$G13)</f>
        <v>2</v>
      </c>
    </row>
    <row r="14" spans="2:9" x14ac:dyDescent="0.25">
      <c r="B14" s="1" t="s">
        <v>146</v>
      </c>
      <c r="C14" s="50">
        <v>3</v>
      </c>
      <c r="D14" s="50">
        <v>2</v>
      </c>
      <c r="G14" s="2" t="s">
        <v>161</v>
      </c>
      <c r="H14" s="2">
        <f>COUNTIFS(SPORTSMEN!$I$2:$I$51,ANALYSIS!$H$5,SPORTSMEN!$K$2:$K$51,ANALYSIS!$G14)</f>
        <v>3</v>
      </c>
      <c r="I14" s="2">
        <f>COUNTIFS(SPORTSMEN!$I$2:$I$51,ANALYSIS!$I$5,SPORTSMEN!$K$2:$K$51,ANALYSIS!$G14)</f>
        <v>0</v>
      </c>
    </row>
    <row r="15" spans="2:9" x14ac:dyDescent="0.25">
      <c r="B15" s="1" t="s">
        <v>140</v>
      </c>
      <c r="C15" s="50">
        <v>4</v>
      </c>
      <c r="D15" s="50">
        <v>3</v>
      </c>
      <c r="G15" s="2" t="s">
        <v>164</v>
      </c>
      <c r="H15" s="2">
        <f>COUNTIFS(SPORTSMEN!$I$2:$I$51,ANALYSIS!$H$5,SPORTSMEN!$K$2:$K$51,ANALYSIS!$G15)</f>
        <v>2</v>
      </c>
      <c r="I15" s="2">
        <f>COUNTIFS(SPORTSMEN!$I$2:$I$51,ANALYSIS!$I$5,SPORTSMEN!$K$2:$K$51,ANALYSIS!$G15)</f>
        <v>1</v>
      </c>
    </row>
    <row r="16" spans="2:9" x14ac:dyDescent="0.25">
      <c r="G16" s="2" t="s">
        <v>167</v>
      </c>
      <c r="H16" s="2">
        <f>COUNTIFS(SPORTSMEN!$I$2:$I$51,ANALYSIS!$H$5,SPORTSMEN!$K$2:$K$51,ANALYSIS!$G16)</f>
        <v>1</v>
      </c>
      <c r="I16" s="2">
        <f>COUNTIFS(SPORTSMEN!$I$2:$I$51,ANALYSIS!$I$5,SPORTSMEN!$K$2:$K$51,ANALYSIS!$G16)</f>
        <v>1</v>
      </c>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F2:J36"/>
  <sheetViews>
    <sheetView tabSelected="1" workbookViewId="0">
      <selection activeCell="H2" sqref="H2"/>
    </sheetView>
  </sheetViews>
  <sheetFormatPr defaultRowHeight="15" x14ac:dyDescent="0.25"/>
  <cols>
    <col min="1" max="1" width="6.42578125" customWidth="1"/>
    <col min="2" max="2" width="8.42578125" customWidth="1"/>
    <col min="3" max="3" width="5.42578125" customWidth="1"/>
    <col min="4" max="4" width="9.85546875" customWidth="1"/>
    <col min="5" max="5" width="8.28515625" customWidth="1"/>
    <col min="6" max="6" width="19.28515625" customWidth="1"/>
    <col min="7" max="7" width="30.42578125" customWidth="1"/>
    <col min="8" max="8" width="31" customWidth="1"/>
    <col min="9" max="10" width="20" bestFit="1" customWidth="1"/>
    <col min="11" max="20" width="5" bestFit="1" customWidth="1"/>
    <col min="21" max="21" width="12.42578125" bestFit="1" customWidth="1"/>
    <col min="22" max="22" width="7.42578125" bestFit="1" customWidth="1"/>
    <col min="23" max="42" width="5" bestFit="1" customWidth="1"/>
    <col min="43" max="43" width="10.42578125" bestFit="1" customWidth="1"/>
    <col min="44" max="44" width="11.28515625" bestFit="1" customWidth="1"/>
    <col min="45" max="51" width="4" bestFit="1" customWidth="1"/>
    <col min="52" max="52" width="11.28515625" bestFit="1" customWidth="1"/>
  </cols>
  <sheetData>
    <row r="2" spans="6:10" x14ac:dyDescent="0.25">
      <c r="F2" s="36" t="s">
        <v>294</v>
      </c>
      <c r="G2" t="s">
        <v>176</v>
      </c>
    </row>
    <row r="4" spans="6:10" x14ac:dyDescent="0.25">
      <c r="F4" s="36" t="s">
        <v>222</v>
      </c>
      <c r="G4" s="36" t="s">
        <v>221</v>
      </c>
      <c r="H4" s="36" t="s">
        <v>233</v>
      </c>
      <c r="I4" s="36" t="s">
        <v>170</v>
      </c>
      <c r="J4" s="36" t="s">
        <v>293</v>
      </c>
    </row>
    <row r="5" spans="6:10" x14ac:dyDescent="0.25">
      <c r="F5" s="49">
        <v>3</v>
      </c>
      <c r="G5" t="s">
        <v>349</v>
      </c>
      <c r="H5" t="s">
        <v>296</v>
      </c>
      <c r="I5" t="s">
        <v>142</v>
      </c>
      <c r="J5" t="s">
        <v>297</v>
      </c>
    </row>
    <row r="6" spans="6:10" x14ac:dyDescent="0.25">
      <c r="F6" s="49">
        <v>4</v>
      </c>
      <c r="G6" t="s">
        <v>345</v>
      </c>
      <c r="H6" t="s">
        <v>298</v>
      </c>
      <c r="I6" t="s">
        <v>138</v>
      </c>
      <c r="J6" t="s">
        <v>299</v>
      </c>
    </row>
    <row r="7" spans="6:10" x14ac:dyDescent="0.25">
      <c r="F7" s="49">
        <v>7</v>
      </c>
      <c r="G7" t="s">
        <v>350</v>
      </c>
      <c r="H7" t="s">
        <v>301</v>
      </c>
      <c r="I7" t="s">
        <v>138</v>
      </c>
      <c r="J7" t="s">
        <v>302</v>
      </c>
    </row>
    <row r="8" spans="6:10" x14ac:dyDescent="0.25">
      <c r="F8" s="49">
        <v>10</v>
      </c>
      <c r="G8" t="s">
        <v>351</v>
      </c>
      <c r="H8" t="s">
        <v>303</v>
      </c>
      <c r="I8" t="s">
        <v>142</v>
      </c>
      <c r="J8" t="s">
        <v>289</v>
      </c>
    </row>
    <row r="9" spans="6:10" x14ac:dyDescent="0.25">
      <c r="F9" s="49">
        <v>11</v>
      </c>
      <c r="G9" t="s">
        <v>352</v>
      </c>
      <c r="H9" t="s">
        <v>304</v>
      </c>
      <c r="I9" t="s">
        <v>142</v>
      </c>
      <c r="J9" t="s">
        <v>305</v>
      </c>
    </row>
    <row r="10" spans="6:10" x14ac:dyDescent="0.25">
      <c r="F10" s="49">
        <v>12</v>
      </c>
      <c r="G10" t="s">
        <v>353</v>
      </c>
      <c r="H10" t="s">
        <v>306</v>
      </c>
      <c r="I10" t="s">
        <v>138</v>
      </c>
      <c r="J10" t="s">
        <v>290</v>
      </c>
    </row>
    <row r="11" spans="6:10" x14ac:dyDescent="0.25">
      <c r="F11" s="49">
        <v>13</v>
      </c>
      <c r="G11" t="s">
        <v>354</v>
      </c>
      <c r="H11" t="s">
        <v>307</v>
      </c>
      <c r="I11" t="s">
        <v>138</v>
      </c>
      <c r="J11" t="s">
        <v>290</v>
      </c>
    </row>
    <row r="12" spans="6:10" x14ac:dyDescent="0.25">
      <c r="F12" s="49">
        <v>14</v>
      </c>
      <c r="G12" t="s">
        <v>355</v>
      </c>
      <c r="H12" t="s">
        <v>288</v>
      </c>
      <c r="I12" t="s">
        <v>142</v>
      </c>
      <c r="J12" t="s">
        <v>292</v>
      </c>
    </row>
    <row r="13" spans="6:10" x14ac:dyDescent="0.25">
      <c r="F13" s="49">
        <v>16</v>
      </c>
      <c r="G13" t="s">
        <v>356</v>
      </c>
      <c r="H13" t="s">
        <v>309</v>
      </c>
      <c r="I13" t="s">
        <v>142</v>
      </c>
      <c r="J13" t="s">
        <v>297</v>
      </c>
    </row>
    <row r="14" spans="6:10" x14ac:dyDescent="0.25">
      <c r="F14" s="49">
        <v>18</v>
      </c>
      <c r="G14" t="s">
        <v>357</v>
      </c>
      <c r="H14" t="s">
        <v>310</v>
      </c>
      <c r="I14" t="s">
        <v>142</v>
      </c>
      <c r="J14" t="s">
        <v>292</v>
      </c>
    </row>
    <row r="15" spans="6:10" x14ac:dyDescent="0.25">
      <c r="F15" s="49">
        <v>21</v>
      </c>
      <c r="G15" t="s">
        <v>358</v>
      </c>
      <c r="H15" t="s">
        <v>311</v>
      </c>
      <c r="I15" t="s">
        <v>142</v>
      </c>
      <c r="J15" t="s">
        <v>312</v>
      </c>
    </row>
    <row r="16" spans="6:10" x14ac:dyDescent="0.25">
      <c r="F16" s="49">
        <v>22</v>
      </c>
      <c r="G16" t="s">
        <v>359</v>
      </c>
      <c r="H16" t="s">
        <v>286</v>
      </c>
      <c r="I16" t="s">
        <v>138</v>
      </c>
      <c r="J16" t="s">
        <v>289</v>
      </c>
    </row>
    <row r="17" spans="6:10" x14ac:dyDescent="0.25">
      <c r="F17" s="49">
        <v>23</v>
      </c>
      <c r="G17" t="s">
        <v>360</v>
      </c>
      <c r="H17" t="s">
        <v>313</v>
      </c>
      <c r="I17" t="s">
        <v>138</v>
      </c>
      <c r="J17" t="s">
        <v>314</v>
      </c>
    </row>
    <row r="18" spans="6:10" x14ac:dyDescent="0.25">
      <c r="F18" s="49">
        <v>24</v>
      </c>
      <c r="G18" t="s">
        <v>361</v>
      </c>
      <c r="H18" t="s">
        <v>315</v>
      </c>
      <c r="I18" t="s">
        <v>138</v>
      </c>
      <c r="J18" t="s">
        <v>302</v>
      </c>
    </row>
    <row r="19" spans="6:10" x14ac:dyDescent="0.25">
      <c r="F19" s="49">
        <v>25</v>
      </c>
      <c r="G19" t="s">
        <v>362</v>
      </c>
      <c r="H19" t="s">
        <v>287</v>
      </c>
      <c r="I19" t="s">
        <v>138</v>
      </c>
      <c r="J19" t="s">
        <v>291</v>
      </c>
    </row>
    <row r="20" spans="6:10" x14ac:dyDescent="0.25">
      <c r="F20" s="49">
        <v>28</v>
      </c>
      <c r="G20" t="s">
        <v>343</v>
      </c>
      <c r="H20" t="s">
        <v>316</v>
      </c>
      <c r="I20" t="s">
        <v>142</v>
      </c>
      <c r="J20" t="s">
        <v>317</v>
      </c>
    </row>
    <row r="21" spans="6:10" x14ac:dyDescent="0.25">
      <c r="F21" s="49">
        <v>29</v>
      </c>
      <c r="G21" t="s">
        <v>363</v>
      </c>
      <c r="H21" t="s">
        <v>318</v>
      </c>
      <c r="I21" t="s">
        <v>138</v>
      </c>
      <c r="J21" t="s">
        <v>319</v>
      </c>
    </row>
    <row r="22" spans="6:10" x14ac:dyDescent="0.25">
      <c r="F22" s="49">
        <v>30</v>
      </c>
      <c r="G22" t="s">
        <v>364</v>
      </c>
      <c r="H22" t="s">
        <v>320</v>
      </c>
      <c r="I22" t="s">
        <v>138</v>
      </c>
      <c r="J22" t="s">
        <v>321</v>
      </c>
    </row>
    <row r="23" spans="6:10" x14ac:dyDescent="0.25">
      <c r="F23" s="49">
        <v>32</v>
      </c>
      <c r="G23" t="s">
        <v>365</v>
      </c>
      <c r="H23" t="s">
        <v>322</v>
      </c>
      <c r="I23" t="s">
        <v>138</v>
      </c>
      <c r="J23" t="s">
        <v>300</v>
      </c>
    </row>
    <row r="24" spans="6:10" x14ac:dyDescent="0.25">
      <c r="F24" s="49">
        <v>34</v>
      </c>
      <c r="G24" t="s">
        <v>366</v>
      </c>
      <c r="H24" t="s">
        <v>323</v>
      </c>
      <c r="I24" t="s">
        <v>142</v>
      </c>
      <c r="J24" t="s">
        <v>324</v>
      </c>
    </row>
    <row r="25" spans="6:10" x14ac:dyDescent="0.25">
      <c r="F25" s="49">
        <v>35</v>
      </c>
      <c r="G25" t="s">
        <v>367</v>
      </c>
      <c r="H25" t="s">
        <v>323</v>
      </c>
      <c r="I25" t="s">
        <v>142</v>
      </c>
      <c r="J25" t="s">
        <v>314</v>
      </c>
    </row>
    <row r="26" spans="6:10" x14ac:dyDescent="0.25">
      <c r="F26" s="49">
        <v>36</v>
      </c>
      <c r="G26" t="s">
        <v>344</v>
      </c>
      <c r="H26" t="s">
        <v>325</v>
      </c>
      <c r="I26" t="s">
        <v>142</v>
      </c>
      <c r="J26" t="s">
        <v>299</v>
      </c>
    </row>
    <row r="27" spans="6:10" x14ac:dyDescent="0.25">
      <c r="F27" s="49">
        <v>37</v>
      </c>
      <c r="G27" t="s">
        <v>368</v>
      </c>
      <c r="H27" t="s">
        <v>326</v>
      </c>
      <c r="I27" t="s">
        <v>142</v>
      </c>
      <c r="J27" t="s">
        <v>305</v>
      </c>
    </row>
    <row r="28" spans="6:10" x14ac:dyDescent="0.25">
      <c r="F28" s="49">
        <v>39</v>
      </c>
      <c r="G28" t="s">
        <v>369</v>
      </c>
      <c r="H28" t="s">
        <v>327</v>
      </c>
      <c r="I28" t="s">
        <v>142</v>
      </c>
      <c r="J28" t="s">
        <v>328</v>
      </c>
    </row>
    <row r="29" spans="6:10" x14ac:dyDescent="0.25">
      <c r="F29" s="49">
        <v>40</v>
      </c>
      <c r="G29" t="s">
        <v>370</v>
      </c>
      <c r="H29" t="s">
        <v>329</v>
      </c>
      <c r="I29" t="s">
        <v>142</v>
      </c>
      <c r="J29" t="s">
        <v>330</v>
      </c>
    </row>
    <row r="30" spans="6:10" x14ac:dyDescent="0.25">
      <c r="F30" s="49">
        <v>41</v>
      </c>
      <c r="G30" t="s">
        <v>348</v>
      </c>
      <c r="H30" t="s">
        <v>331</v>
      </c>
      <c r="I30" t="s">
        <v>138</v>
      </c>
      <c r="J30" t="s">
        <v>332</v>
      </c>
    </row>
    <row r="31" spans="6:10" x14ac:dyDescent="0.25">
      <c r="F31" s="49">
        <v>43</v>
      </c>
      <c r="G31" t="s">
        <v>371</v>
      </c>
      <c r="H31" t="s">
        <v>333</v>
      </c>
      <c r="I31" t="s">
        <v>138</v>
      </c>
      <c r="J31" t="s">
        <v>334</v>
      </c>
    </row>
    <row r="32" spans="6:10" x14ac:dyDescent="0.25">
      <c r="F32" s="49">
        <v>44</v>
      </c>
      <c r="G32" t="s">
        <v>347</v>
      </c>
      <c r="H32" t="s">
        <v>335</v>
      </c>
      <c r="I32" t="s">
        <v>138</v>
      </c>
      <c r="J32" t="s">
        <v>308</v>
      </c>
    </row>
    <row r="33" spans="6:10" x14ac:dyDescent="0.25">
      <c r="F33" s="49">
        <v>46</v>
      </c>
      <c r="G33" t="s">
        <v>372</v>
      </c>
      <c r="H33" t="s">
        <v>336</v>
      </c>
      <c r="I33" t="s">
        <v>142</v>
      </c>
      <c r="J33" t="s">
        <v>337</v>
      </c>
    </row>
    <row r="34" spans="6:10" x14ac:dyDescent="0.25">
      <c r="F34" s="49">
        <v>47</v>
      </c>
      <c r="G34" t="s">
        <v>346</v>
      </c>
      <c r="H34" t="s">
        <v>338</v>
      </c>
      <c r="I34" t="s">
        <v>138</v>
      </c>
      <c r="J34" t="s">
        <v>339</v>
      </c>
    </row>
    <row r="35" spans="6:10" x14ac:dyDescent="0.25">
      <c r="F35" s="49">
        <v>48</v>
      </c>
      <c r="G35" t="s">
        <v>373</v>
      </c>
      <c r="H35" t="s">
        <v>340</v>
      </c>
      <c r="I35" t="s">
        <v>138</v>
      </c>
      <c r="J35" t="s">
        <v>295</v>
      </c>
    </row>
    <row r="36" spans="6:10" x14ac:dyDescent="0.25">
      <c r="F36" s="49">
        <v>49</v>
      </c>
      <c r="G36" t="s">
        <v>374</v>
      </c>
      <c r="H36" t="s">
        <v>341</v>
      </c>
      <c r="I36" t="s">
        <v>142</v>
      </c>
      <c r="J36" t="s">
        <v>342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T51"/>
  <sheetViews>
    <sheetView workbookViewId="0">
      <pane xSplit="1" ySplit="1" topLeftCell="H2" activePane="bottomRight" state="frozen"/>
      <selection pane="topRight" activeCell="B1" sqref="B1"/>
      <selection pane="bottomLeft" activeCell="A2" sqref="A2"/>
      <selection pane="bottomRight" activeCell="Q2" sqref="Q2"/>
    </sheetView>
  </sheetViews>
  <sheetFormatPr defaultRowHeight="15" x14ac:dyDescent="0.25"/>
  <cols>
    <col min="1" max="1" width="9.85546875" bestFit="1" customWidth="1"/>
    <col min="2" max="2" width="31" customWidth="1"/>
    <col min="3" max="3" width="8" customWidth="1"/>
    <col min="4" max="4" width="12" customWidth="1"/>
    <col min="5" max="5" width="11.85546875" bestFit="1" customWidth="1"/>
    <col min="6" max="6" width="13.85546875" bestFit="1" customWidth="1"/>
    <col min="7" max="7" width="21" style="24"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 min="20" max="20" width="16.42578125" customWidth="1"/>
  </cols>
  <sheetData>
    <row r="1" spans="1:20"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c r="T1" s="1" t="s">
        <v>294</v>
      </c>
    </row>
    <row r="2" spans="1:20" x14ac:dyDescent="0.25">
      <c r="A2" s="33">
        <v>1</v>
      </c>
      <c r="B2" s="3" t="str">
        <f>UPPER(CONCATENATE($C2,SPORTSMEN!$D2," ",$F2))</f>
        <v>MS.ANNIE ABBOTT</v>
      </c>
      <c r="C2" s="3" t="s">
        <v>6</v>
      </c>
      <c r="D2" s="3" t="s">
        <v>7</v>
      </c>
      <c r="E2" s="3"/>
      <c r="F2" s="3" t="s">
        <v>8</v>
      </c>
      <c r="G2" s="34">
        <v>35699</v>
      </c>
      <c r="H2" s="3" t="s">
        <v>9</v>
      </c>
      <c r="I2" s="3" t="s">
        <v>138</v>
      </c>
      <c r="J2" s="4" t="s">
        <v>141</v>
      </c>
      <c r="K2" s="4" t="str">
        <f>HLOOKUP($J2,LOCATION!$A$2:$M$3,2,0)</f>
        <v>USA</v>
      </c>
      <c r="L2" s="4" t="str">
        <f>INDEX(LOCATION!$A$1:$M$3,1,MATCH($K2,LOCATION!$A$3:$M$3,0))</f>
        <v>English</v>
      </c>
      <c r="M2" s="4" t="str">
        <f>LOWER(IF($L2="English",_xlfn.CONCAT($F2,".",$D2,"@xyz.org"),_xlfn.CONCAT($F2,".","$D2","@xyz.com")))</f>
        <v>abbott.annie@xyz.org</v>
      </c>
      <c r="N2" s="37">
        <v>94</v>
      </c>
      <c r="O2" s="3" t="s">
        <v>209</v>
      </c>
      <c r="P2" s="3" t="s">
        <v>210</v>
      </c>
      <c r="Q2" s="3" t="str">
        <f>INDEX(SPORT!$A$1:$B$33,MATCH($R2,SPORT!$B$1:$B$33,0),1)</f>
        <v>INDOOR</v>
      </c>
      <c r="R2" s="3" t="s">
        <v>174</v>
      </c>
      <c r="S2" s="35">
        <v>80727</v>
      </c>
      <c r="T2" t="s">
        <v>173</v>
      </c>
    </row>
    <row r="3" spans="1:20" x14ac:dyDescent="0.25">
      <c r="A3" s="33">
        <v>2</v>
      </c>
      <c r="B3" s="3" t="str">
        <f>UPPER(CONCATENATE($C3,SPORTSMEN!$D3," ",$F3))</f>
        <v>MS.AURELIE LIESUCHKE</v>
      </c>
      <c r="C3" s="2" t="s">
        <v>6</v>
      </c>
      <c r="D3" s="2" t="s">
        <v>10</v>
      </c>
      <c r="E3" s="2"/>
      <c r="F3" s="2" t="s">
        <v>11</v>
      </c>
      <c r="G3" s="34">
        <v>33641</v>
      </c>
      <c r="H3" s="2" t="s">
        <v>12</v>
      </c>
      <c r="I3" s="2" t="s">
        <v>138</v>
      </c>
      <c r="J3" s="4" t="s">
        <v>141</v>
      </c>
      <c r="K3" s="4" t="str">
        <f>HLOOKUP($J3,LOCATION!$A$2:$M$3,2,0)</f>
        <v>USA</v>
      </c>
      <c r="L3" s="4" t="str">
        <f>INDEX(LOCATION!$A$1:$M$3,1,MATCH($K3,LOCATION!$A$3:$M$3,0))</f>
        <v>English</v>
      </c>
      <c r="M3" s="4" t="str">
        <f t="shared" ref="M3:M51" si="0">LOWER(IF($L3="English",_xlfn.CONCAT($F3,".",$D3,"@xyz.org"),_xlfn.CONCAT($F3,".","$D2","@xyz.com")))</f>
        <v>liesuchke.aurelie@xyz.org</v>
      </c>
      <c r="N3" s="37">
        <v>84.2</v>
      </c>
      <c r="O3" s="2" t="s">
        <v>211</v>
      </c>
      <c r="P3" s="2" t="s">
        <v>212</v>
      </c>
      <c r="Q3" s="3" t="str">
        <f>INDEX(SPORT!$A$1:$B$33,MATCH($R3,SPORT!$B$1:$B$33,0),1)</f>
        <v>INDOOR</v>
      </c>
      <c r="R3" s="2" t="s">
        <v>175</v>
      </c>
      <c r="S3" s="35">
        <v>87471</v>
      </c>
      <c r="T3" t="s">
        <v>173</v>
      </c>
    </row>
    <row r="4" spans="1:20" x14ac:dyDescent="0.25">
      <c r="A4" s="33">
        <v>3</v>
      </c>
      <c r="B4" s="3" t="str">
        <f>UPPER(CONCATENATE($C4,SPORTSMEN!$D4," ",$F4))</f>
        <v>SR.TOMAS FILHO</v>
      </c>
      <c r="C4" s="2" t="s">
        <v>13</v>
      </c>
      <c r="D4" s="2" t="s">
        <v>14</v>
      </c>
      <c r="E4" s="2" t="s">
        <v>15</v>
      </c>
      <c r="F4" s="2" t="s">
        <v>16</v>
      </c>
      <c r="G4" s="34">
        <v>25394</v>
      </c>
      <c r="H4" s="2" t="s">
        <v>17</v>
      </c>
      <c r="I4" s="2" t="s">
        <v>142</v>
      </c>
      <c r="J4" s="4" t="s">
        <v>145</v>
      </c>
      <c r="K4" s="4" t="str">
        <f>HLOOKUP($J4,LOCATION!$A$2:$M$3,2,0)</f>
        <v>BRAZIL</v>
      </c>
      <c r="L4" s="4" t="str">
        <f>INDEX(LOCATION!$A$1:$M$3,1,MATCH($K4,LOCATION!$A$3:$M$3,0))</f>
        <v>Portuguese</v>
      </c>
      <c r="M4" s="4" t="str">
        <f t="shared" si="0"/>
        <v>filho.$d2@xyz.com</v>
      </c>
      <c r="N4" s="37">
        <v>52.9</v>
      </c>
      <c r="O4" s="2" t="s">
        <v>213</v>
      </c>
      <c r="P4" s="2" t="s">
        <v>210</v>
      </c>
      <c r="Q4" s="3" t="str">
        <f>INDEX(SPORT!$A$1:$B$33,MATCH($R4,SPORT!$B$1:$B$33,0),1)</f>
        <v>OUTDOOR</v>
      </c>
      <c r="R4" s="2" t="s">
        <v>177</v>
      </c>
      <c r="S4" s="35">
        <v>64724</v>
      </c>
      <c r="T4" t="s">
        <v>176</v>
      </c>
    </row>
    <row r="5" spans="1:20" x14ac:dyDescent="0.25">
      <c r="A5" s="33">
        <v>4</v>
      </c>
      <c r="B5" s="3" t="str">
        <f>UPPER(CONCATENATE($C5,SPORTSMEN!$D5," ",$F5))</f>
        <v>MS.DARBY CRUICKSHANK</v>
      </c>
      <c r="C5" s="2" t="s">
        <v>6</v>
      </c>
      <c r="D5" s="2" t="s">
        <v>18</v>
      </c>
      <c r="E5" s="2"/>
      <c r="F5" s="2" t="s">
        <v>19</v>
      </c>
      <c r="G5" s="34">
        <v>27532</v>
      </c>
      <c r="H5" s="2" t="s">
        <v>20</v>
      </c>
      <c r="I5" s="2" t="s">
        <v>138</v>
      </c>
      <c r="J5" s="4" t="s">
        <v>141</v>
      </c>
      <c r="K5" s="4" t="str">
        <f>HLOOKUP($J5,LOCATION!$A$2:$M$3,2,0)</f>
        <v>USA</v>
      </c>
      <c r="L5" s="4" t="str">
        <f>INDEX(LOCATION!$A$1:$M$3,1,MATCH($K5,LOCATION!$A$3:$M$3,0))</f>
        <v>English</v>
      </c>
      <c r="M5" s="4" t="str">
        <f t="shared" si="0"/>
        <v>cruickshank.darby@xyz.org</v>
      </c>
      <c r="N5" s="37">
        <v>48.9</v>
      </c>
      <c r="O5" s="2" t="s">
        <v>209</v>
      </c>
      <c r="P5" s="2" t="s">
        <v>212</v>
      </c>
      <c r="Q5" s="3" t="str">
        <f>INDEX(SPORT!$A$1:$B$33,MATCH($R5,SPORT!$B$1:$B$33,0),1)</f>
        <v>OUTDOOR</v>
      </c>
      <c r="R5" s="2" t="s">
        <v>178</v>
      </c>
      <c r="S5" s="35">
        <v>110823</v>
      </c>
      <c r="T5" t="s">
        <v>176</v>
      </c>
    </row>
    <row r="6" spans="1:20" x14ac:dyDescent="0.25">
      <c r="A6" s="33">
        <v>5</v>
      </c>
      <c r="B6" s="3" t="str">
        <f>UPPER(CONCATENATE($C6,SPORTSMEN!$D6," ",$F6))</f>
        <v>DR.JAYDON BORER</v>
      </c>
      <c r="C6" s="2" t="s">
        <v>21</v>
      </c>
      <c r="D6" s="2" t="s">
        <v>22</v>
      </c>
      <c r="E6" s="2"/>
      <c r="F6" s="2" t="s">
        <v>23</v>
      </c>
      <c r="G6" s="34">
        <v>25706</v>
      </c>
      <c r="H6" s="2" t="s">
        <v>20</v>
      </c>
      <c r="I6" s="2" t="s">
        <v>142</v>
      </c>
      <c r="J6" s="4" t="s">
        <v>141</v>
      </c>
      <c r="K6" s="4" t="str">
        <f>HLOOKUP($J6,LOCATION!$A$2:$M$3,2,0)</f>
        <v>USA</v>
      </c>
      <c r="L6" s="4" t="str">
        <f>INDEX(LOCATION!$A$1:$M$3,1,MATCH($K6,LOCATION!$A$3:$M$3,0))</f>
        <v>English</v>
      </c>
      <c r="M6" s="4" t="str">
        <f t="shared" si="0"/>
        <v>borer.jaydon@xyz.org</v>
      </c>
      <c r="N6" s="37">
        <v>84.8</v>
      </c>
      <c r="O6" s="2" t="s">
        <v>214</v>
      </c>
      <c r="P6" s="2" t="s">
        <v>215</v>
      </c>
      <c r="Q6" s="3" t="str">
        <f>INDEX(SPORT!$A$1:$B$33,MATCH($R6,SPORT!$B$1:$B$33,0),1)</f>
        <v>INDOOR</v>
      </c>
      <c r="R6" s="2" t="s">
        <v>179</v>
      </c>
      <c r="S6" s="35">
        <v>56916</v>
      </c>
      <c r="T6" t="s">
        <v>173</v>
      </c>
    </row>
    <row r="7" spans="1:20" x14ac:dyDescent="0.25">
      <c r="A7" s="33">
        <v>6</v>
      </c>
      <c r="B7" s="3" t="str">
        <f>UPPER(CONCATENATE($C7,SPORTSMEN!$D7," ",$F7))</f>
        <v>MR.MORIAH  LYNCH</v>
      </c>
      <c r="C7" s="2" t="s">
        <v>24</v>
      </c>
      <c r="D7" s="2" t="s">
        <v>25</v>
      </c>
      <c r="E7" s="2"/>
      <c r="F7" s="2" t="s">
        <v>26</v>
      </c>
      <c r="G7" s="34">
        <v>33944</v>
      </c>
      <c r="H7" s="2" t="s">
        <v>27</v>
      </c>
      <c r="I7" s="2" t="s">
        <v>142</v>
      </c>
      <c r="J7" s="4" t="s">
        <v>141</v>
      </c>
      <c r="K7" s="4" t="str">
        <f>HLOOKUP($J7,LOCATION!$A$2:$M$3,2,0)</f>
        <v>USA</v>
      </c>
      <c r="L7" s="4" t="str">
        <f>INDEX(LOCATION!$A$1:$M$3,1,MATCH($K7,LOCATION!$A$3:$M$3,0))</f>
        <v>English</v>
      </c>
      <c r="M7" s="4" t="str">
        <f t="shared" si="0"/>
        <v>lynch.moriah @xyz.org</v>
      </c>
      <c r="N7" s="37">
        <v>83.2</v>
      </c>
      <c r="O7" s="2" t="s">
        <v>214</v>
      </c>
      <c r="P7" s="2" t="s">
        <v>212</v>
      </c>
      <c r="Q7" s="3" t="str">
        <f>INDEX(SPORT!$A$1:$B$33,MATCH($R7,SPORT!$B$1:$B$33,0),1)</f>
        <v>INDOOR</v>
      </c>
      <c r="R7" s="2" t="s">
        <v>180</v>
      </c>
      <c r="S7" s="35">
        <v>51133</v>
      </c>
      <c r="T7" t="s">
        <v>173</v>
      </c>
    </row>
    <row r="8" spans="1:20" x14ac:dyDescent="0.25">
      <c r="A8" s="33">
        <v>7</v>
      </c>
      <c r="B8" s="3" t="str">
        <f>UPPER(CONCATENATE($C8,SPORTSMEN!$D8," ",$F8))</f>
        <v>MS.AMIYA EICHMANN</v>
      </c>
      <c r="C8" s="2" t="s">
        <v>6</v>
      </c>
      <c r="D8" s="2" t="s">
        <v>28</v>
      </c>
      <c r="E8" s="2"/>
      <c r="F8" s="2" t="s">
        <v>29</v>
      </c>
      <c r="G8" s="34">
        <v>36370</v>
      </c>
      <c r="H8" s="2" t="s">
        <v>30</v>
      </c>
      <c r="I8" s="2" t="s">
        <v>138</v>
      </c>
      <c r="J8" s="4" t="s">
        <v>141</v>
      </c>
      <c r="K8" s="4" t="str">
        <f>HLOOKUP($J8,LOCATION!$A$2:$M$3,2,0)</f>
        <v>USA</v>
      </c>
      <c r="L8" s="4" t="str">
        <f>INDEX(LOCATION!$A$1:$M$3,1,MATCH($K8,LOCATION!$A$3:$M$3,0))</f>
        <v>English</v>
      </c>
      <c r="M8" s="4" t="str">
        <f t="shared" si="0"/>
        <v>eichmann.amiya@xyz.org</v>
      </c>
      <c r="N8" s="37">
        <v>61.1</v>
      </c>
      <c r="O8" s="2" t="s">
        <v>214</v>
      </c>
      <c r="P8" s="2" t="s">
        <v>215</v>
      </c>
      <c r="Q8" s="3" t="str">
        <f>INDEX(SPORT!$A$1:$B$33,MATCH($R8,SPORT!$B$1:$B$33,0),1)</f>
        <v>OUTDOOR</v>
      </c>
      <c r="R8" s="2" t="s">
        <v>181</v>
      </c>
      <c r="S8" s="35">
        <v>65465</v>
      </c>
      <c r="T8" t="s">
        <v>176</v>
      </c>
    </row>
    <row r="9" spans="1:20" x14ac:dyDescent="0.25">
      <c r="A9" s="33">
        <v>8</v>
      </c>
      <c r="B9" s="3" t="str">
        <f>UPPER(CONCATENATE($C9,SPORTSMEN!$D9," ",$F9))</f>
        <v>MR.PIERCE RAU</v>
      </c>
      <c r="C9" s="2" t="s">
        <v>24</v>
      </c>
      <c r="D9" s="2" t="s">
        <v>31</v>
      </c>
      <c r="E9" s="2"/>
      <c r="F9" s="2" t="s">
        <v>32</v>
      </c>
      <c r="G9" s="34">
        <v>23141</v>
      </c>
      <c r="H9" s="2" t="s">
        <v>20</v>
      </c>
      <c r="I9" s="2" t="s">
        <v>142</v>
      </c>
      <c r="J9" s="4" t="s">
        <v>141</v>
      </c>
      <c r="K9" s="4" t="str">
        <f>HLOOKUP($J9,LOCATION!$A$2:$M$3,2,0)</f>
        <v>USA</v>
      </c>
      <c r="L9" s="4" t="str">
        <f>INDEX(LOCATION!$A$1:$M$3,1,MATCH($K9,LOCATION!$A$3:$M$3,0))</f>
        <v>English</v>
      </c>
      <c r="M9" s="4" t="str">
        <f t="shared" si="0"/>
        <v>rau.pierce@xyz.org</v>
      </c>
      <c r="N9" s="37">
        <v>105.7</v>
      </c>
      <c r="O9" s="2" t="s">
        <v>213</v>
      </c>
      <c r="P9" s="2" t="s">
        <v>216</v>
      </c>
      <c r="Q9" s="3" t="str">
        <f>INDEX(SPORT!$A$1:$B$33,MATCH($R9,SPORT!$B$1:$B$33,0),1)</f>
        <v>INDOOR</v>
      </c>
      <c r="R9" s="2" t="s">
        <v>182</v>
      </c>
      <c r="S9" s="35">
        <v>109885</v>
      </c>
      <c r="T9" t="s">
        <v>173</v>
      </c>
    </row>
    <row r="10" spans="1:20" x14ac:dyDescent="0.25">
      <c r="A10" s="33">
        <v>9</v>
      </c>
      <c r="B10" s="3" t="str">
        <f>UPPER(CONCATENATE($C10,SPORTSMEN!$D10," ",$F10))</f>
        <v>MS.AMELIA STEVENS</v>
      </c>
      <c r="C10" s="2" t="s">
        <v>6</v>
      </c>
      <c r="D10" s="2" t="s">
        <v>33</v>
      </c>
      <c r="E10" s="2"/>
      <c r="F10" s="2" t="s">
        <v>34</v>
      </c>
      <c r="G10" s="34">
        <v>25965</v>
      </c>
      <c r="H10" s="2" t="s">
        <v>12</v>
      </c>
      <c r="I10" s="2" t="s">
        <v>138</v>
      </c>
      <c r="J10" s="4" t="s">
        <v>147</v>
      </c>
      <c r="K10" s="4" t="str">
        <f>HLOOKUP($J10,LOCATION!$A$2:$M$3,2,0)</f>
        <v>UK</v>
      </c>
      <c r="L10" s="4" t="str">
        <f>INDEX(LOCATION!$A$1:$M$3,1,MATCH($K10,LOCATION!$A$3:$M$3,0))</f>
        <v>English</v>
      </c>
      <c r="M10" s="4" t="str">
        <f t="shared" si="0"/>
        <v>stevens.amelia@xyz.org</v>
      </c>
      <c r="N10" s="37">
        <v>65.3</v>
      </c>
      <c r="O10" s="2" t="s">
        <v>214</v>
      </c>
      <c r="P10" s="2" t="s">
        <v>216</v>
      </c>
      <c r="Q10" s="3" t="str">
        <f>INDEX(SPORT!$A$1:$B$33,MATCH($R10,SPORT!$B$1:$B$33,0),1)</f>
        <v>INDOOR</v>
      </c>
      <c r="R10" s="2" t="s">
        <v>183</v>
      </c>
      <c r="S10" s="35">
        <v>60061</v>
      </c>
      <c r="T10" t="s">
        <v>173</v>
      </c>
    </row>
    <row r="11" spans="1:20" x14ac:dyDescent="0.25">
      <c r="A11" s="33">
        <v>10</v>
      </c>
      <c r="B11" s="3" t="str">
        <f>UPPER(CONCATENATE($C11,SPORTSMEN!$D11," ",$F11))</f>
        <v>MR.TOBY SIMPSON</v>
      </c>
      <c r="C11" s="2" t="s">
        <v>24</v>
      </c>
      <c r="D11" s="2" t="s">
        <v>35</v>
      </c>
      <c r="E11" s="2"/>
      <c r="F11" s="2" t="s">
        <v>36</v>
      </c>
      <c r="G11" s="34">
        <v>23732</v>
      </c>
      <c r="H11" s="2" t="s">
        <v>27</v>
      </c>
      <c r="I11" s="2" t="s">
        <v>142</v>
      </c>
      <c r="J11" s="4" t="s">
        <v>147</v>
      </c>
      <c r="K11" s="4" t="str">
        <f>HLOOKUP($J11,LOCATION!$A$2:$M$3,2,0)</f>
        <v>UK</v>
      </c>
      <c r="L11" s="4" t="str">
        <f>INDEX(LOCATION!$A$1:$M$3,1,MATCH($K11,LOCATION!$A$3:$M$3,0))</f>
        <v>English</v>
      </c>
      <c r="M11" s="4" t="str">
        <f t="shared" si="0"/>
        <v>simpson.toby@xyz.org</v>
      </c>
      <c r="N11" s="37">
        <v>62.9</v>
      </c>
      <c r="O11" s="2" t="s">
        <v>213</v>
      </c>
      <c r="P11" s="2" t="s">
        <v>217</v>
      </c>
      <c r="Q11" s="3" t="str">
        <f>INDEX(SPORT!$A$1:$B$33,MATCH($R11,SPORT!$B$1:$B$33,0),1)</f>
        <v>OUTDOOR</v>
      </c>
      <c r="R11" s="2" t="s">
        <v>181</v>
      </c>
      <c r="S11" s="35">
        <v>32758</v>
      </c>
      <c r="T11" t="s">
        <v>176</v>
      </c>
    </row>
    <row r="12" spans="1:20" x14ac:dyDescent="0.25">
      <c r="A12" s="33">
        <v>11</v>
      </c>
      <c r="B12" s="3" t="str">
        <f>UPPER(CONCATENATE($C12,SPORTSMEN!$D12," ",$F12))</f>
        <v>SIRETHAN MURPHY</v>
      </c>
      <c r="C12" s="2" t="s">
        <v>37</v>
      </c>
      <c r="D12" s="2" t="s">
        <v>38</v>
      </c>
      <c r="E12" s="2"/>
      <c r="F12" s="2" t="s">
        <v>39</v>
      </c>
      <c r="G12" s="34">
        <v>31733</v>
      </c>
      <c r="H12" s="2" t="s">
        <v>40</v>
      </c>
      <c r="I12" s="2" t="s">
        <v>142</v>
      </c>
      <c r="J12" s="4" t="s">
        <v>147</v>
      </c>
      <c r="K12" s="4" t="str">
        <f>HLOOKUP($J12,LOCATION!$A$2:$M$3,2,0)</f>
        <v>UK</v>
      </c>
      <c r="L12" s="4" t="str">
        <f>INDEX(LOCATION!$A$1:$M$3,1,MATCH($K12,LOCATION!$A$3:$M$3,0))</f>
        <v>English</v>
      </c>
      <c r="M12" s="4" t="str">
        <f t="shared" si="0"/>
        <v>murphy.ethan@xyz.org</v>
      </c>
      <c r="N12" s="37">
        <v>104.3</v>
      </c>
      <c r="O12" s="2" t="s">
        <v>211</v>
      </c>
      <c r="P12" s="2" t="s">
        <v>217</v>
      </c>
      <c r="Q12" s="3" t="str">
        <f>INDEX(SPORT!$A$1:$B$33,MATCH($R12,SPORT!$B$1:$B$33,0),1)</f>
        <v>OUTDOOR</v>
      </c>
      <c r="R12" s="2" t="s">
        <v>184</v>
      </c>
      <c r="S12" s="35">
        <v>99613</v>
      </c>
      <c r="T12" t="s">
        <v>176</v>
      </c>
    </row>
    <row r="13" spans="1:20" x14ac:dyDescent="0.25">
      <c r="A13" s="33">
        <v>12</v>
      </c>
      <c r="B13" s="3" t="str">
        <f>UPPER(CONCATENATE($C13,SPORTSMEN!$D13," ",$F13))</f>
        <v>MRS.ASHLEY WOOD</v>
      </c>
      <c r="C13" s="2" t="s">
        <v>41</v>
      </c>
      <c r="D13" s="2" t="s">
        <v>42</v>
      </c>
      <c r="E13" s="2"/>
      <c r="F13" s="2" t="s">
        <v>43</v>
      </c>
      <c r="G13" s="34">
        <v>28412</v>
      </c>
      <c r="H13" s="2" t="s">
        <v>9</v>
      </c>
      <c r="I13" s="2" t="s">
        <v>138</v>
      </c>
      <c r="J13" s="4" t="s">
        <v>147</v>
      </c>
      <c r="K13" s="4" t="str">
        <f>HLOOKUP($J13,LOCATION!$A$2:$M$3,2,0)</f>
        <v>UK</v>
      </c>
      <c r="L13" s="4" t="str">
        <f>INDEX(LOCATION!$A$1:$M$3,1,MATCH($K13,LOCATION!$A$3:$M$3,0))</f>
        <v>English</v>
      </c>
      <c r="M13" s="4" t="str">
        <f t="shared" si="0"/>
        <v>wood.ashley@xyz.org</v>
      </c>
      <c r="N13" s="37">
        <v>100.7</v>
      </c>
      <c r="O13" s="2" t="s">
        <v>211</v>
      </c>
      <c r="P13" s="2" t="s">
        <v>217</v>
      </c>
      <c r="Q13" s="3" t="str">
        <f>INDEX(SPORT!$A$1:$B$33,MATCH($R13,SPORT!$B$1:$B$33,0),1)</f>
        <v>OUTDOOR</v>
      </c>
      <c r="R13" s="2" t="s">
        <v>185</v>
      </c>
      <c r="S13" s="35">
        <v>56595</v>
      </c>
      <c r="T13" t="s">
        <v>176</v>
      </c>
    </row>
    <row r="14" spans="1:20" x14ac:dyDescent="0.25">
      <c r="A14" s="33">
        <v>13</v>
      </c>
      <c r="B14" s="3" t="str">
        <f>UPPER(CONCATENATE($C14,SPORTSMEN!$D14," ",$F14))</f>
        <v>MS.MEGAN SCOTT</v>
      </c>
      <c r="C14" s="2" t="s">
        <v>6</v>
      </c>
      <c r="D14" s="2" t="s">
        <v>44</v>
      </c>
      <c r="E14" s="2"/>
      <c r="F14" s="2" t="s">
        <v>45</v>
      </c>
      <c r="G14" s="34">
        <v>28168</v>
      </c>
      <c r="H14" s="2" t="s">
        <v>12</v>
      </c>
      <c r="I14" s="2" t="s">
        <v>138</v>
      </c>
      <c r="J14" s="4" t="s">
        <v>147</v>
      </c>
      <c r="K14" s="4" t="str">
        <f>HLOOKUP($J14,LOCATION!$A$2:$M$3,2,0)</f>
        <v>UK</v>
      </c>
      <c r="L14" s="4" t="str">
        <f>INDEX(LOCATION!$A$1:$M$3,1,MATCH($K14,LOCATION!$A$3:$M$3,0))</f>
        <v>English</v>
      </c>
      <c r="M14" s="4" t="str">
        <f t="shared" si="0"/>
        <v>scott.megan@xyz.org</v>
      </c>
      <c r="N14" s="37">
        <v>70.900000000000006</v>
      </c>
      <c r="O14" s="2" t="s">
        <v>209</v>
      </c>
      <c r="P14" s="2" t="s">
        <v>210</v>
      </c>
      <c r="Q14" s="3" t="str">
        <f>INDEX(SPORT!$A$1:$B$33,MATCH($R14,SPORT!$B$1:$B$33,0),1)</f>
        <v>OUTDOOR</v>
      </c>
      <c r="R14" s="2" t="s">
        <v>186</v>
      </c>
      <c r="S14" s="35">
        <v>117408</v>
      </c>
      <c r="T14" t="s">
        <v>176</v>
      </c>
    </row>
    <row r="15" spans="1:20" x14ac:dyDescent="0.25">
      <c r="A15" s="33">
        <v>14</v>
      </c>
      <c r="B15" s="3" t="str">
        <f>UPPER(CONCATENATE($C15,SPORTSMEN!$D15," ",$F15))</f>
        <v>HR.HELMUT WEINHAE</v>
      </c>
      <c r="C15" s="2" t="s">
        <v>46</v>
      </c>
      <c r="D15" s="2" t="s">
        <v>47</v>
      </c>
      <c r="E15" s="2"/>
      <c r="F15" s="2" t="s">
        <v>48</v>
      </c>
      <c r="G15" s="34">
        <v>21788</v>
      </c>
      <c r="H15" s="2" t="s">
        <v>49</v>
      </c>
      <c r="I15" s="2" t="s">
        <v>142</v>
      </c>
      <c r="J15" s="4" t="s">
        <v>150</v>
      </c>
      <c r="K15" s="4" t="str">
        <f>HLOOKUP($J15,LOCATION!$A$2:$M$3,2,0)</f>
        <v>GERMANY</v>
      </c>
      <c r="L15" s="4" t="str">
        <f>INDEX(LOCATION!$A$1:$M$3,1,MATCH($K15,LOCATION!$A$3:$M$3,0))</f>
        <v>German</v>
      </c>
      <c r="M15" s="4" t="str">
        <f t="shared" si="0"/>
        <v>weinhae.$d2@xyz.com</v>
      </c>
      <c r="N15" s="37">
        <v>68.3</v>
      </c>
      <c r="O15" s="2" t="s">
        <v>218</v>
      </c>
      <c r="P15" s="2" t="s">
        <v>216</v>
      </c>
      <c r="Q15" s="3" t="str">
        <f>INDEX(SPORT!$A$1:$B$33,MATCH($R15,SPORT!$B$1:$B$33,0),1)</f>
        <v>OUTDOOR</v>
      </c>
      <c r="R15" s="2" t="s">
        <v>187</v>
      </c>
      <c r="S15" s="35">
        <v>64862</v>
      </c>
      <c r="T15" t="s">
        <v>176</v>
      </c>
    </row>
    <row r="16" spans="1:20" x14ac:dyDescent="0.25">
      <c r="A16" s="33">
        <v>15</v>
      </c>
      <c r="B16" s="3" t="str">
        <f>UPPER(CONCATENATE($C16,SPORTSMEN!$D16," ",$F16))</f>
        <v>PROF.MILENA SCHOTIN</v>
      </c>
      <c r="C16" s="2" t="s">
        <v>50</v>
      </c>
      <c r="D16" s="2" t="s">
        <v>51</v>
      </c>
      <c r="E16" s="2"/>
      <c r="F16" s="2" t="s">
        <v>52</v>
      </c>
      <c r="G16" s="34">
        <v>23804</v>
      </c>
      <c r="H16" s="2" t="s">
        <v>53</v>
      </c>
      <c r="I16" s="2" t="s">
        <v>138</v>
      </c>
      <c r="J16" s="4" t="s">
        <v>150</v>
      </c>
      <c r="K16" s="4" t="str">
        <f>HLOOKUP($J16,LOCATION!$A$2:$M$3,2,0)</f>
        <v>GERMANY</v>
      </c>
      <c r="L16" s="4" t="str">
        <f>INDEX(LOCATION!$A$1:$M$3,1,MATCH($K16,LOCATION!$A$3:$M$3,0))</f>
        <v>German</v>
      </c>
      <c r="M16" s="4" t="str">
        <f t="shared" si="0"/>
        <v>schotin.$d2@xyz.com</v>
      </c>
      <c r="N16" s="37">
        <v>105.3</v>
      </c>
      <c r="O16" s="2" t="s">
        <v>218</v>
      </c>
      <c r="P16" s="2" t="s">
        <v>217</v>
      </c>
      <c r="Q16" s="3" t="str">
        <f>INDEX(SPORT!$A$1:$B$33,MATCH($R16,SPORT!$B$1:$B$33,0),1)</f>
        <v>INDOOR</v>
      </c>
      <c r="R16" s="2" t="s">
        <v>188</v>
      </c>
      <c r="S16" s="35">
        <v>10241</v>
      </c>
      <c r="T16" t="s">
        <v>173</v>
      </c>
    </row>
    <row r="17" spans="1:20" x14ac:dyDescent="0.25">
      <c r="A17" s="33">
        <v>16</v>
      </c>
      <c r="B17" s="3" t="str">
        <f>UPPER(CONCATENATE($C17,SPORTSMEN!$D17," ",$F17))</f>
        <v>HR.LOTHAR BIRNBAUM</v>
      </c>
      <c r="C17" s="2" t="s">
        <v>46</v>
      </c>
      <c r="D17" s="2" t="s">
        <v>54</v>
      </c>
      <c r="E17" s="2"/>
      <c r="F17" s="2" t="s">
        <v>55</v>
      </c>
      <c r="G17" s="34">
        <v>25405</v>
      </c>
      <c r="H17" s="2" t="s">
        <v>17</v>
      </c>
      <c r="I17" s="2" t="s">
        <v>142</v>
      </c>
      <c r="J17" s="4" t="s">
        <v>150</v>
      </c>
      <c r="K17" s="4" t="str">
        <f>HLOOKUP($J17,LOCATION!$A$2:$M$3,2,0)</f>
        <v>GERMANY</v>
      </c>
      <c r="L17" s="4" t="str">
        <f>INDEX(LOCATION!$A$1:$M$3,1,MATCH($K17,LOCATION!$A$3:$M$3,0))</f>
        <v>German</v>
      </c>
      <c r="M17" s="4" t="str">
        <f t="shared" si="0"/>
        <v>birnbaum.$d2@xyz.com</v>
      </c>
      <c r="N17" s="37">
        <v>48.6</v>
      </c>
      <c r="O17" s="2" t="s">
        <v>214</v>
      </c>
      <c r="P17" s="2" t="s">
        <v>217</v>
      </c>
      <c r="Q17" s="3" t="str">
        <f>INDEX(SPORT!$A$1:$B$33,MATCH($R17,SPORT!$B$1:$B$33,0),1)</f>
        <v>OUTDOOR</v>
      </c>
      <c r="R17" s="2" t="s">
        <v>178</v>
      </c>
      <c r="S17" s="35">
        <v>88762</v>
      </c>
      <c r="T17" t="s">
        <v>176</v>
      </c>
    </row>
    <row r="18" spans="1:20" x14ac:dyDescent="0.25">
      <c r="A18" s="33">
        <v>17</v>
      </c>
      <c r="B18" s="3" t="str">
        <f>UPPER(CONCATENATE($C18,SPORTSMEN!$D18," ",$F18))</f>
        <v>HR.PIETRO STOLZE</v>
      </c>
      <c r="C18" s="2" t="s">
        <v>46</v>
      </c>
      <c r="D18" s="2" t="s">
        <v>56</v>
      </c>
      <c r="E18" s="2"/>
      <c r="F18" s="2" t="s">
        <v>57</v>
      </c>
      <c r="G18" s="34">
        <v>26582</v>
      </c>
      <c r="H18" s="2" t="s">
        <v>9</v>
      </c>
      <c r="I18" s="2" t="s">
        <v>142</v>
      </c>
      <c r="J18" s="4" t="s">
        <v>150</v>
      </c>
      <c r="K18" s="4" t="str">
        <f>HLOOKUP($J18,LOCATION!$A$2:$M$3,2,0)</f>
        <v>GERMANY</v>
      </c>
      <c r="L18" s="4" t="str">
        <f>INDEX(LOCATION!$A$1:$M$3,1,MATCH($K18,LOCATION!$A$3:$M$3,0))</f>
        <v>German</v>
      </c>
      <c r="M18" s="4" t="str">
        <f t="shared" si="0"/>
        <v>stolze.$d2@xyz.com</v>
      </c>
      <c r="N18" s="37">
        <v>105.9</v>
      </c>
      <c r="O18" s="2" t="s">
        <v>214</v>
      </c>
      <c r="P18" s="2" t="s">
        <v>210</v>
      </c>
      <c r="Q18" s="3" t="str">
        <f>INDEX(SPORT!$A$1:$B$33,MATCH($R18,SPORT!$B$1:$B$33,0),1)</f>
        <v>INDOOR</v>
      </c>
      <c r="R18" s="2" t="s">
        <v>189</v>
      </c>
      <c r="S18" s="35">
        <v>80757</v>
      </c>
      <c r="T18" t="s">
        <v>173</v>
      </c>
    </row>
    <row r="19" spans="1:20" x14ac:dyDescent="0.25">
      <c r="A19" s="33">
        <v>18</v>
      </c>
      <c r="B19" s="3" t="str">
        <f>UPPER(CONCATENATE($C19,SPORTSMEN!$D19," ",$F19))</f>
        <v>HR.RICHARD  TLUSTEK</v>
      </c>
      <c r="C19" s="2" t="s">
        <v>46</v>
      </c>
      <c r="D19" s="2" t="s">
        <v>58</v>
      </c>
      <c r="E19" s="2"/>
      <c r="F19" s="2" t="s">
        <v>59</v>
      </c>
      <c r="G19" s="34">
        <v>21793</v>
      </c>
      <c r="H19" s="2" t="s">
        <v>49</v>
      </c>
      <c r="I19" s="2" t="s">
        <v>142</v>
      </c>
      <c r="J19" s="4" t="s">
        <v>150</v>
      </c>
      <c r="K19" s="4" t="str">
        <f>HLOOKUP($J19,LOCATION!$A$2:$M$3,2,0)</f>
        <v>GERMANY</v>
      </c>
      <c r="L19" s="4" t="str">
        <f>INDEX(LOCATION!$A$1:$M$3,1,MATCH($K19,LOCATION!$A$3:$M$3,0))</f>
        <v>German</v>
      </c>
      <c r="M19" s="4" t="str">
        <f t="shared" si="0"/>
        <v>tlustek.$d2@xyz.com</v>
      </c>
      <c r="N19" s="37">
        <v>71.099999999999994</v>
      </c>
      <c r="O19" s="2" t="s">
        <v>214</v>
      </c>
      <c r="P19" s="2" t="s">
        <v>210</v>
      </c>
      <c r="Q19" s="3" t="str">
        <f>INDEX(SPORT!$A$1:$B$33,MATCH($R19,SPORT!$B$1:$B$33,0),1)</f>
        <v>OUTDOOR</v>
      </c>
      <c r="R19" s="2" t="s">
        <v>190</v>
      </c>
      <c r="S19" s="35">
        <v>88794</v>
      </c>
      <c r="T19" t="s">
        <v>176</v>
      </c>
    </row>
    <row r="20" spans="1:20" x14ac:dyDescent="0.25">
      <c r="A20" s="33">
        <v>19</v>
      </c>
      <c r="B20" s="3" t="str">
        <f>UPPER(CONCATENATE($C20,SPORTSMEN!$D20," ",$F20))</f>
        <v>DR.EARNESTINE RAYNOR</v>
      </c>
      <c r="C20" s="2" t="s">
        <v>21</v>
      </c>
      <c r="D20" s="2" t="s">
        <v>60</v>
      </c>
      <c r="E20" s="2"/>
      <c r="F20" s="2" t="s">
        <v>61</v>
      </c>
      <c r="G20" s="34">
        <v>28262</v>
      </c>
      <c r="H20" s="2" t="s">
        <v>20</v>
      </c>
      <c r="I20" s="2" t="s">
        <v>138</v>
      </c>
      <c r="J20" s="4" t="s">
        <v>152</v>
      </c>
      <c r="K20" s="4" t="str">
        <f>HLOOKUP($J20,LOCATION!$A$2:$M$3,2,0)</f>
        <v>AUSTRALIA</v>
      </c>
      <c r="L20" s="4" t="str">
        <f>INDEX(LOCATION!$A$1:$M$3,1,MATCH($K20,LOCATION!$A$3:$M$3,0))</f>
        <v>English</v>
      </c>
      <c r="M20" s="4" t="str">
        <f t="shared" si="0"/>
        <v>raynor.earnestine@xyz.org</v>
      </c>
      <c r="N20" s="37">
        <v>70.3</v>
      </c>
      <c r="O20" s="2" t="s">
        <v>214</v>
      </c>
      <c r="P20" s="2" t="s">
        <v>216</v>
      </c>
      <c r="Q20" s="3" t="str">
        <f>INDEX(SPORT!$A$1:$B$33,MATCH($R20,SPORT!$B$1:$B$33,0),1)</f>
        <v>INDOOR</v>
      </c>
      <c r="R20" s="2" t="s">
        <v>191</v>
      </c>
      <c r="S20" s="35">
        <v>63526</v>
      </c>
      <c r="T20" t="s">
        <v>173</v>
      </c>
    </row>
    <row r="21" spans="1:20" x14ac:dyDescent="0.25">
      <c r="A21" s="33">
        <v>20</v>
      </c>
      <c r="B21" s="3" t="str">
        <f>UPPER(CONCATENATE($C21,SPORTSMEN!$D21," ",$F21))</f>
        <v>MR.JASON GAYLORD</v>
      </c>
      <c r="C21" s="2" t="s">
        <v>24</v>
      </c>
      <c r="D21" s="2" t="s">
        <v>62</v>
      </c>
      <c r="E21" s="2"/>
      <c r="F21" s="2" t="s">
        <v>63</v>
      </c>
      <c r="G21" s="34">
        <v>27767</v>
      </c>
      <c r="H21" s="2" t="s">
        <v>64</v>
      </c>
      <c r="I21" s="2" t="s">
        <v>142</v>
      </c>
      <c r="J21" s="4" t="s">
        <v>152</v>
      </c>
      <c r="K21" s="4" t="str">
        <f>HLOOKUP($J21,LOCATION!$A$2:$M$3,2,0)</f>
        <v>AUSTRALIA</v>
      </c>
      <c r="L21" s="4" t="str">
        <f>INDEX(LOCATION!$A$1:$M$3,1,MATCH($K21,LOCATION!$A$3:$M$3,0))</f>
        <v>English</v>
      </c>
      <c r="M21" s="4" t="str">
        <f t="shared" si="0"/>
        <v>gaylord.jason@xyz.org</v>
      </c>
      <c r="N21" s="37">
        <v>54.7</v>
      </c>
      <c r="O21" s="2" t="s">
        <v>211</v>
      </c>
      <c r="P21" s="2" t="s">
        <v>212</v>
      </c>
      <c r="Q21" s="3" t="str">
        <f>INDEX(SPORT!$A$1:$B$33,MATCH($R21,SPORT!$B$1:$B$33,0),1)</f>
        <v>INDOOR</v>
      </c>
      <c r="R21" s="2" t="s">
        <v>192</v>
      </c>
      <c r="S21" s="35">
        <v>46352</v>
      </c>
      <c r="T21" t="s">
        <v>173</v>
      </c>
    </row>
    <row r="22" spans="1:20" x14ac:dyDescent="0.25">
      <c r="A22" s="33">
        <v>21</v>
      </c>
      <c r="B22" s="3" t="str">
        <f>UPPER(CONCATENATE($C22,SPORTSMEN!$D22," ",$F22))</f>
        <v>MR.KENDRICK SAUER</v>
      </c>
      <c r="C22" s="2" t="s">
        <v>24</v>
      </c>
      <c r="D22" s="2" t="s">
        <v>65</v>
      </c>
      <c r="E22" s="2"/>
      <c r="F22" s="2" t="s">
        <v>66</v>
      </c>
      <c r="G22" s="34">
        <v>35268</v>
      </c>
      <c r="H22" s="2" t="s">
        <v>17</v>
      </c>
      <c r="I22" s="2" t="s">
        <v>142</v>
      </c>
      <c r="J22" s="4" t="s">
        <v>152</v>
      </c>
      <c r="K22" s="4" t="str">
        <f>HLOOKUP($J22,LOCATION!$A$2:$M$3,2,0)</f>
        <v>AUSTRALIA</v>
      </c>
      <c r="L22" s="4" t="str">
        <f>INDEX(LOCATION!$A$1:$M$3,1,MATCH($K22,LOCATION!$A$3:$M$3,0))</f>
        <v>English</v>
      </c>
      <c r="M22" s="4" t="str">
        <f t="shared" si="0"/>
        <v>sauer.kendrick@xyz.org</v>
      </c>
      <c r="N22" s="37">
        <v>100.9</v>
      </c>
      <c r="O22" s="2" t="s">
        <v>214</v>
      </c>
      <c r="P22" s="2" t="s">
        <v>215</v>
      </c>
      <c r="Q22" s="3" t="str">
        <f>INDEX(SPORT!$A$1:$B$33,MATCH($R22,SPORT!$B$1:$B$33,0),1)</f>
        <v>OUTDOOR</v>
      </c>
      <c r="R22" s="2" t="s">
        <v>193</v>
      </c>
      <c r="S22" s="35">
        <v>106808</v>
      </c>
      <c r="T22" t="s">
        <v>176</v>
      </c>
    </row>
    <row r="23" spans="1:20" x14ac:dyDescent="0.25">
      <c r="A23" s="33">
        <v>22</v>
      </c>
      <c r="B23" s="3" t="str">
        <f>UPPER(CONCATENATE($C23,SPORTSMEN!$D23," ",$F23))</f>
        <v>DR.ANNABELL OLSON</v>
      </c>
      <c r="C23" s="2" t="s">
        <v>21</v>
      </c>
      <c r="D23" s="2" t="s">
        <v>67</v>
      </c>
      <c r="E23" s="2"/>
      <c r="F23" s="2" t="s">
        <v>68</v>
      </c>
      <c r="G23" s="34">
        <v>23483</v>
      </c>
      <c r="H23" s="2" t="s">
        <v>69</v>
      </c>
      <c r="I23" s="2" t="s">
        <v>138</v>
      </c>
      <c r="J23" s="4" t="s">
        <v>152</v>
      </c>
      <c r="K23" s="4" t="str">
        <f>HLOOKUP($J23,LOCATION!$A$2:$M$3,2,0)</f>
        <v>AUSTRALIA</v>
      </c>
      <c r="L23" s="4" t="str">
        <f>INDEX(LOCATION!$A$1:$M$3,1,MATCH($K23,LOCATION!$A$3:$M$3,0))</f>
        <v>English</v>
      </c>
      <c r="M23" s="4" t="str">
        <f t="shared" si="0"/>
        <v>olson.annabell@xyz.org</v>
      </c>
      <c r="N23" s="37">
        <v>84.3</v>
      </c>
      <c r="O23" s="2" t="s">
        <v>209</v>
      </c>
      <c r="P23" s="2" t="s">
        <v>216</v>
      </c>
      <c r="Q23" s="3" t="str">
        <f>INDEX(SPORT!$A$1:$B$33,MATCH($R23,SPORT!$B$1:$B$33,0),1)</f>
        <v>OUTDOOR</v>
      </c>
      <c r="R23" s="2" t="s">
        <v>194</v>
      </c>
      <c r="S23" s="35">
        <v>96468</v>
      </c>
      <c r="T23" t="s">
        <v>176</v>
      </c>
    </row>
    <row r="24" spans="1:20" x14ac:dyDescent="0.25">
      <c r="A24" s="33">
        <v>23</v>
      </c>
      <c r="B24" s="3" t="str">
        <f>UPPER(CONCATENATE($C24,SPORTSMEN!$D24," ",$F24))</f>
        <v>DR.JENA UPTON</v>
      </c>
      <c r="C24" s="2" t="s">
        <v>21</v>
      </c>
      <c r="D24" s="2" t="s">
        <v>70</v>
      </c>
      <c r="E24" s="2"/>
      <c r="F24" s="2" t="s">
        <v>71</v>
      </c>
      <c r="G24" s="34">
        <v>20437</v>
      </c>
      <c r="H24" s="2" t="s">
        <v>27</v>
      </c>
      <c r="I24" s="2" t="s">
        <v>138</v>
      </c>
      <c r="J24" s="4" t="s">
        <v>152</v>
      </c>
      <c r="K24" s="4" t="str">
        <f>HLOOKUP($J24,LOCATION!$A$2:$M$3,2,0)</f>
        <v>AUSTRALIA</v>
      </c>
      <c r="L24" s="4" t="str">
        <f>INDEX(LOCATION!$A$1:$M$3,1,MATCH($K24,LOCATION!$A$3:$M$3,0))</f>
        <v>English</v>
      </c>
      <c r="M24" s="4" t="str">
        <f t="shared" si="0"/>
        <v>upton.jena@xyz.org</v>
      </c>
      <c r="N24" s="37">
        <v>66.8</v>
      </c>
      <c r="O24" s="2" t="s">
        <v>214</v>
      </c>
      <c r="P24" s="2" t="s">
        <v>217</v>
      </c>
      <c r="Q24" s="3" t="str">
        <f>INDEX(SPORT!$A$1:$B$33,MATCH($R24,SPORT!$B$1:$B$33,0),1)</f>
        <v>OUTDOOR</v>
      </c>
      <c r="R24" s="2" t="s">
        <v>195</v>
      </c>
      <c r="S24" s="35">
        <v>16526</v>
      </c>
      <c r="T24" t="s">
        <v>176</v>
      </c>
    </row>
    <row r="25" spans="1:20" x14ac:dyDescent="0.25">
      <c r="A25" s="33">
        <v>24</v>
      </c>
      <c r="B25" s="3" t="str">
        <f>UPPER(CONCATENATE($C25,SPORTSMEN!$D25," ",$F25))</f>
        <v>DR.SHANNY BINS</v>
      </c>
      <c r="C25" s="2" t="s">
        <v>21</v>
      </c>
      <c r="D25" s="2" t="s">
        <v>72</v>
      </c>
      <c r="E25" s="2"/>
      <c r="F25" s="2" t="s">
        <v>73</v>
      </c>
      <c r="G25" s="34">
        <v>36400</v>
      </c>
      <c r="H25" s="2" t="s">
        <v>49</v>
      </c>
      <c r="I25" s="2" t="s">
        <v>138</v>
      </c>
      <c r="J25" s="4" t="s">
        <v>152</v>
      </c>
      <c r="K25" s="4" t="str">
        <f>HLOOKUP($J25,LOCATION!$A$2:$M$3,2,0)</f>
        <v>AUSTRALIA</v>
      </c>
      <c r="L25" s="4" t="str">
        <f>INDEX(LOCATION!$A$1:$M$3,1,MATCH($K25,LOCATION!$A$3:$M$3,0))</f>
        <v>English</v>
      </c>
      <c r="M25" s="4" t="str">
        <f t="shared" si="0"/>
        <v>bins.shanny@xyz.org</v>
      </c>
      <c r="N25" s="37">
        <v>59.4</v>
      </c>
      <c r="O25" s="2" t="s">
        <v>213</v>
      </c>
      <c r="P25" s="2" t="s">
        <v>215</v>
      </c>
      <c r="Q25" s="3" t="str">
        <f>INDEX(SPORT!$A$1:$B$33,MATCH($R25,SPORT!$B$1:$B$33,0),1)</f>
        <v>OUTDOOR</v>
      </c>
      <c r="R25" s="2" t="s">
        <v>196</v>
      </c>
      <c r="S25" s="35">
        <v>21891</v>
      </c>
      <c r="T25" t="s">
        <v>176</v>
      </c>
    </row>
    <row r="26" spans="1:20" x14ac:dyDescent="0.25">
      <c r="A26" s="33">
        <v>25</v>
      </c>
      <c r="B26" s="3" t="str">
        <f>UPPER(CONCATENATE($C26,SPORTSMEN!$D26," ",$F26))</f>
        <v>DR.TIA ABSHIRE</v>
      </c>
      <c r="C26" s="2" t="s">
        <v>21</v>
      </c>
      <c r="D26" s="2" t="s">
        <v>74</v>
      </c>
      <c r="E26" s="2"/>
      <c r="F26" s="2" t="s">
        <v>75</v>
      </c>
      <c r="G26" s="34">
        <v>24309</v>
      </c>
      <c r="H26" s="2" t="s">
        <v>17</v>
      </c>
      <c r="I26" s="2" t="s">
        <v>138</v>
      </c>
      <c r="J26" s="4" t="s">
        <v>152</v>
      </c>
      <c r="K26" s="4" t="str">
        <f>HLOOKUP($J26,LOCATION!$A$2:$M$3,2,0)</f>
        <v>AUSTRALIA</v>
      </c>
      <c r="L26" s="4" t="str">
        <f>INDEX(LOCATION!$A$1:$M$3,1,MATCH($K26,LOCATION!$A$3:$M$3,0))</f>
        <v>English</v>
      </c>
      <c r="M26" s="4" t="str">
        <f t="shared" si="0"/>
        <v>abshire.tia@xyz.org</v>
      </c>
      <c r="N26" s="37">
        <v>77.8</v>
      </c>
      <c r="O26" s="2" t="s">
        <v>213</v>
      </c>
      <c r="P26" s="2" t="s">
        <v>216</v>
      </c>
      <c r="Q26" s="3" t="str">
        <f>INDEX(SPORT!$A$1:$B$33,MATCH($R26,SPORT!$B$1:$B$33,0),1)</f>
        <v>OUTDOOR</v>
      </c>
      <c r="R26" s="2" t="s">
        <v>181</v>
      </c>
      <c r="S26" s="35">
        <v>62037</v>
      </c>
      <c r="T26" t="s">
        <v>176</v>
      </c>
    </row>
    <row r="27" spans="1:20" x14ac:dyDescent="0.25">
      <c r="A27" s="33">
        <v>26</v>
      </c>
      <c r="B27" s="3" t="str">
        <f>UPPER(CONCATENATE($C27,SPORTSMEN!$D27," ",$F27))</f>
        <v>MS.ISABEL RUNOLFSDOTTIR</v>
      </c>
      <c r="C27" s="2" t="s">
        <v>6</v>
      </c>
      <c r="D27" s="2" t="s">
        <v>76</v>
      </c>
      <c r="E27" s="2"/>
      <c r="F27" s="2" t="s">
        <v>77</v>
      </c>
      <c r="G27" s="34">
        <v>28570</v>
      </c>
      <c r="H27" s="2" t="s">
        <v>69</v>
      </c>
      <c r="I27" s="2" t="s">
        <v>138</v>
      </c>
      <c r="J27" s="4" t="s">
        <v>152</v>
      </c>
      <c r="K27" s="4" t="str">
        <f>HLOOKUP($J27,LOCATION!$A$2:$M$3,2,0)</f>
        <v>AUSTRALIA</v>
      </c>
      <c r="L27" s="4" t="str">
        <f>INDEX(LOCATION!$A$1:$M$3,1,MATCH($K27,LOCATION!$A$3:$M$3,0))</f>
        <v>English</v>
      </c>
      <c r="M27" s="4" t="str">
        <f t="shared" si="0"/>
        <v>runolfsdottir.isabel@xyz.org</v>
      </c>
      <c r="N27" s="37">
        <v>85.9</v>
      </c>
      <c r="O27" s="2" t="s">
        <v>214</v>
      </c>
      <c r="P27" s="2" t="s">
        <v>219</v>
      </c>
      <c r="Q27" s="3" t="str">
        <f>INDEX(SPORT!$A$1:$B$33,MATCH($R27,SPORT!$B$1:$B$33,0),1)</f>
        <v>INDOOR</v>
      </c>
      <c r="R27" s="2" t="s">
        <v>174</v>
      </c>
      <c r="S27" s="35">
        <v>89737</v>
      </c>
      <c r="T27" t="s">
        <v>173</v>
      </c>
    </row>
    <row r="28" spans="1:20" x14ac:dyDescent="0.25">
      <c r="A28" s="33">
        <v>27</v>
      </c>
      <c r="B28" s="3" t="str">
        <f>UPPER(CONCATENATE($C28,SPORTSMEN!$D28," ",$F28))</f>
        <v>HR.BARNEY WESACK</v>
      </c>
      <c r="C28" s="2" t="s">
        <v>46</v>
      </c>
      <c r="D28" s="2" t="s">
        <v>78</v>
      </c>
      <c r="E28" s="2"/>
      <c r="F28" s="2" t="s">
        <v>79</v>
      </c>
      <c r="G28" s="34">
        <v>25767</v>
      </c>
      <c r="H28" s="2" t="s">
        <v>17</v>
      </c>
      <c r="I28" s="2" t="s">
        <v>142</v>
      </c>
      <c r="J28" s="4" t="s">
        <v>154</v>
      </c>
      <c r="K28" s="4" t="str">
        <f>HLOOKUP($J28,LOCATION!$A$2:$M$3,2,0)</f>
        <v>AUSTRIA</v>
      </c>
      <c r="L28" s="4" t="str">
        <f>INDEX(LOCATION!$A$1:$M$3,1,MATCH($K28,LOCATION!$A$3:$M$3,0))</f>
        <v>German</v>
      </c>
      <c r="M28" s="4" t="str">
        <f t="shared" si="0"/>
        <v>wesack.$d2@xyz.com</v>
      </c>
      <c r="N28" s="37">
        <v>93.4</v>
      </c>
      <c r="O28" s="2" t="s">
        <v>213</v>
      </c>
      <c r="P28" s="2" t="s">
        <v>219</v>
      </c>
      <c r="Q28" s="3" t="str">
        <f>INDEX(SPORT!$A$1:$B$33,MATCH($R28,SPORT!$B$1:$B$33,0),1)</f>
        <v>INDOOR</v>
      </c>
      <c r="R28" s="2" t="s">
        <v>197</v>
      </c>
      <c r="S28" s="35">
        <v>41039</v>
      </c>
      <c r="T28" t="s">
        <v>173</v>
      </c>
    </row>
    <row r="29" spans="1:20" x14ac:dyDescent="0.25">
      <c r="A29" s="33">
        <v>28</v>
      </c>
      <c r="B29" s="3" t="str">
        <f>UPPER(CONCATENATE($C29,SPORTSMEN!$D29," ",$F29))</f>
        <v>HR.BARUCH KADE</v>
      </c>
      <c r="C29" s="2" t="s">
        <v>46</v>
      </c>
      <c r="D29" s="2" t="s">
        <v>80</v>
      </c>
      <c r="E29" s="2"/>
      <c r="F29" s="2" t="s">
        <v>81</v>
      </c>
      <c r="G29" s="34">
        <v>30020</v>
      </c>
      <c r="H29" s="2" t="s">
        <v>53</v>
      </c>
      <c r="I29" s="2" t="s">
        <v>142</v>
      </c>
      <c r="J29" s="4" t="s">
        <v>154</v>
      </c>
      <c r="K29" s="4" t="str">
        <f>HLOOKUP($J29,LOCATION!$A$2:$M$3,2,0)</f>
        <v>AUSTRIA</v>
      </c>
      <c r="L29" s="4" t="str">
        <f>INDEX(LOCATION!$A$1:$M$3,1,MATCH($K29,LOCATION!$A$3:$M$3,0))</f>
        <v>German</v>
      </c>
      <c r="M29" s="4" t="str">
        <f t="shared" si="0"/>
        <v>kade.$d2@xyz.com</v>
      </c>
      <c r="N29" s="37">
        <v>95.5</v>
      </c>
      <c r="O29" s="2" t="s">
        <v>218</v>
      </c>
      <c r="P29" s="2" t="s">
        <v>212</v>
      </c>
      <c r="Q29" s="3" t="str">
        <f>INDEX(SPORT!$A$1:$B$33,MATCH($R29,SPORT!$B$1:$B$33,0),1)</f>
        <v>OUTDOOR</v>
      </c>
      <c r="R29" s="2" t="s">
        <v>186</v>
      </c>
      <c r="S29" s="35">
        <v>28458</v>
      </c>
      <c r="T29" t="s">
        <v>176</v>
      </c>
    </row>
    <row r="30" spans="1:20" x14ac:dyDescent="0.25">
      <c r="A30" s="33">
        <v>29</v>
      </c>
      <c r="B30" s="3" t="str">
        <f>UPPER(CONCATENATE($C30,SPORTSMEN!$D30," ",$F30))</f>
        <v>PROF.LIESBETH ROSEMANN</v>
      </c>
      <c r="C30" s="2" t="s">
        <v>50</v>
      </c>
      <c r="D30" s="2" t="s">
        <v>82</v>
      </c>
      <c r="E30" s="2"/>
      <c r="F30" s="2" t="s">
        <v>83</v>
      </c>
      <c r="G30" s="34">
        <v>34361</v>
      </c>
      <c r="H30" s="2" t="s">
        <v>12</v>
      </c>
      <c r="I30" s="2" t="s">
        <v>138</v>
      </c>
      <c r="J30" s="4" t="s">
        <v>154</v>
      </c>
      <c r="K30" s="4" t="str">
        <f>HLOOKUP($J30,LOCATION!$A$2:$M$3,2,0)</f>
        <v>AUSTRIA</v>
      </c>
      <c r="L30" s="4" t="str">
        <f>INDEX(LOCATION!$A$1:$M$3,1,MATCH($K30,LOCATION!$A$3:$M$3,0))</f>
        <v>German</v>
      </c>
      <c r="M30" s="4" t="str">
        <f t="shared" si="0"/>
        <v>rosemann.$d2@xyz.com</v>
      </c>
      <c r="N30" s="37">
        <v>52.2</v>
      </c>
      <c r="O30" s="2" t="s">
        <v>214</v>
      </c>
      <c r="P30" s="2" t="s">
        <v>217</v>
      </c>
      <c r="Q30" s="3" t="str">
        <f>INDEX(SPORT!$A$1:$B$33,MATCH($R30,SPORT!$B$1:$B$33,0),1)</f>
        <v>OUTDOOR</v>
      </c>
      <c r="R30" s="2" t="s">
        <v>181</v>
      </c>
      <c r="S30" s="35">
        <v>55007</v>
      </c>
      <c r="T30" t="s">
        <v>176</v>
      </c>
    </row>
    <row r="31" spans="1:20" x14ac:dyDescent="0.25">
      <c r="A31" s="33">
        <v>30</v>
      </c>
      <c r="B31" s="3" t="str">
        <f>UPPER(CONCATENATE($C31,SPORTSMEN!$D31," ",$F31))</f>
        <v>MME.VALENTINE MOREAU</v>
      </c>
      <c r="C31" s="2" t="s">
        <v>84</v>
      </c>
      <c r="D31" s="2" t="s">
        <v>85</v>
      </c>
      <c r="E31" s="2"/>
      <c r="F31" s="2" t="s">
        <v>86</v>
      </c>
      <c r="G31" s="34">
        <v>29137</v>
      </c>
      <c r="H31" s="2" t="s">
        <v>9</v>
      </c>
      <c r="I31" s="2" t="s">
        <v>138</v>
      </c>
      <c r="J31" s="4" t="s">
        <v>157</v>
      </c>
      <c r="K31" s="4" t="str">
        <f>HLOOKUP($J31,LOCATION!$A$2:$M$3,2,0)</f>
        <v>FRANCE</v>
      </c>
      <c r="L31" s="4" t="str">
        <f>INDEX(LOCATION!$A$1:$M$3,1,MATCH($K31,LOCATION!$A$3:$M$3,0))</f>
        <v>French</v>
      </c>
      <c r="M31" s="4" t="str">
        <f t="shared" si="0"/>
        <v>moreau.$d2@xyz.com</v>
      </c>
      <c r="N31" s="37">
        <v>74.599999999999994</v>
      </c>
      <c r="O31" s="2" t="s">
        <v>214</v>
      </c>
      <c r="P31" s="2" t="s">
        <v>219</v>
      </c>
      <c r="Q31" s="3" t="str">
        <f>INDEX(SPORT!$A$1:$B$33,MATCH($R31,SPORT!$B$1:$B$33,0),1)</f>
        <v>OUTDOOR</v>
      </c>
      <c r="R31" s="2" t="s">
        <v>198</v>
      </c>
      <c r="S31" s="35">
        <v>69041</v>
      </c>
      <c r="T31" t="s">
        <v>176</v>
      </c>
    </row>
    <row r="32" spans="1:20" x14ac:dyDescent="0.25">
      <c r="A32" s="33">
        <v>31</v>
      </c>
      <c r="B32" s="3" t="str">
        <f>UPPER(CONCATENATE($C32,SPORTSMEN!$D32," ",$F32))</f>
        <v>MME.PAULETTE DURAND</v>
      </c>
      <c r="C32" s="2" t="s">
        <v>84</v>
      </c>
      <c r="D32" s="2" t="s">
        <v>87</v>
      </c>
      <c r="E32" s="2"/>
      <c r="F32" s="2" t="s">
        <v>88</v>
      </c>
      <c r="G32" s="34">
        <v>32867</v>
      </c>
      <c r="H32" s="2" t="s">
        <v>64</v>
      </c>
      <c r="I32" s="2" t="s">
        <v>138</v>
      </c>
      <c r="J32" s="4" t="s">
        <v>157</v>
      </c>
      <c r="K32" s="4" t="str">
        <f>HLOOKUP($J32,LOCATION!$A$2:$M$3,2,0)</f>
        <v>FRANCE</v>
      </c>
      <c r="L32" s="4" t="str">
        <f>INDEX(LOCATION!$A$1:$M$3,1,MATCH($K32,LOCATION!$A$3:$M$3,0))</f>
        <v>French</v>
      </c>
      <c r="M32" s="4" t="str">
        <f t="shared" si="0"/>
        <v>durand.$d2@xyz.com</v>
      </c>
      <c r="N32" s="37">
        <v>81.7</v>
      </c>
      <c r="O32" s="2" t="s">
        <v>213</v>
      </c>
      <c r="P32" s="2" t="s">
        <v>212</v>
      </c>
      <c r="Q32" s="3" t="str">
        <f>INDEX(SPORT!$A$1:$B$33,MATCH($R32,SPORT!$B$1:$B$33,0),1)</f>
        <v>INDOOR</v>
      </c>
      <c r="R32" s="2" t="s">
        <v>197</v>
      </c>
      <c r="S32" s="35">
        <v>86262</v>
      </c>
      <c r="T32" t="s">
        <v>173</v>
      </c>
    </row>
    <row r="33" spans="1:20" x14ac:dyDescent="0.25">
      <c r="A33" s="33">
        <v>32</v>
      </c>
      <c r="B33" s="3" t="str">
        <f>UPPER(CONCATENATE($C33,SPORTSMEN!$D33," ",$F33))</f>
        <v>MME.LAURE-ALIX CHEVALIER</v>
      </c>
      <c r="C33" s="2" t="s">
        <v>84</v>
      </c>
      <c r="D33" s="2" t="s">
        <v>89</v>
      </c>
      <c r="E33" s="2"/>
      <c r="F33" s="2" t="s">
        <v>90</v>
      </c>
      <c r="G33" s="34">
        <v>25925</v>
      </c>
      <c r="H33" s="2" t="s">
        <v>64</v>
      </c>
      <c r="I33" s="2" t="s">
        <v>138</v>
      </c>
      <c r="J33" s="4" t="s">
        <v>157</v>
      </c>
      <c r="K33" s="4" t="str">
        <f>HLOOKUP($J33,LOCATION!$A$2:$M$3,2,0)</f>
        <v>FRANCE</v>
      </c>
      <c r="L33" s="4" t="str">
        <f>INDEX(LOCATION!$A$1:$M$3,1,MATCH($K33,LOCATION!$A$3:$M$3,0))</f>
        <v>French</v>
      </c>
      <c r="M33" s="4" t="str">
        <f t="shared" si="0"/>
        <v>chevalier.$d2@xyz.com</v>
      </c>
      <c r="N33" s="37">
        <v>78.099999999999994</v>
      </c>
      <c r="O33" s="2" t="s">
        <v>214</v>
      </c>
      <c r="P33" s="2" t="s">
        <v>217</v>
      </c>
      <c r="Q33" s="3" t="str">
        <f>INDEX(SPORT!$A$1:$B$33,MATCH($R33,SPORT!$B$1:$B$33,0),1)</f>
        <v>OUTDOOR</v>
      </c>
      <c r="R33" s="2" t="s">
        <v>195</v>
      </c>
      <c r="S33" s="35">
        <v>19234</v>
      </c>
      <c r="T33" t="s">
        <v>176</v>
      </c>
    </row>
    <row r="34" spans="1:20" x14ac:dyDescent="0.25">
      <c r="A34" s="33">
        <v>33</v>
      </c>
      <c r="B34" s="3" t="str">
        <f>UPPER(CONCATENATE($C34,SPORTSMEN!$D34," ",$F34))</f>
        <v>M.CLAUDE TOUSSAINT</v>
      </c>
      <c r="C34" s="2" t="s">
        <v>91</v>
      </c>
      <c r="D34" s="2" t="s">
        <v>92</v>
      </c>
      <c r="E34" s="2"/>
      <c r="F34" s="2" t="s">
        <v>93</v>
      </c>
      <c r="G34" s="34">
        <v>29529</v>
      </c>
      <c r="H34" s="2" t="s">
        <v>40</v>
      </c>
      <c r="I34" s="2" t="s">
        <v>142</v>
      </c>
      <c r="J34" s="4" t="s">
        <v>157</v>
      </c>
      <c r="K34" s="4" t="str">
        <f>HLOOKUP($J34,LOCATION!$A$2:$M$3,2,0)</f>
        <v>FRANCE</v>
      </c>
      <c r="L34" s="4" t="str">
        <f>INDEX(LOCATION!$A$1:$M$3,1,MATCH($K34,LOCATION!$A$3:$M$3,0))</f>
        <v>French</v>
      </c>
      <c r="M34" s="4" t="str">
        <f t="shared" si="0"/>
        <v>toussaint.$d2@xyz.com</v>
      </c>
      <c r="N34" s="37">
        <v>57.1</v>
      </c>
      <c r="O34" s="2" t="s">
        <v>209</v>
      </c>
      <c r="P34" s="2" t="s">
        <v>217</v>
      </c>
      <c r="Q34" s="3" t="str">
        <f>INDEX(SPORT!$A$1:$B$33,MATCH($R34,SPORT!$B$1:$B$33,0),1)</f>
        <v>INDOOR</v>
      </c>
      <c r="R34" s="2" t="s">
        <v>199</v>
      </c>
      <c r="S34" s="35">
        <v>95123</v>
      </c>
      <c r="T34" t="s">
        <v>173</v>
      </c>
    </row>
    <row r="35" spans="1:20" x14ac:dyDescent="0.25">
      <c r="A35" s="33">
        <v>34</v>
      </c>
      <c r="B35" s="3" t="str">
        <f>UPPER(CONCATENATE($C35,SPORTSMEN!$D35," ",$F35))</f>
        <v>M.VICTOR LENOIR</v>
      </c>
      <c r="C35" s="2" t="s">
        <v>91</v>
      </c>
      <c r="D35" s="2" t="s">
        <v>94</v>
      </c>
      <c r="E35" s="2"/>
      <c r="F35" s="2" t="s">
        <v>95</v>
      </c>
      <c r="G35" s="34">
        <v>29875</v>
      </c>
      <c r="H35" s="2" t="s">
        <v>9</v>
      </c>
      <c r="I35" s="2" t="s">
        <v>142</v>
      </c>
      <c r="J35" s="4" t="s">
        <v>157</v>
      </c>
      <c r="K35" s="4" t="str">
        <f>HLOOKUP($J35,LOCATION!$A$2:$M$3,2,0)</f>
        <v>FRANCE</v>
      </c>
      <c r="L35" s="4" t="str">
        <f>INDEX(LOCATION!$A$1:$M$3,1,MATCH($K35,LOCATION!$A$3:$M$3,0))</f>
        <v>French</v>
      </c>
      <c r="M35" s="4" t="str">
        <f t="shared" si="0"/>
        <v>lenoir.$d2@xyz.com</v>
      </c>
      <c r="N35" s="37">
        <v>56</v>
      </c>
      <c r="O35" s="2" t="s">
        <v>214</v>
      </c>
      <c r="P35" s="2" t="s">
        <v>219</v>
      </c>
      <c r="Q35" s="3" t="str">
        <f>INDEX(SPORT!$A$1:$B$33,MATCH($R35,SPORT!$B$1:$B$33,0),1)</f>
        <v>OUTDOOR</v>
      </c>
      <c r="R35" s="2" t="s">
        <v>193</v>
      </c>
      <c r="S35" s="35">
        <v>62761</v>
      </c>
      <c r="T35" t="s">
        <v>176</v>
      </c>
    </row>
    <row r="36" spans="1:20" x14ac:dyDescent="0.25">
      <c r="A36" s="33">
        <v>35</v>
      </c>
      <c r="B36" s="3" t="str">
        <f>UPPER(CONCATENATE($C36,SPORTSMEN!$D36," ",$F36))</f>
        <v>M.ARTHUR LENOIR</v>
      </c>
      <c r="C36" s="2" t="s">
        <v>91</v>
      </c>
      <c r="D36" s="2" t="s">
        <v>96</v>
      </c>
      <c r="E36" s="2"/>
      <c r="F36" s="2" t="s">
        <v>95</v>
      </c>
      <c r="G36" s="34">
        <v>20300</v>
      </c>
      <c r="H36" s="2" t="s">
        <v>30</v>
      </c>
      <c r="I36" s="2" t="s">
        <v>142</v>
      </c>
      <c r="J36" s="4" t="s">
        <v>157</v>
      </c>
      <c r="K36" s="4" t="str">
        <f>HLOOKUP($J36,LOCATION!$A$2:$M$3,2,0)</f>
        <v>FRANCE</v>
      </c>
      <c r="L36" s="4" t="str">
        <f>INDEX(LOCATION!$A$1:$M$3,1,MATCH($K36,LOCATION!$A$3:$M$3,0))</f>
        <v>French</v>
      </c>
      <c r="M36" s="4" t="str">
        <f t="shared" si="0"/>
        <v>lenoir.$d2@xyz.com</v>
      </c>
      <c r="N36" s="37">
        <v>88.6</v>
      </c>
      <c r="O36" s="2" t="s">
        <v>213</v>
      </c>
      <c r="P36" s="2" t="s">
        <v>217</v>
      </c>
      <c r="Q36" s="3" t="str">
        <f>INDEX(SPORT!$A$1:$B$33,MATCH($R36,SPORT!$B$1:$B$33,0),1)</f>
        <v>OUTDOOR</v>
      </c>
      <c r="R36" s="2" t="s">
        <v>200</v>
      </c>
      <c r="S36" s="35">
        <v>108431</v>
      </c>
      <c r="T36" t="s">
        <v>176</v>
      </c>
    </row>
    <row r="37" spans="1:20" x14ac:dyDescent="0.25">
      <c r="A37" s="33">
        <v>36</v>
      </c>
      <c r="B37" s="3" t="str">
        <f>UPPER(CONCATENATE($C37,SPORTSMEN!$D37," ",$F37))</f>
        <v>M.BENJAMIN LEBRUN-BRUN</v>
      </c>
      <c r="C37" s="2" t="s">
        <v>91</v>
      </c>
      <c r="D37" s="2" t="s">
        <v>97</v>
      </c>
      <c r="E37" s="2"/>
      <c r="F37" s="2" t="s">
        <v>98</v>
      </c>
      <c r="G37" s="34">
        <v>27428</v>
      </c>
      <c r="H37" s="2" t="s">
        <v>12</v>
      </c>
      <c r="I37" s="2" t="s">
        <v>142</v>
      </c>
      <c r="J37" s="4" t="s">
        <v>157</v>
      </c>
      <c r="K37" s="4" t="str">
        <f>HLOOKUP($J37,LOCATION!$A$2:$M$3,2,0)</f>
        <v>FRANCE</v>
      </c>
      <c r="L37" s="4" t="str">
        <f>INDEX(LOCATION!$A$1:$M$3,1,MATCH($K37,LOCATION!$A$3:$M$3,0))</f>
        <v>French</v>
      </c>
      <c r="M37" s="4" t="str">
        <f t="shared" si="0"/>
        <v>lebrun-brun.$d2@xyz.com</v>
      </c>
      <c r="N37" s="37">
        <v>78.2</v>
      </c>
      <c r="O37" s="2" t="s">
        <v>211</v>
      </c>
      <c r="P37" s="2" t="s">
        <v>212</v>
      </c>
      <c r="Q37" s="3" t="str">
        <f>INDEX(SPORT!$A$1:$B$33,MATCH($R37,SPORT!$B$1:$B$33,0),1)</f>
        <v>OUTDOOR</v>
      </c>
      <c r="R37" s="2" t="s">
        <v>193</v>
      </c>
      <c r="S37" s="35">
        <v>66268</v>
      </c>
      <c r="T37" t="s">
        <v>176</v>
      </c>
    </row>
    <row r="38" spans="1:20" x14ac:dyDescent="0.25">
      <c r="A38" s="33">
        <v>37</v>
      </c>
      <c r="B38" s="3" t="str">
        <f>UPPER(CONCATENATE($C38,SPORTSMEN!$D38," ",$F38))</f>
        <v>M.ANTOINE MAILLARD</v>
      </c>
      <c r="C38" s="2" t="s">
        <v>91</v>
      </c>
      <c r="D38" s="2" t="s">
        <v>99</v>
      </c>
      <c r="E38" s="2"/>
      <c r="F38" s="2" t="s">
        <v>100</v>
      </c>
      <c r="G38" s="34">
        <v>31585</v>
      </c>
      <c r="H38" s="2" t="s">
        <v>17</v>
      </c>
      <c r="I38" s="2" t="s">
        <v>142</v>
      </c>
      <c r="J38" s="4" t="s">
        <v>157</v>
      </c>
      <c r="K38" s="4" t="str">
        <f>HLOOKUP($J38,LOCATION!$A$2:$M$3,2,0)</f>
        <v>FRANCE</v>
      </c>
      <c r="L38" s="4" t="str">
        <f>INDEX(LOCATION!$A$1:$M$3,1,MATCH($K38,LOCATION!$A$3:$M$3,0))</f>
        <v>French</v>
      </c>
      <c r="M38" s="4" t="str">
        <f t="shared" si="0"/>
        <v>maillard.$d2@xyz.com</v>
      </c>
      <c r="N38" s="37">
        <v>95.8</v>
      </c>
      <c r="O38" s="2" t="s">
        <v>214</v>
      </c>
      <c r="P38" s="2" t="s">
        <v>215</v>
      </c>
      <c r="Q38" s="3" t="str">
        <f>INDEX(SPORT!$A$1:$B$33,MATCH($R38,SPORT!$B$1:$B$33,0),1)</f>
        <v>OUTDOOR</v>
      </c>
      <c r="R38" s="2" t="s">
        <v>201</v>
      </c>
      <c r="S38" s="35">
        <v>33970</v>
      </c>
      <c r="T38" t="s">
        <v>176</v>
      </c>
    </row>
    <row r="39" spans="1:20" x14ac:dyDescent="0.25">
      <c r="A39" s="33">
        <v>38</v>
      </c>
      <c r="B39" s="3" t="str">
        <f>UPPER(CONCATENATE($C39,SPORTSMEN!$D39," ",$F39))</f>
        <v>M.BERNARD HOARAU-GUYON</v>
      </c>
      <c r="C39" s="2" t="s">
        <v>91</v>
      </c>
      <c r="D39" s="2" t="s">
        <v>101</v>
      </c>
      <c r="E39" s="2"/>
      <c r="F39" s="2" t="s">
        <v>102</v>
      </c>
      <c r="G39" s="34">
        <v>30327</v>
      </c>
      <c r="H39" s="2" t="s">
        <v>64</v>
      </c>
      <c r="I39" s="2" t="s">
        <v>142</v>
      </c>
      <c r="J39" s="4" t="s">
        <v>157</v>
      </c>
      <c r="K39" s="4" t="str">
        <f>HLOOKUP($J39,LOCATION!$A$2:$M$3,2,0)</f>
        <v>FRANCE</v>
      </c>
      <c r="L39" s="4" t="str">
        <f>INDEX(LOCATION!$A$1:$M$3,1,MATCH($K39,LOCATION!$A$3:$M$3,0))</f>
        <v>French</v>
      </c>
      <c r="M39" s="4" t="str">
        <f t="shared" si="0"/>
        <v>hoarau-guyon.$d2@xyz.com</v>
      </c>
      <c r="N39" s="37">
        <v>59.7</v>
      </c>
      <c r="O39" s="2" t="s">
        <v>218</v>
      </c>
      <c r="P39" s="2" t="s">
        <v>212</v>
      </c>
      <c r="Q39" s="3" t="str">
        <f>INDEX(SPORT!$A$1:$B$33,MATCH($R39,SPORT!$B$1:$B$33,0),1)</f>
        <v>INDOOR</v>
      </c>
      <c r="R39" s="2" t="s">
        <v>174</v>
      </c>
      <c r="S39" s="35">
        <v>71352</v>
      </c>
      <c r="T39" t="s">
        <v>173</v>
      </c>
    </row>
    <row r="40" spans="1:20" x14ac:dyDescent="0.25">
      <c r="A40" s="33">
        <v>39</v>
      </c>
      <c r="B40" s="3" t="str">
        <f>UPPER(CONCATENATE($C40,SPORTSMEN!$D40," ",$F40))</f>
        <v>SR.HIDALGO TERCERO</v>
      </c>
      <c r="C40" s="2" t="s">
        <v>13</v>
      </c>
      <c r="D40" s="2" t="s">
        <v>103</v>
      </c>
      <c r="E40" s="2" t="s">
        <v>104</v>
      </c>
      <c r="F40" s="2" t="s">
        <v>105</v>
      </c>
      <c r="G40" s="34">
        <v>31016</v>
      </c>
      <c r="H40" s="2" t="s">
        <v>27</v>
      </c>
      <c r="I40" s="2" t="s">
        <v>142</v>
      </c>
      <c r="J40" s="4" t="s">
        <v>160</v>
      </c>
      <c r="K40" s="4" t="str">
        <f>HLOOKUP($J40,LOCATION!$A$2:$M$3,2,0)</f>
        <v>ARGENTINA</v>
      </c>
      <c r="L40" s="4" t="str">
        <f>INDEX(LOCATION!$A$1:$M$3,1,MATCH($K40,LOCATION!$A$3:$M$3,0))</f>
        <v>Spanish</v>
      </c>
      <c r="M40" s="4" t="str">
        <f t="shared" si="0"/>
        <v>tercero.$d2@xyz.com</v>
      </c>
      <c r="N40" s="37">
        <v>77.7</v>
      </c>
      <c r="O40" s="2" t="s">
        <v>218</v>
      </c>
      <c r="P40" s="2" t="s">
        <v>215</v>
      </c>
      <c r="Q40" s="3" t="str">
        <f>INDEX(SPORT!$A$1:$B$33,MATCH($R40,SPORT!$B$1:$B$33,0),1)</f>
        <v>OUTDOOR</v>
      </c>
      <c r="R40" s="2" t="s">
        <v>196</v>
      </c>
      <c r="S40" s="35">
        <v>116376</v>
      </c>
      <c r="T40" t="s">
        <v>176</v>
      </c>
    </row>
    <row r="41" spans="1:20" x14ac:dyDescent="0.25">
      <c r="A41" s="33">
        <v>40</v>
      </c>
      <c r="B41" s="3" t="str">
        <f>UPPER(CONCATENATE($C41,SPORTSMEN!$D41," ",$F41))</f>
        <v>SR.HADALGO POLANCO</v>
      </c>
      <c r="C41" s="2" t="s">
        <v>13</v>
      </c>
      <c r="D41" s="2" t="s">
        <v>106</v>
      </c>
      <c r="E41" s="2"/>
      <c r="F41" s="2" t="s">
        <v>107</v>
      </c>
      <c r="G41" s="34">
        <v>32314</v>
      </c>
      <c r="H41" s="2" t="s">
        <v>108</v>
      </c>
      <c r="I41" s="2" t="s">
        <v>142</v>
      </c>
      <c r="J41" s="4" t="s">
        <v>160</v>
      </c>
      <c r="K41" s="4" t="str">
        <f>HLOOKUP($J41,LOCATION!$A$2:$M$3,2,0)</f>
        <v>ARGENTINA</v>
      </c>
      <c r="L41" s="4" t="str">
        <f>INDEX(LOCATION!$A$1:$M$3,1,MATCH($K41,LOCATION!$A$3:$M$3,0))</f>
        <v>Spanish</v>
      </c>
      <c r="M41" s="4" t="str">
        <f t="shared" si="0"/>
        <v>polanco.$d2@xyz.com</v>
      </c>
      <c r="N41" s="37">
        <v>98</v>
      </c>
      <c r="O41" s="2" t="s">
        <v>214</v>
      </c>
      <c r="P41" s="2" t="s">
        <v>210</v>
      </c>
      <c r="Q41" s="3" t="str">
        <f>INDEX(SPORT!$A$1:$B$33,MATCH($R41,SPORT!$B$1:$B$33,0),1)</f>
        <v>OUTDOOR</v>
      </c>
      <c r="R41" s="2" t="s">
        <v>195</v>
      </c>
      <c r="S41" s="35">
        <v>114144</v>
      </c>
      <c r="T41" t="s">
        <v>176</v>
      </c>
    </row>
    <row r="42" spans="1:20" x14ac:dyDescent="0.25">
      <c r="A42" s="33">
        <v>41</v>
      </c>
      <c r="B42" s="3" t="str">
        <f>UPPER(CONCATENATE($C42,SPORTSMEN!$D42," ",$F42))</f>
        <v>SRA.LAURA OLIVIERA</v>
      </c>
      <c r="C42" s="2" t="s">
        <v>109</v>
      </c>
      <c r="D42" s="2" t="s">
        <v>110</v>
      </c>
      <c r="E42" s="2"/>
      <c r="F42" s="2" t="s">
        <v>111</v>
      </c>
      <c r="G42" s="34">
        <v>27076</v>
      </c>
      <c r="H42" s="2" t="s">
        <v>12</v>
      </c>
      <c r="I42" s="2" t="s">
        <v>138</v>
      </c>
      <c r="J42" s="4" t="s">
        <v>160</v>
      </c>
      <c r="K42" s="4" t="str">
        <f>HLOOKUP($J42,LOCATION!$A$2:$M$3,2,0)</f>
        <v>ARGENTINA</v>
      </c>
      <c r="L42" s="4" t="str">
        <f>INDEX(LOCATION!$A$1:$M$3,1,MATCH($K42,LOCATION!$A$3:$M$3,0))</f>
        <v>Spanish</v>
      </c>
      <c r="M42" s="4" t="str">
        <f t="shared" si="0"/>
        <v>oliviera.$d2@xyz.com</v>
      </c>
      <c r="N42" s="37">
        <v>51.9</v>
      </c>
      <c r="O42" s="2" t="s">
        <v>213</v>
      </c>
      <c r="P42" s="2" t="s">
        <v>212</v>
      </c>
      <c r="Q42" s="3" t="str">
        <f>INDEX(SPORT!$A$1:$B$33,MATCH($R42,SPORT!$B$1:$B$33,0),1)</f>
        <v>OUTDOOR</v>
      </c>
      <c r="R42" s="2" t="s">
        <v>202</v>
      </c>
      <c r="S42" s="35">
        <v>79872</v>
      </c>
      <c r="T42" t="s">
        <v>176</v>
      </c>
    </row>
    <row r="43" spans="1:20" x14ac:dyDescent="0.25">
      <c r="A43" s="33">
        <v>42</v>
      </c>
      <c r="B43" s="3" t="str">
        <f>UPPER(CONCATENATE($C43,SPORTSMEN!$D43," ",$F43))</f>
        <v>SRA.AINHOA GARZA</v>
      </c>
      <c r="C43" s="2" t="s">
        <v>109</v>
      </c>
      <c r="D43" s="2" t="s">
        <v>112</v>
      </c>
      <c r="E43" s="2"/>
      <c r="F43" s="2" t="s">
        <v>113</v>
      </c>
      <c r="G43" s="34">
        <v>32941</v>
      </c>
      <c r="H43" s="2" t="s">
        <v>53</v>
      </c>
      <c r="I43" s="2" t="s">
        <v>138</v>
      </c>
      <c r="J43" s="4" t="s">
        <v>162</v>
      </c>
      <c r="K43" s="4" t="str">
        <f>HLOOKUP($J43,LOCATION!$A$2:$M$3,2,0)</f>
        <v>SPAIN</v>
      </c>
      <c r="L43" s="4" t="str">
        <f>INDEX(LOCATION!$A$1:$M$3,1,MATCH($K43,LOCATION!$A$3:$M$3,0))</f>
        <v>Spanish</v>
      </c>
      <c r="M43" s="4" t="str">
        <f t="shared" si="0"/>
        <v>garza.$d2@xyz.com</v>
      </c>
      <c r="N43" s="37">
        <v>55.6</v>
      </c>
      <c r="O43" s="2" t="s">
        <v>211</v>
      </c>
      <c r="P43" s="2" t="s">
        <v>217</v>
      </c>
      <c r="Q43" s="3" t="str">
        <f>INDEX(SPORT!$A$1:$B$33,MATCH($R43,SPORT!$B$1:$B$33,0),1)</f>
        <v>INDOOR</v>
      </c>
      <c r="R43" s="2" t="s">
        <v>203</v>
      </c>
      <c r="S43" s="35">
        <v>101969</v>
      </c>
      <c r="T43" t="s">
        <v>173</v>
      </c>
    </row>
    <row r="44" spans="1:20" x14ac:dyDescent="0.25">
      <c r="A44" s="33">
        <v>43</v>
      </c>
      <c r="B44" s="3" t="str">
        <f>UPPER(CONCATENATE($C44,SPORTSMEN!$D44," ",$F44))</f>
        <v>SRA.ISABEL BANDA</v>
      </c>
      <c r="C44" s="2" t="s">
        <v>109</v>
      </c>
      <c r="D44" s="2" t="s">
        <v>76</v>
      </c>
      <c r="E44" s="2"/>
      <c r="F44" s="2" t="s">
        <v>114</v>
      </c>
      <c r="G44" s="34">
        <v>21927</v>
      </c>
      <c r="H44" s="2" t="s">
        <v>64</v>
      </c>
      <c r="I44" s="2" t="s">
        <v>138</v>
      </c>
      <c r="J44" s="4" t="s">
        <v>162</v>
      </c>
      <c r="K44" s="4" t="str">
        <f>HLOOKUP($J44,LOCATION!$A$2:$M$3,2,0)</f>
        <v>SPAIN</v>
      </c>
      <c r="L44" s="4" t="str">
        <f>INDEX(LOCATION!$A$1:$M$3,1,MATCH($K44,LOCATION!$A$3:$M$3,0))</f>
        <v>Spanish</v>
      </c>
      <c r="M44" s="4" t="str">
        <f t="shared" si="0"/>
        <v>banda.$d2@xyz.com</v>
      </c>
      <c r="N44" s="37">
        <v>102.3</v>
      </c>
      <c r="O44" s="2" t="s">
        <v>213</v>
      </c>
      <c r="P44" s="2" t="s">
        <v>217</v>
      </c>
      <c r="Q44" s="3" t="str">
        <f>INDEX(SPORT!$A$1:$B$33,MATCH($R44,SPORT!$B$1:$B$33,0),1)</f>
        <v>OUTDOOR</v>
      </c>
      <c r="R44" s="2" t="s">
        <v>196</v>
      </c>
      <c r="S44" s="35">
        <v>50659</v>
      </c>
      <c r="T44" t="s">
        <v>176</v>
      </c>
    </row>
    <row r="45" spans="1:20" x14ac:dyDescent="0.25">
      <c r="A45" s="33">
        <v>44</v>
      </c>
      <c r="B45" s="3" t="str">
        <f>UPPER(CONCATENATE($C45,SPORTSMEN!$D45," ",$F45))</f>
        <v>SRA.CAROLOTA MATEOS</v>
      </c>
      <c r="C45" s="2" t="s">
        <v>109</v>
      </c>
      <c r="D45" s="2" t="s">
        <v>115</v>
      </c>
      <c r="E45" s="2"/>
      <c r="F45" s="2" t="s">
        <v>116</v>
      </c>
      <c r="G45" s="34">
        <v>23952</v>
      </c>
      <c r="H45" s="2" t="s">
        <v>30</v>
      </c>
      <c r="I45" s="2" t="s">
        <v>138</v>
      </c>
      <c r="J45" s="4" t="s">
        <v>162</v>
      </c>
      <c r="K45" s="4" t="str">
        <f>HLOOKUP($J45,LOCATION!$A$2:$M$3,2,0)</f>
        <v>SPAIN</v>
      </c>
      <c r="L45" s="4" t="str">
        <f>INDEX(LOCATION!$A$1:$M$3,1,MATCH($K45,LOCATION!$A$3:$M$3,0))</f>
        <v>Spanish</v>
      </c>
      <c r="M45" s="4" t="str">
        <f t="shared" si="0"/>
        <v>mateos.$d2@xyz.com</v>
      </c>
      <c r="N45" s="37">
        <v>58.8</v>
      </c>
      <c r="O45" s="2" t="s">
        <v>218</v>
      </c>
      <c r="P45" s="2" t="s">
        <v>212</v>
      </c>
      <c r="Q45" s="3" t="str">
        <f>INDEX(SPORT!$A$1:$B$33,MATCH($R45,SPORT!$B$1:$B$33,0),1)</f>
        <v>OUTDOOR</v>
      </c>
      <c r="R45" s="2" t="s">
        <v>202</v>
      </c>
      <c r="S45" s="35">
        <v>58215</v>
      </c>
      <c r="T45" t="s">
        <v>176</v>
      </c>
    </row>
    <row r="46" spans="1:20" x14ac:dyDescent="0.25">
      <c r="A46" s="33">
        <v>45</v>
      </c>
      <c r="B46" s="3" t="str">
        <f>UPPER(CONCATENATE($C46,SPORTSMEN!$D46," ",$F46))</f>
        <v>MW.ELIZE PRINS</v>
      </c>
      <c r="C46" s="2" t="s">
        <v>117</v>
      </c>
      <c r="D46" s="2" t="s">
        <v>118</v>
      </c>
      <c r="E46" s="2"/>
      <c r="F46" s="2" t="s">
        <v>119</v>
      </c>
      <c r="G46" s="34">
        <v>22044</v>
      </c>
      <c r="H46" s="2" t="s">
        <v>20</v>
      </c>
      <c r="I46" s="2" t="s">
        <v>138</v>
      </c>
      <c r="J46" s="4" t="s">
        <v>165</v>
      </c>
      <c r="K46" s="4" t="str">
        <f>HLOOKUP($J46,LOCATION!$A$2:$M$3,2,0)</f>
        <v>NETHERLANDS</v>
      </c>
      <c r="L46" s="4" t="str">
        <f>INDEX(LOCATION!$A$1:$M$3,1,MATCH($K46,LOCATION!$A$3:$M$3,0))</f>
        <v>Dutch</v>
      </c>
      <c r="M46" s="4" t="str">
        <f t="shared" si="0"/>
        <v>prins.$d2@xyz.com</v>
      </c>
      <c r="N46" s="37">
        <v>63.8</v>
      </c>
      <c r="O46" s="2" t="s">
        <v>214</v>
      </c>
      <c r="P46" s="2" t="s">
        <v>217</v>
      </c>
      <c r="Q46" s="3" t="str">
        <f>INDEX(SPORT!$A$1:$B$33,MATCH($R46,SPORT!$B$1:$B$33,0),1)</f>
        <v>INDOOR</v>
      </c>
      <c r="R46" s="2" t="s">
        <v>204</v>
      </c>
      <c r="S46" s="35">
        <v>39935</v>
      </c>
      <c r="T46" t="s">
        <v>173</v>
      </c>
    </row>
    <row r="47" spans="1:20" x14ac:dyDescent="0.25">
      <c r="A47" s="33">
        <v>46</v>
      </c>
      <c r="B47" s="3" t="str">
        <f>UPPER(CONCATENATE($C47,SPORTSMEN!$D47," ",$F47))</f>
        <v>DHR.RYAN PHAM</v>
      </c>
      <c r="C47" s="2" t="s">
        <v>120</v>
      </c>
      <c r="D47" s="2" t="s">
        <v>121</v>
      </c>
      <c r="E47" s="2"/>
      <c r="F47" s="2" t="s">
        <v>122</v>
      </c>
      <c r="G47" s="34">
        <v>26940</v>
      </c>
      <c r="H47" s="2" t="s">
        <v>9</v>
      </c>
      <c r="I47" s="2" t="s">
        <v>142</v>
      </c>
      <c r="J47" s="4" t="s">
        <v>165</v>
      </c>
      <c r="K47" s="4" t="str">
        <f>HLOOKUP($J47,LOCATION!$A$2:$M$3,2,0)</f>
        <v>NETHERLANDS</v>
      </c>
      <c r="L47" s="4" t="str">
        <f>INDEX(LOCATION!$A$1:$M$3,1,MATCH($K47,LOCATION!$A$3:$M$3,0))</f>
        <v>Dutch</v>
      </c>
      <c r="M47" s="4" t="str">
        <f t="shared" si="0"/>
        <v>pham.$d2@xyz.com</v>
      </c>
      <c r="N47" s="37">
        <v>98.6</v>
      </c>
      <c r="O47" s="2" t="s">
        <v>213</v>
      </c>
      <c r="P47" s="2" t="s">
        <v>219</v>
      </c>
      <c r="Q47" s="3" t="str">
        <f>INDEX(SPORT!$A$1:$B$33,MATCH($R47,SPORT!$B$1:$B$33,0),1)</f>
        <v>OUTDOOR</v>
      </c>
      <c r="R47" s="2" t="s">
        <v>195</v>
      </c>
      <c r="S47" s="35">
        <v>44865</v>
      </c>
      <c r="T47" t="s">
        <v>176</v>
      </c>
    </row>
    <row r="48" spans="1:20" x14ac:dyDescent="0.25">
      <c r="A48" s="33">
        <v>47</v>
      </c>
      <c r="B48" s="3" t="str">
        <f>UPPER(CONCATENATE($C48,SPORTSMEN!$D48," ",$F48))</f>
        <v>MWELISE ROTTEVEEL</v>
      </c>
      <c r="C48" s="2" t="s">
        <v>123</v>
      </c>
      <c r="D48" s="2" t="s">
        <v>124</v>
      </c>
      <c r="E48" s="2"/>
      <c r="F48" s="2" t="s">
        <v>125</v>
      </c>
      <c r="G48" s="34">
        <v>24936</v>
      </c>
      <c r="H48" s="2" t="s">
        <v>69</v>
      </c>
      <c r="I48" s="2" t="s">
        <v>138</v>
      </c>
      <c r="J48" s="4" t="s">
        <v>165</v>
      </c>
      <c r="K48" s="4" t="str">
        <f>HLOOKUP($J48,LOCATION!$A$2:$M$3,2,0)</f>
        <v>NETHERLANDS</v>
      </c>
      <c r="L48" s="4" t="str">
        <f>INDEX(LOCATION!$A$1:$M$3,1,MATCH($K48,LOCATION!$A$3:$M$3,0))</f>
        <v>Dutch</v>
      </c>
      <c r="M48" s="4" t="str">
        <f t="shared" si="0"/>
        <v>rotteveel.$d2@xyz.com</v>
      </c>
      <c r="N48" s="37">
        <v>61.8</v>
      </c>
      <c r="O48" s="2" t="s">
        <v>218</v>
      </c>
      <c r="P48" s="2" t="s">
        <v>212</v>
      </c>
      <c r="Q48" s="3" t="str">
        <f>INDEX(SPORT!$A$1:$B$33,MATCH($R48,SPORT!$B$1:$B$33,0),1)</f>
        <v>OUTDOOR</v>
      </c>
      <c r="R48" s="2" t="s">
        <v>195</v>
      </c>
      <c r="S48" s="35">
        <v>90478</v>
      </c>
      <c r="T48" t="s">
        <v>176</v>
      </c>
    </row>
    <row r="49" spans="1:20" x14ac:dyDescent="0.25">
      <c r="A49" s="33">
        <v>48</v>
      </c>
      <c r="B49" s="3" t="str">
        <f>UPPER(CONCATENATE($C49,SPORTSMEN!$D49," ",$F49))</f>
        <v>FRU.MIRJAM SODERBERG</v>
      </c>
      <c r="C49" s="2" t="s">
        <v>126</v>
      </c>
      <c r="D49" s="2" t="s">
        <v>127</v>
      </c>
      <c r="E49" s="2"/>
      <c r="F49" s="2" t="s">
        <v>128</v>
      </c>
      <c r="G49" s="34">
        <v>35567</v>
      </c>
      <c r="H49" s="2" t="s">
        <v>20</v>
      </c>
      <c r="I49" s="2" t="s">
        <v>138</v>
      </c>
      <c r="J49" s="4" t="s">
        <v>168</v>
      </c>
      <c r="K49" s="4" t="str">
        <f>HLOOKUP($J49,LOCATION!$A$2:$M$3,2,0)</f>
        <v>SWEDEN</v>
      </c>
      <c r="L49" s="4" t="str">
        <f>INDEX(LOCATION!$A$1:$M$3,1,MATCH($K49,LOCATION!$A$3:$M$3,0))</f>
        <v>Swedish</v>
      </c>
      <c r="M49" s="4" t="str">
        <f t="shared" si="0"/>
        <v>soderberg.$d2@xyz.com</v>
      </c>
      <c r="N49" s="37">
        <v>50</v>
      </c>
      <c r="O49" s="2" t="s">
        <v>213</v>
      </c>
      <c r="P49" s="2" t="s">
        <v>217</v>
      </c>
      <c r="Q49" s="3" t="str">
        <f>INDEX(SPORT!$A$1:$B$33,MATCH($R49,SPORT!$B$1:$B$33,0),1)</f>
        <v>OUTDOOR</v>
      </c>
      <c r="R49" s="2" t="s">
        <v>177</v>
      </c>
      <c r="S49" s="35">
        <v>38965</v>
      </c>
      <c r="T49" t="s">
        <v>176</v>
      </c>
    </row>
    <row r="50" spans="1:20" x14ac:dyDescent="0.25">
      <c r="A50" s="33">
        <v>49</v>
      </c>
      <c r="B50" s="3" t="str">
        <f>UPPER(CONCATENATE($C50,SPORTSMEN!$D50," ",$F50))</f>
        <v>H.BERNDT PALSSON</v>
      </c>
      <c r="C50" s="2" t="s">
        <v>129</v>
      </c>
      <c r="D50" s="2" t="s">
        <v>130</v>
      </c>
      <c r="E50" s="2"/>
      <c r="F50" s="2" t="s">
        <v>131</v>
      </c>
      <c r="G50" s="34">
        <v>31832</v>
      </c>
      <c r="H50" s="2" t="s">
        <v>53</v>
      </c>
      <c r="I50" s="2" t="s">
        <v>142</v>
      </c>
      <c r="J50" s="4" t="s">
        <v>168</v>
      </c>
      <c r="K50" s="4" t="str">
        <f>HLOOKUP($J50,LOCATION!$A$2:$M$3,2,0)</f>
        <v>SWEDEN</v>
      </c>
      <c r="L50" s="4" t="str">
        <f>INDEX(LOCATION!$A$1:$M$3,1,MATCH($K50,LOCATION!$A$3:$M$3,0))</f>
        <v>Swedish</v>
      </c>
      <c r="M50" s="4" t="str">
        <f t="shared" si="0"/>
        <v>palsson.$d2@xyz.com</v>
      </c>
      <c r="N50" s="37">
        <v>45.9</v>
      </c>
      <c r="O50" s="2" t="s">
        <v>214</v>
      </c>
      <c r="P50" s="2" t="s">
        <v>210</v>
      </c>
      <c r="Q50" s="3" t="str">
        <f>INDEX(SPORT!$A$1:$B$33,MATCH($R50,SPORT!$B$1:$B$33,0),1)</f>
        <v>OUTDOOR</v>
      </c>
      <c r="R50" s="2" t="s">
        <v>205</v>
      </c>
      <c r="S50" s="35">
        <v>35387</v>
      </c>
      <c r="T50" t="s">
        <v>176</v>
      </c>
    </row>
    <row r="51" spans="1:20" x14ac:dyDescent="0.25">
      <c r="A51" s="33">
        <v>50</v>
      </c>
      <c r="B51" s="3" t="str">
        <f>UPPER(CONCATENATE($C51,SPORTSMEN!$D51," ",$F51))</f>
        <v>SR.ADRIANO SOBRINHO</v>
      </c>
      <c r="C51" s="2" t="s">
        <v>13</v>
      </c>
      <c r="D51" s="2" t="s">
        <v>132</v>
      </c>
      <c r="E51" s="2" t="s">
        <v>133</v>
      </c>
      <c r="F51" s="2" t="s">
        <v>134</v>
      </c>
      <c r="G51" s="34">
        <v>34178</v>
      </c>
      <c r="H51" s="2" t="s">
        <v>30</v>
      </c>
      <c r="I51" s="2" t="s">
        <v>142</v>
      </c>
      <c r="J51" s="4" t="s">
        <v>169</v>
      </c>
      <c r="K51" s="4" t="str">
        <f>HLOOKUP($J51,LOCATION!$A$2:$M$3,2,0)</f>
        <v>BRAZIL</v>
      </c>
      <c r="L51" s="4" t="str">
        <f>INDEX(LOCATION!$A$1:$M$3,1,MATCH($K51,LOCATION!$A$3:$M$3,0))</f>
        <v>Portuguese</v>
      </c>
      <c r="M51" s="4" t="str">
        <f t="shared" si="0"/>
        <v>sobrinho.$d2@xyz.com</v>
      </c>
      <c r="N51" s="37">
        <v>92.5</v>
      </c>
      <c r="O51" s="2" t="s">
        <v>209</v>
      </c>
      <c r="P51" s="2" t="s">
        <v>216</v>
      </c>
      <c r="Q51" s="3" t="str">
        <f>INDEX(SPORT!$A$1:$B$33,MATCH($R51,SPORT!$B$1:$B$33,0),1)</f>
        <v>INDOOR</v>
      </c>
      <c r="R51" s="2" t="s">
        <v>206</v>
      </c>
      <c r="S51" s="35">
        <v>20532</v>
      </c>
      <c r="T51" t="s">
        <v>173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20" sqref="F20"/>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Kush Malhotra</cp:lastModifiedBy>
  <dcterms:created xsi:type="dcterms:W3CDTF">2019-05-28T07:07:38Z</dcterms:created>
  <dcterms:modified xsi:type="dcterms:W3CDTF">2023-12-08T11:12:50Z</dcterms:modified>
</cp:coreProperties>
</file>