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d.docs.live.net/e38209939f8085e0/Documents/Excel Dashboard/"/>
    </mc:Choice>
  </mc:AlternateContent>
  <xr:revisionPtr revIDLastSave="1399" documentId="13_ncr:1_{E64A7D72-222E-4028-AD5C-5AA9CC264F31}" xr6:coauthVersionLast="47" xr6:coauthVersionMax="47" xr10:uidLastSave="{38D4D063-2A5E-4283-B168-8D40224F9AFE}"/>
  <bookViews>
    <workbookView xWindow="1905" yWindow="1905" windowWidth="21600" windowHeight="11295" xr2:uid="{0A0D8D68-EFC2-4074-BDCA-85DAF874A3F1}"/>
  </bookViews>
  <sheets>
    <sheet name="Dashboard" sheetId="3" r:id="rId1"/>
    <sheet name="Analysis" sheetId="9" r:id="rId2"/>
    <sheet name="Input Data" sheetId="2" r:id="rId3"/>
    <sheet name="Master Data" sheetId="1" r:id="rId4"/>
  </sheets>
  <definedNames>
    <definedName name="_xlchart.v1.2" hidden="1">Analysis!$AD$3:$AD$8</definedName>
    <definedName name="Category">OFFSET(#REF!,1,0,COUNT(#REF!))</definedName>
    <definedName name="Category01">OFFSET(Analysis!$AD$3,1,0,COUNT(Analysis!$AE:$AE))</definedName>
    <definedName name="Category01Range">OFFSET(Analysis!$AD$3,1,1,COUNT(Analysis!$AE:$AE))</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calcCompleted="0"/>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4" i="9" l="1" a="1"/>
  <c r="AI4" i="9" s="1"/>
  <c r="AG4" i="9" s="1" a="1"/>
  <c r="AG4" i="9" s="1"/>
  <c r="AI1" i="9" s="1"/>
  <c r="AH4" i="9" a="1"/>
  <c r="AH4" i="9" s="1"/>
  <c r="T4" i="9" a="1"/>
  <c r="T4" i="9" s="1"/>
  <c r="Y1" i="9"/>
  <c r="Z1" i="9" s="1"/>
  <c r="Y4" i="9" s="1" a="1"/>
  <c r="Y4" i="9" s="1"/>
  <c r="V4" i="9" a="1"/>
  <c r="V4" i="9" s="1"/>
  <c r="U4" i="9" a="1"/>
  <c r="U4" i="9" s="1"/>
  <c r="S4" i="9" s="1" a="1"/>
  <c r="S4" i="9" s="1"/>
  <c r="M5" i="9"/>
  <c r="N5" i="9" s="1"/>
  <c r="M6" i="9"/>
  <c r="N6" i="9" s="1"/>
  <c r="M7" i="9"/>
  <c r="N7" i="9" s="1"/>
  <c r="M8" i="9"/>
  <c r="N8" i="9" s="1"/>
  <c r="M9" i="9"/>
  <c r="N9" i="9" s="1"/>
  <c r="M10" i="9"/>
  <c r="N10" i="9" s="1"/>
  <c r="M11" i="9"/>
  <c r="N11" i="9" s="1"/>
  <c r="M12" i="9"/>
  <c r="N12" i="9" s="1"/>
  <c r="M13" i="9"/>
  <c r="N13" i="9" s="1"/>
  <c r="M14" i="9"/>
  <c r="N14" i="9" s="1"/>
  <c r="M15" i="9"/>
  <c r="N15" i="9" s="1"/>
  <c r="M4" i="9"/>
  <c r="N4" i="9" s="1"/>
  <c r="L5" i="9"/>
  <c r="L6" i="9"/>
  <c r="L7" i="9"/>
  <c r="L8" i="9"/>
  <c r="L9" i="9"/>
  <c r="L10" i="9"/>
  <c r="L11" i="9"/>
  <c r="L12" i="9"/>
  <c r="L13" i="9"/>
  <c r="L14" i="9"/>
  <c r="L15" i="9"/>
  <c r="L4" i="9"/>
  <c r="G2" i="2"/>
  <c r="I2" i="2"/>
  <c r="J2" i="2"/>
  <c r="L2" i="2" s="1"/>
  <c r="K2" i="2"/>
  <c r="M2" i="2"/>
  <c r="N2" i="2"/>
  <c r="O2" i="2"/>
  <c r="P2" i="2"/>
  <c r="M24" i="2"/>
  <c r="M25" i="2"/>
  <c r="M36" i="2"/>
  <c r="M54" i="2"/>
  <c r="M59" i="2"/>
  <c r="M78" i="2"/>
  <c r="M83" i="2"/>
  <c r="M85" i="2"/>
  <c r="M90" i="2"/>
  <c r="M95" i="2"/>
  <c r="M101" i="2"/>
  <c r="M102" i="2"/>
  <c r="M108" i="2"/>
  <c r="M109" i="2"/>
  <c r="M110" i="2"/>
  <c r="M119" i="2"/>
  <c r="M126" i="2"/>
  <c r="M137" i="2"/>
  <c r="M138" i="2"/>
  <c r="M155" i="2"/>
  <c r="M161" i="2"/>
  <c r="M168" i="2"/>
  <c r="M169" i="2"/>
  <c r="M173" i="2"/>
  <c r="M186" i="2"/>
  <c r="M187" i="2"/>
  <c r="M204" i="2"/>
  <c r="M205" i="2"/>
  <c r="M215" i="2"/>
  <c r="M227" i="2"/>
  <c r="M233" i="2"/>
  <c r="M245" i="2"/>
  <c r="M246" i="2"/>
  <c r="M247" i="2"/>
  <c r="M258" i="2"/>
  <c r="M259" i="2"/>
  <c r="M263" i="2"/>
  <c r="M265" i="2"/>
  <c r="M276" i="2"/>
  <c r="M281" i="2"/>
  <c r="M282" i="2"/>
  <c r="M283" i="2"/>
  <c r="M301" i="2"/>
  <c r="M302" i="2"/>
  <c r="M305" i="2"/>
  <c r="M318" i="2"/>
  <c r="M319" i="2"/>
  <c r="M335" i="2"/>
  <c r="M337" i="2"/>
  <c r="M354" i="2"/>
  <c r="M359" i="2"/>
  <c r="M360" i="2"/>
  <c r="M377" i="2"/>
  <c r="M378" i="2"/>
  <c r="M389" i="2"/>
  <c r="M395" i="2"/>
  <c r="M396" i="2"/>
  <c r="M413" i="2"/>
  <c r="M414" i="2"/>
  <c r="M431" i="2"/>
  <c r="M432" i="2"/>
  <c r="M438" i="2"/>
  <c r="M449" i="2"/>
  <c r="M455" i="2"/>
  <c r="M456" i="2"/>
  <c r="M462" i="2"/>
  <c r="M463" i="2"/>
  <c r="M464" i="2"/>
  <c r="M467" i="2"/>
  <c r="M481" i="2"/>
  <c r="M482" i="2"/>
  <c r="M491" i="2"/>
  <c r="M498" i="2"/>
  <c r="M499" i="2"/>
  <c r="M500" i="2"/>
  <c r="M510" i="2"/>
  <c r="M522" i="2"/>
  <c r="M523" i="2"/>
  <c r="M528" i="2"/>
  <c r="L3" i="2"/>
  <c r="L4" i="2"/>
  <c r="L20" i="2"/>
  <c r="L26" i="2"/>
  <c r="L27" i="2"/>
  <c r="L38" i="2"/>
  <c r="L56" i="2"/>
  <c r="L68" i="2"/>
  <c r="L69" i="2"/>
  <c r="L74" i="2"/>
  <c r="L75" i="2"/>
  <c r="L76" i="2"/>
  <c r="L92" i="2"/>
  <c r="L98" i="2"/>
  <c r="L99" i="2"/>
  <c r="L110" i="2"/>
  <c r="L128" i="2"/>
  <c r="L140" i="2"/>
  <c r="L141" i="2"/>
  <c r="L146" i="2"/>
  <c r="L147" i="2"/>
  <c r="L148" i="2"/>
  <c r="L164" i="2"/>
  <c r="L170" i="2"/>
  <c r="L171" i="2"/>
  <c r="L182" i="2"/>
  <c r="L200" i="2"/>
  <c r="L212" i="2"/>
  <c r="L213" i="2"/>
  <c r="L218" i="2"/>
  <c r="L219" i="2"/>
  <c r="L220" i="2"/>
  <c r="L236" i="2"/>
  <c r="L242" i="2"/>
  <c r="L243" i="2"/>
  <c r="L254" i="2"/>
  <c r="L272" i="2"/>
  <c r="L284" i="2"/>
  <c r="L285" i="2"/>
  <c r="L290" i="2"/>
  <c r="L291" i="2"/>
  <c r="L292" i="2"/>
  <c r="L308" i="2"/>
  <c r="L314" i="2"/>
  <c r="L315" i="2"/>
  <c r="L326" i="2"/>
  <c r="L344" i="2"/>
  <c r="L356" i="2"/>
  <c r="L357" i="2"/>
  <c r="L362" i="2"/>
  <c r="L363" i="2"/>
  <c r="L364" i="2"/>
  <c r="L380" i="2"/>
  <c r="L386" i="2"/>
  <c r="L387" i="2"/>
  <c r="L398" i="2"/>
  <c r="L416" i="2"/>
  <c r="L428" i="2"/>
  <c r="L429" i="2"/>
  <c r="L435" i="2"/>
  <c r="L436" i="2"/>
  <c r="L458" i="2"/>
  <c r="L459" i="2"/>
  <c r="L470" i="2"/>
  <c r="L488" i="2"/>
  <c r="L500" i="2"/>
  <c r="L501" i="2"/>
  <c r="L507"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K25" i="2"/>
  <c r="K26" i="2"/>
  <c r="M26" i="2" s="1"/>
  <c r="K27" i="2"/>
  <c r="M27" i="2" s="1"/>
  <c r="K28" i="2"/>
  <c r="M28" i="2" s="1"/>
  <c r="K29" i="2"/>
  <c r="M29" i="2" s="1"/>
  <c r="K30" i="2"/>
  <c r="M30" i="2" s="1"/>
  <c r="K31" i="2"/>
  <c r="M31" i="2" s="1"/>
  <c r="K32" i="2"/>
  <c r="M32" i="2" s="1"/>
  <c r="K33" i="2"/>
  <c r="M33" i="2" s="1"/>
  <c r="K34" i="2"/>
  <c r="M34" i="2" s="1"/>
  <c r="K35" i="2"/>
  <c r="M35" i="2" s="1"/>
  <c r="K36" i="2"/>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K55" i="2"/>
  <c r="M55" i="2" s="1"/>
  <c r="K56" i="2"/>
  <c r="M56" i="2" s="1"/>
  <c r="K57" i="2"/>
  <c r="M57" i="2" s="1"/>
  <c r="K58" i="2"/>
  <c r="M58" i="2" s="1"/>
  <c r="K59" i="2"/>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K79" i="2"/>
  <c r="M79" i="2" s="1"/>
  <c r="K80" i="2"/>
  <c r="M80" i="2" s="1"/>
  <c r="K81" i="2"/>
  <c r="M81" i="2" s="1"/>
  <c r="K82" i="2"/>
  <c r="M82" i="2" s="1"/>
  <c r="K83" i="2"/>
  <c r="K84" i="2"/>
  <c r="M84" i="2" s="1"/>
  <c r="K85" i="2"/>
  <c r="K86" i="2"/>
  <c r="M86" i="2" s="1"/>
  <c r="K87" i="2"/>
  <c r="M87" i="2" s="1"/>
  <c r="K88" i="2"/>
  <c r="M88" i="2" s="1"/>
  <c r="K89" i="2"/>
  <c r="M89" i="2" s="1"/>
  <c r="K90" i="2"/>
  <c r="K91" i="2"/>
  <c r="M91" i="2" s="1"/>
  <c r="K92" i="2"/>
  <c r="M92" i="2" s="1"/>
  <c r="K93" i="2"/>
  <c r="M93" i="2" s="1"/>
  <c r="K94" i="2"/>
  <c r="M94" i="2" s="1"/>
  <c r="K95" i="2"/>
  <c r="K96" i="2"/>
  <c r="M96" i="2" s="1"/>
  <c r="K97" i="2"/>
  <c r="M97" i="2" s="1"/>
  <c r="K98" i="2"/>
  <c r="M98" i="2" s="1"/>
  <c r="K99" i="2"/>
  <c r="M99" i="2" s="1"/>
  <c r="K100" i="2"/>
  <c r="M100" i="2" s="1"/>
  <c r="K101" i="2"/>
  <c r="K102" i="2"/>
  <c r="K103" i="2"/>
  <c r="M103" i="2" s="1"/>
  <c r="K104" i="2"/>
  <c r="M104" i="2" s="1"/>
  <c r="K105" i="2"/>
  <c r="M105" i="2" s="1"/>
  <c r="K106" i="2"/>
  <c r="M106" i="2" s="1"/>
  <c r="K107" i="2"/>
  <c r="M107" i="2" s="1"/>
  <c r="K108" i="2"/>
  <c r="K109" i="2"/>
  <c r="K110" i="2"/>
  <c r="K111" i="2"/>
  <c r="M111" i="2" s="1"/>
  <c r="K112" i="2"/>
  <c r="M112" i="2" s="1"/>
  <c r="K113" i="2"/>
  <c r="M113" i="2" s="1"/>
  <c r="K114" i="2"/>
  <c r="M114" i="2" s="1"/>
  <c r="K115" i="2"/>
  <c r="M115" i="2" s="1"/>
  <c r="K116" i="2"/>
  <c r="M116" i="2" s="1"/>
  <c r="K117" i="2"/>
  <c r="M117" i="2" s="1"/>
  <c r="K118" i="2"/>
  <c r="M118" i="2" s="1"/>
  <c r="K119" i="2"/>
  <c r="K120" i="2"/>
  <c r="M120" i="2" s="1"/>
  <c r="K121" i="2"/>
  <c r="M121" i="2" s="1"/>
  <c r="K122" i="2"/>
  <c r="M122" i="2" s="1"/>
  <c r="K123" i="2"/>
  <c r="M123" i="2" s="1"/>
  <c r="K124" i="2"/>
  <c r="M124" i="2" s="1"/>
  <c r="K125" i="2"/>
  <c r="M125" i="2" s="1"/>
  <c r="K126" i="2"/>
  <c r="K127" i="2"/>
  <c r="M127" i="2" s="1"/>
  <c r="K128" i="2"/>
  <c r="M128" i="2" s="1"/>
  <c r="K129" i="2"/>
  <c r="M129" i="2" s="1"/>
  <c r="K130" i="2"/>
  <c r="M130" i="2" s="1"/>
  <c r="K131" i="2"/>
  <c r="M131" i="2" s="1"/>
  <c r="K132" i="2"/>
  <c r="M132" i="2" s="1"/>
  <c r="K133" i="2"/>
  <c r="M133" i="2" s="1"/>
  <c r="K134" i="2"/>
  <c r="M134" i="2" s="1"/>
  <c r="K135" i="2"/>
  <c r="M135" i="2" s="1"/>
  <c r="K136" i="2"/>
  <c r="M136" i="2" s="1"/>
  <c r="K137" i="2"/>
  <c r="K138" i="2"/>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K156" i="2"/>
  <c r="M156" i="2" s="1"/>
  <c r="K157" i="2"/>
  <c r="M157" i="2" s="1"/>
  <c r="K158" i="2"/>
  <c r="M158" i="2" s="1"/>
  <c r="K159" i="2"/>
  <c r="M159" i="2" s="1"/>
  <c r="K160" i="2"/>
  <c r="M160" i="2" s="1"/>
  <c r="K161" i="2"/>
  <c r="K162" i="2"/>
  <c r="M162" i="2" s="1"/>
  <c r="K163" i="2"/>
  <c r="M163" i="2" s="1"/>
  <c r="K164" i="2"/>
  <c r="M164" i="2" s="1"/>
  <c r="K165" i="2"/>
  <c r="M165" i="2" s="1"/>
  <c r="K166" i="2"/>
  <c r="M166" i="2" s="1"/>
  <c r="K167" i="2"/>
  <c r="M167" i="2" s="1"/>
  <c r="K168" i="2"/>
  <c r="K169" i="2"/>
  <c r="K170" i="2"/>
  <c r="M170" i="2" s="1"/>
  <c r="K171" i="2"/>
  <c r="M171" i="2" s="1"/>
  <c r="K172" i="2"/>
  <c r="M172" i="2" s="1"/>
  <c r="K173" i="2"/>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K187" i="2"/>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K205" i="2"/>
  <c r="K206" i="2"/>
  <c r="M206" i="2" s="1"/>
  <c r="K207" i="2"/>
  <c r="M207" i="2" s="1"/>
  <c r="K208" i="2"/>
  <c r="M208" i="2" s="1"/>
  <c r="K209" i="2"/>
  <c r="M209" i="2" s="1"/>
  <c r="K210" i="2"/>
  <c r="M210" i="2" s="1"/>
  <c r="K211" i="2"/>
  <c r="M211" i="2" s="1"/>
  <c r="K212" i="2"/>
  <c r="M212" i="2" s="1"/>
  <c r="K213" i="2"/>
  <c r="M213" i="2" s="1"/>
  <c r="K214" i="2"/>
  <c r="M214" i="2" s="1"/>
  <c r="K215" i="2"/>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K228" i="2"/>
  <c r="M228" i="2" s="1"/>
  <c r="K229" i="2"/>
  <c r="M229" i="2" s="1"/>
  <c r="K230" i="2"/>
  <c r="M230" i="2" s="1"/>
  <c r="K231" i="2"/>
  <c r="M231" i="2" s="1"/>
  <c r="K232" i="2"/>
  <c r="M232" i="2" s="1"/>
  <c r="K233" i="2"/>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K246" i="2"/>
  <c r="K247" i="2"/>
  <c r="K248" i="2"/>
  <c r="M248" i="2" s="1"/>
  <c r="K249" i="2"/>
  <c r="M249" i="2" s="1"/>
  <c r="K250" i="2"/>
  <c r="M250" i="2" s="1"/>
  <c r="K251" i="2"/>
  <c r="M251" i="2" s="1"/>
  <c r="K252" i="2"/>
  <c r="M252" i="2" s="1"/>
  <c r="K253" i="2"/>
  <c r="M253" i="2" s="1"/>
  <c r="K254" i="2"/>
  <c r="M254" i="2" s="1"/>
  <c r="K255" i="2"/>
  <c r="M255" i="2" s="1"/>
  <c r="K256" i="2"/>
  <c r="M256" i="2" s="1"/>
  <c r="K257" i="2"/>
  <c r="M257" i="2" s="1"/>
  <c r="K258" i="2"/>
  <c r="K259" i="2"/>
  <c r="K260" i="2"/>
  <c r="M260" i="2" s="1"/>
  <c r="K261" i="2"/>
  <c r="M261" i="2" s="1"/>
  <c r="K262" i="2"/>
  <c r="M262" i="2" s="1"/>
  <c r="K263" i="2"/>
  <c r="K264" i="2"/>
  <c r="M264" i="2" s="1"/>
  <c r="K265" i="2"/>
  <c r="K266" i="2"/>
  <c r="M266" i="2" s="1"/>
  <c r="K267" i="2"/>
  <c r="M267" i="2" s="1"/>
  <c r="K268" i="2"/>
  <c r="M268" i="2" s="1"/>
  <c r="K269" i="2"/>
  <c r="M269" i="2" s="1"/>
  <c r="K270" i="2"/>
  <c r="M270" i="2" s="1"/>
  <c r="K271" i="2"/>
  <c r="M271" i="2" s="1"/>
  <c r="K272" i="2"/>
  <c r="M272" i="2" s="1"/>
  <c r="K273" i="2"/>
  <c r="M273" i="2" s="1"/>
  <c r="K274" i="2"/>
  <c r="M274" i="2" s="1"/>
  <c r="K275" i="2"/>
  <c r="M275" i="2" s="1"/>
  <c r="K276" i="2"/>
  <c r="K277" i="2"/>
  <c r="M277" i="2" s="1"/>
  <c r="K278" i="2"/>
  <c r="M278" i="2" s="1"/>
  <c r="K279" i="2"/>
  <c r="M279" i="2" s="1"/>
  <c r="K280" i="2"/>
  <c r="M280" i="2" s="1"/>
  <c r="K281" i="2"/>
  <c r="K282" i="2"/>
  <c r="K283" i="2"/>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K302" i="2"/>
  <c r="K303" i="2"/>
  <c r="M303" i="2" s="1"/>
  <c r="K304" i="2"/>
  <c r="M304" i="2" s="1"/>
  <c r="K305" i="2"/>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K319" i="2"/>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K336" i="2"/>
  <c r="M336" i="2" s="1"/>
  <c r="K337" i="2"/>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K355" i="2"/>
  <c r="M355" i="2" s="1"/>
  <c r="K356" i="2"/>
  <c r="M356" i="2" s="1"/>
  <c r="K357" i="2"/>
  <c r="M357" i="2" s="1"/>
  <c r="K358" i="2"/>
  <c r="M358" i="2" s="1"/>
  <c r="K359" i="2"/>
  <c r="K360" i="2"/>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K378" i="2"/>
  <c r="K379" i="2"/>
  <c r="M379" i="2" s="1"/>
  <c r="K380" i="2"/>
  <c r="M380" i="2" s="1"/>
  <c r="K381" i="2"/>
  <c r="M381" i="2" s="1"/>
  <c r="K382" i="2"/>
  <c r="M382" i="2" s="1"/>
  <c r="K383" i="2"/>
  <c r="M383" i="2" s="1"/>
  <c r="K384" i="2"/>
  <c r="M384" i="2" s="1"/>
  <c r="K385" i="2"/>
  <c r="M385" i="2" s="1"/>
  <c r="K386" i="2"/>
  <c r="M386" i="2" s="1"/>
  <c r="K387" i="2"/>
  <c r="M387" i="2" s="1"/>
  <c r="K388" i="2"/>
  <c r="M388" i="2" s="1"/>
  <c r="K389" i="2"/>
  <c r="K390" i="2"/>
  <c r="M390" i="2" s="1"/>
  <c r="K391" i="2"/>
  <c r="M391" i="2" s="1"/>
  <c r="K392" i="2"/>
  <c r="M392" i="2" s="1"/>
  <c r="K393" i="2"/>
  <c r="M393" i="2" s="1"/>
  <c r="K394" i="2"/>
  <c r="M394" i="2" s="1"/>
  <c r="K395" i="2"/>
  <c r="K396" i="2"/>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K414" i="2"/>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K432" i="2"/>
  <c r="K433" i="2"/>
  <c r="M433" i="2" s="1"/>
  <c r="K434" i="2"/>
  <c r="M434" i="2" s="1"/>
  <c r="K435" i="2"/>
  <c r="M435" i="2" s="1"/>
  <c r="K436" i="2"/>
  <c r="M436" i="2" s="1"/>
  <c r="K437" i="2"/>
  <c r="M437" i="2" s="1"/>
  <c r="K438" i="2"/>
  <c r="K439" i="2"/>
  <c r="M439" i="2" s="1"/>
  <c r="K440" i="2"/>
  <c r="M440" i="2" s="1"/>
  <c r="K441" i="2"/>
  <c r="M441" i="2" s="1"/>
  <c r="K442" i="2"/>
  <c r="M442" i="2" s="1"/>
  <c r="K443" i="2"/>
  <c r="M443" i="2" s="1"/>
  <c r="K444" i="2"/>
  <c r="M444" i="2" s="1"/>
  <c r="K445" i="2"/>
  <c r="M445" i="2" s="1"/>
  <c r="K446" i="2"/>
  <c r="M446" i="2" s="1"/>
  <c r="K447" i="2"/>
  <c r="M447" i="2" s="1"/>
  <c r="K448" i="2"/>
  <c r="M448" i="2" s="1"/>
  <c r="K449" i="2"/>
  <c r="K450" i="2"/>
  <c r="M450" i="2" s="1"/>
  <c r="K451" i="2"/>
  <c r="M451" i="2" s="1"/>
  <c r="K452" i="2"/>
  <c r="M452" i="2" s="1"/>
  <c r="K453" i="2"/>
  <c r="M453" i="2" s="1"/>
  <c r="K454" i="2"/>
  <c r="M454" i="2" s="1"/>
  <c r="K455" i="2"/>
  <c r="K456" i="2"/>
  <c r="K457" i="2"/>
  <c r="M457" i="2" s="1"/>
  <c r="K458" i="2"/>
  <c r="M458" i="2" s="1"/>
  <c r="K459" i="2"/>
  <c r="M459" i="2" s="1"/>
  <c r="K460" i="2"/>
  <c r="M460" i="2" s="1"/>
  <c r="K461" i="2"/>
  <c r="M461" i="2" s="1"/>
  <c r="K462" i="2"/>
  <c r="K463" i="2"/>
  <c r="K464" i="2"/>
  <c r="K465" i="2"/>
  <c r="M465" i="2" s="1"/>
  <c r="K466" i="2"/>
  <c r="M466" i="2" s="1"/>
  <c r="K467" i="2"/>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K482" i="2"/>
  <c r="K483" i="2"/>
  <c r="M483" i="2" s="1"/>
  <c r="K484" i="2"/>
  <c r="M484" i="2" s="1"/>
  <c r="K485" i="2"/>
  <c r="M485" i="2" s="1"/>
  <c r="K486" i="2"/>
  <c r="M486" i="2" s="1"/>
  <c r="K487" i="2"/>
  <c r="M487" i="2" s="1"/>
  <c r="K488" i="2"/>
  <c r="M488" i="2" s="1"/>
  <c r="K489" i="2"/>
  <c r="M489" i="2" s="1"/>
  <c r="K490" i="2"/>
  <c r="M490" i="2" s="1"/>
  <c r="K491" i="2"/>
  <c r="K492" i="2"/>
  <c r="M492" i="2" s="1"/>
  <c r="K493" i="2"/>
  <c r="M493" i="2" s="1"/>
  <c r="K494" i="2"/>
  <c r="M494" i="2" s="1"/>
  <c r="K495" i="2"/>
  <c r="M495" i="2" s="1"/>
  <c r="K496" i="2"/>
  <c r="M496" i="2" s="1"/>
  <c r="K497" i="2"/>
  <c r="M497" i="2" s="1"/>
  <c r="K498" i="2"/>
  <c r="K499" i="2"/>
  <c r="K500" i="2"/>
  <c r="K501" i="2"/>
  <c r="M501" i="2" s="1"/>
  <c r="K502" i="2"/>
  <c r="M502" i="2" s="1"/>
  <c r="K503" i="2"/>
  <c r="M503" i="2" s="1"/>
  <c r="K504" i="2"/>
  <c r="M504" i="2" s="1"/>
  <c r="K505" i="2"/>
  <c r="M505" i="2" s="1"/>
  <c r="K506" i="2"/>
  <c r="M506" i="2" s="1"/>
  <c r="K507" i="2"/>
  <c r="M507" i="2" s="1"/>
  <c r="K508" i="2"/>
  <c r="M508" i="2" s="1"/>
  <c r="K509" i="2"/>
  <c r="M509" i="2" s="1"/>
  <c r="K510" i="2"/>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K523" i="2"/>
  <c r="K524" i="2"/>
  <c r="M524" i="2" s="1"/>
  <c r="K525" i="2"/>
  <c r="M525" i="2" s="1"/>
  <c r="K526" i="2"/>
  <c r="M526" i="2" s="1"/>
  <c r="K527" i="2"/>
  <c r="M527" i="2" s="1"/>
  <c r="K528" i="2"/>
  <c r="J3" i="2"/>
  <c r="J4" i="2"/>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J21" i="2"/>
  <c r="L21" i="2" s="1"/>
  <c r="J22" i="2"/>
  <c r="L22" i="2" s="1"/>
  <c r="J23" i="2"/>
  <c r="L23" i="2" s="1"/>
  <c r="J24" i="2"/>
  <c r="L24" i="2" s="1"/>
  <c r="J25" i="2"/>
  <c r="L25" i="2" s="1"/>
  <c r="J26" i="2"/>
  <c r="J27" i="2"/>
  <c r="J28" i="2"/>
  <c r="L28" i="2" s="1"/>
  <c r="J29" i="2"/>
  <c r="L29" i="2" s="1"/>
  <c r="J30" i="2"/>
  <c r="L30" i="2" s="1"/>
  <c r="J31" i="2"/>
  <c r="L31" i="2" s="1"/>
  <c r="J32" i="2"/>
  <c r="L32" i="2" s="1"/>
  <c r="J33" i="2"/>
  <c r="L33" i="2" s="1"/>
  <c r="J34" i="2"/>
  <c r="L34" i="2" s="1"/>
  <c r="J35" i="2"/>
  <c r="L35" i="2" s="1"/>
  <c r="J36" i="2"/>
  <c r="L36" i="2" s="1"/>
  <c r="J37" i="2"/>
  <c r="L37" i="2" s="1"/>
  <c r="J38" i="2"/>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J57" i="2"/>
  <c r="L57" i="2" s="1"/>
  <c r="J58" i="2"/>
  <c r="L58" i="2" s="1"/>
  <c r="J59" i="2"/>
  <c r="L59" i="2" s="1"/>
  <c r="J60" i="2"/>
  <c r="L60" i="2" s="1"/>
  <c r="J61" i="2"/>
  <c r="L61" i="2" s="1"/>
  <c r="J62" i="2"/>
  <c r="L62" i="2" s="1"/>
  <c r="J63" i="2"/>
  <c r="L63" i="2" s="1"/>
  <c r="J64" i="2"/>
  <c r="L64" i="2" s="1"/>
  <c r="J65" i="2"/>
  <c r="L65" i="2" s="1"/>
  <c r="J66" i="2"/>
  <c r="L66" i="2" s="1"/>
  <c r="J67" i="2"/>
  <c r="L67" i="2" s="1"/>
  <c r="J68" i="2"/>
  <c r="J69" i="2"/>
  <c r="J70" i="2"/>
  <c r="L70" i="2" s="1"/>
  <c r="J71" i="2"/>
  <c r="L71" i="2" s="1"/>
  <c r="J72" i="2"/>
  <c r="L72" i="2" s="1"/>
  <c r="J73" i="2"/>
  <c r="L73" i="2" s="1"/>
  <c r="J74" i="2"/>
  <c r="J75" i="2"/>
  <c r="J76" i="2"/>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J93" i="2"/>
  <c r="L93" i="2" s="1"/>
  <c r="J94" i="2"/>
  <c r="L94" i="2" s="1"/>
  <c r="J95" i="2"/>
  <c r="L95" i="2" s="1"/>
  <c r="J96" i="2"/>
  <c r="L96" i="2" s="1"/>
  <c r="J97" i="2"/>
  <c r="L97" i="2" s="1"/>
  <c r="J98" i="2"/>
  <c r="J99" i="2"/>
  <c r="J100" i="2"/>
  <c r="L100" i="2" s="1"/>
  <c r="J101" i="2"/>
  <c r="L101" i="2" s="1"/>
  <c r="J102" i="2"/>
  <c r="L102" i="2" s="1"/>
  <c r="J103" i="2"/>
  <c r="L103" i="2" s="1"/>
  <c r="J104" i="2"/>
  <c r="L104" i="2" s="1"/>
  <c r="J105" i="2"/>
  <c r="L105" i="2" s="1"/>
  <c r="J106" i="2"/>
  <c r="L106" i="2" s="1"/>
  <c r="J107" i="2"/>
  <c r="L107" i="2" s="1"/>
  <c r="J108" i="2"/>
  <c r="L108" i="2" s="1"/>
  <c r="J109" i="2"/>
  <c r="L109" i="2" s="1"/>
  <c r="J110" i="2"/>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J141" i="2"/>
  <c r="J142" i="2"/>
  <c r="L142" i="2" s="1"/>
  <c r="J143" i="2"/>
  <c r="L143" i="2" s="1"/>
  <c r="J144" i="2"/>
  <c r="L144" i="2" s="1"/>
  <c r="J145" i="2"/>
  <c r="L145" i="2" s="1"/>
  <c r="J146" i="2"/>
  <c r="J147" i="2"/>
  <c r="J148" i="2"/>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J165" i="2"/>
  <c r="L165" i="2" s="1"/>
  <c r="J166" i="2"/>
  <c r="L166" i="2" s="1"/>
  <c r="J167" i="2"/>
  <c r="L167" i="2" s="1"/>
  <c r="J168" i="2"/>
  <c r="L168" i="2" s="1"/>
  <c r="J169" i="2"/>
  <c r="L169" i="2" s="1"/>
  <c r="J170" i="2"/>
  <c r="J171" i="2"/>
  <c r="J172" i="2"/>
  <c r="L172" i="2" s="1"/>
  <c r="J173" i="2"/>
  <c r="L173" i="2" s="1"/>
  <c r="J174" i="2"/>
  <c r="L174" i="2" s="1"/>
  <c r="J175" i="2"/>
  <c r="L175" i="2" s="1"/>
  <c r="J176" i="2"/>
  <c r="L176" i="2" s="1"/>
  <c r="J177" i="2"/>
  <c r="L177" i="2" s="1"/>
  <c r="J178" i="2"/>
  <c r="L178" i="2" s="1"/>
  <c r="J179" i="2"/>
  <c r="L179" i="2" s="1"/>
  <c r="J180" i="2"/>
  <c r="L180" i="2" s="1"/>
  <c r="J181" i="2"/>
  <c r="L181" i="2" s="1"/>
  <c r="J182" i="2"/>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J213" i="2"/>
  <c r="J214" i="2"/>
  <c r="L214" i="2" s="1"/>
  <c r="J215" i="2"/>
  <c r="L215" i="2" s="1"/>
  <c r="J216" i="2"/>
  <c r="L216" i="2" s="1"/>
  <c r="J217" i="2"/>
  <c r="L217" i="2" s="1"/>
  <c r="J218" i="2"/>
  <c r="J219" i="2"/>
  <c r="J220" i="2"/>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J237" i="2"/>
  <c r="L237" i="2" s="1"/>
  <c r="J238" i="2"/>
  <c r="L238" i="2" s="1"/>
  <c r="J239" i="2"/>
  <c r="L239" i="2" s="1"/>
  <c r="J240" i="2"/>
  <c r="L240" i="2" s="1"/>
  <c r="J241" i="2"/>
  <c r="L241" i="2" s="1"/>
  <c r="J242" i="2"/>
  <c r="J243" i="2"/>
  <c r="J244" i="2"/>
  <c r="L244" i="2" s="1"/>
  <c r="J245" i="2"/>
  <c r="L245" i="2" s="1"/>
  <c r="J246" i="2"/>
  <c r="L246" i="2" s="1"/>
  <c r="J247" i="2"/>
  <c r="L247" i="2" s="1"/>
  <c r="J248" i="2"/>
  <c r="L248" i="2" s="1"/>
  <c r="J249" i="2"/>
  <c r="L249" i="2" s="1"/>
  <c r="J250" i="2"/>
  <c r="L250" i="2" s="1"/>
  <c r="J251" i="2"/>
  <c r="L251" i="2" s="1"/>
  <c r="J252" i="2"/>
  <c r="L252" i="2" s="1"/>
  <c r="J253" i="2"/>
  <c r="L253" i="2" s="1"/>
  <c r="J254" i="2"/>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J285" i="2"/>
  <c r="J286" i="2"/>
  <c r="L286" i="2" s="1"/>
  <c r="J287" i="2"/>
  <c r="L287" i="2" s="1"/>
  <c r="J288" i="2"/>
  <c r="L288" i="2" s="1"/>
  <c r="J289" i="2"/>
  <c r="L289" i="2" s="1"/>
  <c r="J290" i="2"/>
  <c r="J291" i="2"/>
  <c r="J292" i="2"/>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J309" i="2"/>
  <c r="L309" i="2" s="1"/>
  <c r="J310" i="2"/>
  <c r="L310" i="2" s="1"/>
  <c r="J311" i="2"/>
  <c r="L311" i="2" s="1"/>
  <c r="J312" i="2"/>
  <c r="L312" i="2" s="1"/>
  <c r="J313" i="2"/>
  <c r="L313" i="2" s="1"/>
  <c r="J314" i="2"/>
  <c r="J315" i="2"/>
  <c r="J316" i="2"/>
  <c r="L316" i="2" s="1"/>
  <c r="J317" i="2"/>
  <c r="L317" i="2" s="1"/>
  <c r="J318" i="2"/>
  <c r="L318" i="2" s="1"/>
  <c r="J319" i="2"/>
  <c r="L319" i="2" s="1"/>
  <c r="J320" i="2"/>
  <c r="L320" i="2" s="1"/>
  <c r="J321" i="2"/>
  <c r="L321" i="2" s="1"/>
  <c r="J322" i="2"/>
  <c r="L322" i="2" s="1"/>
  <c r="J323" i="2"/>
  <c r="L323" i="2" s="1"/>
  <c r="J324" i="2"/>
  <c r="L324" i="2" s="1"/>
  <c r="J325" i="2"/>
  <c r="L325" i="2" s="1"/>
  <c r="J326" i="2"/>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J357" i="2"/>
  <c r="J358" i="2"/>
  <c r="L358" i="2" s="1"/>
  <c r="J359" i="2"/>
  <c r="L359" i="2" s="1"/>
  <c r="J360" i="2"/>
  <c r="L360" i="2" s="1"/>
  <c r="J361" i="2"/>
  <c r="L361" i="2" s="1"/>
  <c r="J362" i="2"/>
  <c r="J363" i="2"/>
  <c r="J364" i="2"/>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J381" i="2"/>
  <c r="L381" i="2" s="1"/>
  <c r="J382" i="2"/>
  <c r="L382" i="2" s="1"/>
  <c r="J383" i="2"/>
  <c r="L383" i="2" s="1"/>
  <c r="J384" i="2"/>
  <c r="L384" i="2" s="1"/>
  <c r="J385" i="2"/>
  <c r="L385" i="2" s="1"/>
  <c r="J386" i="2"/>
  <c r="J387" i="2"/>
  <c r="J388" i="2"/>
  <c r="L388" i="2" s="1"/>
  <c r="J389" i="2"/>
  <c r="L389" i="2" s="1"/>
  <c r="J390" i="2"/>
  <c r="L390" i="2" s="1"/>
  <c r="J391" i="2"/>
  <c r="L391" i="2" s="1"/>
  <c r="J392" i="2"/>
  <c r="L392" i="2" s="1"/>
  <c r="J393" i="2"/>
  <c r="L393" i="2" s="1"/>
  <c r="J394" i="2"/>
  <c r="L394" i="2" s="1"/>
  <c r="J395" i="2"/>
  <c r="L395" i="2" s="1"/>
  <c r="J396" i="2"/>
  <c r="L396" i="2" s="1"/>
  <c r="J397" i="2"/>
  <c r="L397" i="2" s="1"/>
  <c r="J398" i="2"/>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J429" i="2"/>
  <c r="J430" i="2"/>
  <c r="L430" i="2" s="1"/>
  <c r="J431" i="2"/>
  <c r="L431" i="2" s="1"/>
  <c r="J432" i="2"/>
  <c r="L432" i="2" s="1"/>
  <c r="J433" i="2"/>
  <c r="L433" i="2" s="1"/>
  <c r="J434" i="2"/>
  <c r="L434" i="2" s="1"/>
  <c r="J435" i="2"/>
  <c r="J436" i="2"/>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J459" i="2"/>
  <c r="J460" i="2"/>
  <c r="L460" i="2" s="1"/>
  <c r="J461" i="2"/>
  <c r="L461" i="2" s="1"/>
  <c r="J462" i="2"/>
  <c r="L462" i="2" s="1"/>
  <c r="J463" i="2"/>
  <c r="L463" i="2" s="1"/>
  <c r="J464" i="2"/>
  <c r="L464" i="2" s="1"/>
  <c r="J465" i="2"/>
  <c r="L465" i="2" s="1"/>
  <c r="J466" i="2"/>
  <c r="L466" i="2" s="1"/>
  <c r="J467" i="2"/>
  <c r="L467" i="2" s="1"/>
  <c r="J468" i="2"/>
  <c r="L468" i="2" s="1"/>
  <c r="J469" i="2"/>
  <c r="L469" i="2" s="1"/>
  <c r="J470" i="2"/>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J501" i="2"/>
  <c r="J502" i="2"/>
  <c r="L502" i="2" s="1"/>
  <c r="J503" i="2"/>
  <c r="L503" i="2" s="1"/>
  <c r="J504" i="2"/>
  <c r="L504" i="2" s="1"/>
  <c r="J505" i="2"/>
  <c r="L505" i="2" s="1"/>
  <c r="J506" i="2"/>
  <c r="L506" i="2" s="1"/>
  <c r="J507" i="2"/>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9"/>
  <c r="E6" i="9"/>
  <c r="AH1" i="9" l="1"/>
  <c r="X4" i="9" a="1"/>
  <c r="X4" i="9" s="1"/>
  <c r="V1" i="9"/>
  <c r="T1" i="9"/>
  <c r="U1" i="9"/>
  <c r="E8"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<sst xmlns="http://schemas.openxmlformats.org/spreadsheetml/2006/main" count="1854" uniqueCount="143">
  <si>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</si>
  <si>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</si>
  <si>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</si>
  <si>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</si>
  <si>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</si>
  <si>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</si>
  <si>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</si>
  <si>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</si>
  <si>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</si>
  <si>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</si>
  <si>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</si>
  <si>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</si>
  <si>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</si>
  <si>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</si>
  <si>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</si>
  <si>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</si>
  <si>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</si>
  <si>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</si>
  <si>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</si>
  <si>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</si>
  <si>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</si>
  <si>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</si>
  <si>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</si>
  <si>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</si>
  <si>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</si>
  <si>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</si>
  <si>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</si>
  <si>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</si>
  <si>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</si>
  <si>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</si>
  <si>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</si>
  <si>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</si>
  <si>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</si>
  <si>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</si>
  <si>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</si>
  <si>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</si>
  <si>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</si>
  <si>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</si>
  <si>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</si>
  <si>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</si>
  <si>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</si>
  <si>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</si>
  <si>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</si>
  <si>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</si>
  <si>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</si>
  <si>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</si>
  <si>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</si>
  <si>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</si>
  <si>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</si>
  <si>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</si>
  <si>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</si>
  <si>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</si>
  <si>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</si>
  <si>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</si>
  <si>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</si>
  <si>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</si>
  <si>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</si>
  <si>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</si>
  <si>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</si>
  <si>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</si>
  <si>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</si>
  <si>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</si>
  <si>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</si>
  <si>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</si>
  <si>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</si>
  <si>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</si>
  <si>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</si>
  <si>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</si>
  <si>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</si>
  <si>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</si>
  <si>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</si>
  <si>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</si>
  <si>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</si>
  <si>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</si>
  <si>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</si>
  <si>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</si>
  <si>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</si>
  <si>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</si>
  <si>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</si>
  <si>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</si>
  <si>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</si>
  <si>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</si>
  <si>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</si>
  <si>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</si>
  <si>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</si>
  <si>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</si>
  <si>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</si>
  <si>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</si>
  <si>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</si>
  <si>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</si>
  <si>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</si>
  <si>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</si>
  <si>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</si>
  <si>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</si>
  <si>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</si>
  <si>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</si>
  <si>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</si>
  <si>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</si>
  <si>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</si>
  <si>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</si>
  <si>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</si>
  <si>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</si>
  <si>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</si>
  <si>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</si>
  <si>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</si>
  <si>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</si>
  <si>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</si>
  <si>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</si>
  <si>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</si>
  <si>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</si>
  <si>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</si>
  <si>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</si>
  <si>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</si>
  <si>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</si>
  <si>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</si>
  <si>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</si>
  <si>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</si>
  <si>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</si>
  <si>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</si>
  <si>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</si>
  <si>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</si>
  <si>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</si>
  <si>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</si>
  <si>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</si>
  <si>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</si>
  <si>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</si>
  <si>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</si>
  <si>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</si>
  <si>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</si>
  <si>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</si>
  <si>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</si>
  <si>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</si>
  <si>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</si>
  <si>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</si>
  <si>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Product</t>
  </si>
  <si>
    <t>Category</t>
  </si>
  <si>
    <t>Payment Mode</t>
  </si>
  <si>
    <t>Total Selling</t>
  </si>
  <si>
    <t>Total Profit</t>
  </si>
  <si>
    <t>Profit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</si>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</sst>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3">
    <border>
      <left/>
      <right/>
      <top/>
      <bottom/>
      <diagonal/>
    </border>
    <border>
      <left/>
      <right/>
      <top/>
      <bottom style="medium">
        <color rgb="FF7030A0"/>
      </bottom>
      <diagonal/>
    </border>
    <border>
      <left/>
      <right style="thin">
        <color theme="9"/>
      </right>
      <top style="thin">
        <color theme="9"/>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1" fillId="2" borderId="0" xfId="0" applyFont="1" applyFill="1" applyAlignment="1">
      <alignment horizontal="center" vertical="center"/>
    </xf>
    <xf numFmtId="165" fontId="0" fillId="0" borderId="0" xfId="0" applyNumberFormat="1"/>
    <xf numFmtId="0" fontId="1" fillId="4" borderId="2"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3" fillId="0" borderId="0" xfId="0" pivotButton="1" applyFont="1"/>
    <xf numFmtId="9" fontId="0" fillId="0" borderId="0" xfId="1" applyFont="1"/>
  </cellXfs>
  <cellStyles count="2">
    <cellStyle name="Normal" xfId="0" builtinId="0"/>
    <cellStyle name="Percent" xfId="1" builtinId="5"/>
  </cellStyles>
  <dxfs count="24">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font>
        <b/>
      </font>
    </dxf>
    <dxf>
      <font>
        <b/>
      </font>
    </dxf>
    <dxf>
      <numFmt numFmtId="165" formatCode="[$$-409]#,##0.00"/>
    </dxf>
    <dxf>
      <numFmt numFmtId="165" formatCode="[$$-409]#,##0.0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3"/>
      <tableStyleElement type="headerRow" dxfId="2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Analysis!$A$4:$A$11</c:f>
              <c:strCache>
                <c:ptCount val="8"/>
                <c:pt idx="0">
                  <c:v>4</c:v>
                </c:pt>
                <c:pt idx="1">
                  <c:v>8</c:v>
                </c:pt>
                <c:pt idx="2">
                  <c:v>11</c:v>
                </c:pt>
                <c:pt idx="3">
                  <c:v>13</c:v>
                </c:pt>
                <c:pt idx="4">
                  <c:v>19</c:v>
                </c:pt>
                <c:pt idx="5">
                  <c:v>20</c:v>
                </c:pt>
                <c:pt idx="6">
                  <c:v>22</c:v>
                </c:pt>
                <c:pt idx="7">
                  <c:v>23</c:v>
                </c:pt>
              </c:strCache>
            </c:strRef>
          </c:cat>
          <c:val>
            <c:numRef>
              <c:f>Analysis!$B$4:$B$11</c:f>
              <c:numCache>
                <c:formatCode>[$$-409]#,##0.00</c:formatCode>
                <c:ptCount val="8"/>
                <c:pt idx="0">
                  <c:v>244.20000000000002</c:v>
                </c:pt>
                <c:pt idx="1">
                  <c:v>33.32</c:v>
                </c:pt>
                <c:pt idx="2">
                  <c:v>648</c:v>
                </c:pt>
                <c:pt idx="3">
                  <c:v>1067.04</c:v>
                </c:pt>
                <c:pt idx="4">
                  <c:v>728.46</c:v>
                </c:pt>
                <c:pt idx="5">
                  <c:v>972</c:v>
                </c:pt>
                <c:pt idx="6">
                  <c:v>46.9</c:v>
                </c:pt>
                <c:pt idx="7">
                  <c:v>1458.24</c:v>
                </c:pt>
              </c:numCache>
            </c:numRef>
          </c:val>
          <c:extLst>
            <c:ext xmlns:c16="http://schemas.microsoft.com/office/drawing/2014/chart" uri="{C3380CC4-5D6E-409C-BE32-E72D297353CC}">
              <c16:uniqueId val="{00000000-BF41-4C9F-BDBF-7FE86A6C734D}"/>
            </c:ext>
          </c:extLst>
        </c:ser>
        <c:dLbls>
          <c:showLegendKey val="0"/>
          <c:showVal val="0"/>
          <c:showCatName val="0"/>
          <c:showSerName val="0"/>
          <c:showPercent val="0"/>
          <c:showBubbleSize val="0"/>
        </c:dLbls>
        <c:axId val="1291598512"/>
        <c:axId val="1391158512"/>
      </c:areaChart>
      <c:catAx>
        <c:axId val="1291598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1158512"/>
        <c:crosses val="autoZero"/>
        <c:auto val="1"/>
        <c:lblAlgn val="ctr"/>
        <c:lblOffset val="100"/>
        <c:noMultiLvlLbl val="0"/>
      </c:catAx>
      <c:valAx>
        <c:axId val="139115851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1598512"/>
        <c:crosses val="autoZero"/>
        <c:crossBetween val="midCat"/>
      </c:valAx>
      <c:spPr>
        <a:gradFill flip="none" rotWithShape="1">
          <a:gsLst>
            <a:gs pos="0">
              <a:schemeClr val="accent1">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gradFill>
              <a:gsLst>
                <a:gs pos="0">
                  <a:schemeClr val="accent6">
                    <a:lumMod val="0"/>
                    <a:alpha val="50000"/>
                  </a:schemeClr>
                </a:gs>
                <a:gs pos="69000">
                  <a:schemeClr val="accent6">
                    <a:lumMod val="97000"/>
                    <a:lumOff val="3000"/>
                  </a:schemeClr>
                </a:gs>
                <a:gs pos="100000">
                  <a:schemeClr val="accent6">
                    <a:lumMod val="60000"/>
                    <a:lumOff val="40000"/>
                  </a:schemeClr>
                </a:gs>
              </a:gsLst>
              <a:lin ang="16200000" scaled="1"/>
            </a:gradFill>
            <a:ln>
              <a:solidFill>
                <a:schemeClr val="lt1">
                  <a:shade val="50000"/>
                </a:schemeClr>
              </a:solidFill>
            </a:ln>
            <a:effectLst/>
          </c:spPr>
          <c:invertIfNegative val="0"/>
          <c:dLbls>
            <c:dLbl>
              <c:idx val="0"/>
              <c:tx>
                <c:rich>
                  <a:bodyPr/>
                  <a:lstStyle/>
                  <a:p>
                    <a:fld id="{D9D6022A-3C0E-4BD3-AF61-9B8FC7136F2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18B-4F37-AE77-80B25A6C779A}"/>
                </c:ext>
              </c:extLst>
            </c:dLbl>
            <c:dLbl>
              <c:idx val="1"/>
              <c:tx>
                <c:rich>
                  <a:bodyPr/>
                  <a:lstStyle/>
                  <a:p>
                    <a:fld id="{4C2600A1-B9F9-4231-8FDB-B79B74886E9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18B-4F37-AE77-80B25A6C779A}"/>
                </c:ext>
              </c:extLst>
            </c:dLbl>
            <c:dLbl>
              <c:idx val="2"/>
              <c:tx>
                <c:rich>
                  <a:bodyPr/>
                  <a:lstStyle/>
                  <a:p>
                    <a:fld id="{D0FB18F5-5058-42D1-93B5-6A3046C8B63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18B-4F37-AE77-80B25A6C779A}"/>
                </c:ext>
              </c:extLst>
            </c:dLbl>
            <c:dLbl>
              <c:idx val="3"/>
              <c:tx>
                <c:rich>
                  <a:bodyPr/>
                  <a:lstStyle/>
                  <a:p>
                    <a:fld id="{282B518C-6C32-4568-BC97-D6F815E72F1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18B-4F37-AE77-80B25A6C779A}"/>
                </c:ext>
              </c:extLst>
            </c:dLbl>
            <c:dLbl>
              <c:idx val="4"/>
              <c:tx>
                <c:rich>
                  <a:bodyPr/>
                  <a:lstStyle/>
                  <a:p>
                    <a:fld id="{37C1A795-2338-47B5-A8B6-54743CA73AE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18B-4F37-AE77-80B25A6C779A}"/>
                </c:ext>
              </c:extLst>
            </c:dLbl>
            <c:dLbl>
              <c:idx val="5"/>
              <c:tx>
                <c:rich>
                  <a:bodyPr/>
                  <a:lstStyle/>
                  <a:p>
                    <a:fld id="{936388E4-3583-4653-8B64-8E046679688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18B-4F37-AE77-80B25A6C779A}"/>
                </c:ext>
              </c:extLst>
            </c:dLbl>
            <c:dLbl>
              <c:idx val="6"/>
              <c:tx>
                <c:rich>
                  <a:bodyPr/>
                  <a:lstStyle/>
                  <a:p>
                    <a:fld id="{A70E9F46-2DFC-4D91-A0C4-90859CE0BBF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18B-4F37-AE77-80B25A6C779A}"/>
                </c:ext>
              </c:extLst>
            </c:dLbl>
            <c:dLbl>
              <c:idx val="7"/>
              <c:tx>
                <c:rich>
                  <a:bodyPr/>
                  <a:lstStyle/>
                  <a:p>
                    <a:fld id="{72C8CADD-7A40-4039-985F-C196B656029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18B-4F37-AE77-80B25A6C779A}"/>
                </c:ext>
              </c:extLst>
            </c:dLbl>
            <c:dLbl>
              <c:idx val="8"/>
              <c:tx>
                <c:rich>
                  <a:bodyPr/>
                  <a:lstStyle/>
                  <a:p>
                    <a:fld id="{AB996262-8A87-4BC9-93F6-9F84D38BB2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18B-4F37-AE77-80B25A6C779A}"/>
                </c:ext>
              </c:extLst>
            </c:dLbl>
            <c:dLbl>
              <c:idx val="9"/>
              <c:tx>
                <c:rich>
                  <a:bodyPr/>
                  <a:lstStyle/>
                  <a:p>
                    <a:fld id="{2041D10A-1DFD-4B6B-813B-1654C011EF8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18B-4F37-AE77-80B25A6C779A}"/>
                </c:ext>
              </c:extLst>
            </c:dLbl>
            <c:dLbl>
              <c:idx val="10"/>
              <c:tx>
                <c:rich>
                  <a:bodyPr/>
                  <a:lstStyle/>
                  <a:p>
                    <a:fld id="{4419D23B-CEC6-4AEE-A40C-6FCEEECA6B4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18B-4F37-AE77-80B25A6C779A}"/>
                </c:ext>
              </c:extLst>
            </c:dLbl>
            <c:dLbl>
              <c:idx val="11"/>
              <c:tx>
                <c:rich>
                  <a:bodyPr/>
                  <a:lstStyle/>
                  <a:p>
                    <a:fld id="{96100465-1146-44AB-BB8A-80034D2597F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18B-4F37-AE77-80B25A6C779A}"/>
                </c:ext>
              </c:extLst>
            </c:dLbl>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[$$-409]#,##0.00</c:formatCode>
                <c:ptCount val="12"/>
                <c:pt idx="0">
                  <c:v>5198.16</c:v>
                </c:pt>
                <c:pt idx="1">
                  <c:v>2023.18</c:v>
                </c:pt>
                <c:pt idx="2">
                  <c:v>5718.89</c:v>
                </c:pt>
                <c:pt idx="3">
                  <c:v>6944.01</c:v>
                </c:pt>
                <c:pt idx="4">
                  <c:v>6013.19</c:v>
                </c:pt>
                <c:pt idx="5">
                  <c:v>7583.579999999999</c:v>
                </c:pt>
                <c:pt idx="6">
                  <c:v>13972.130000000001</c:v>
                </c:pt>
                <c:pt idx="7">
                  <c:v>3667.64</c:v>
                </c:pt>
                <c:pt idx="8">
                  <c:v>8448.02</c:v>
                </c:pt>
                <c:pt idx="9">
                  <c:v>4100.8</c:v>
                </c:pt>
                <c:pt idx="10">
                  <c:v>6514.43</c:v>
                </c:pt>
                <c:pt idx="11">
                  <c:v>2567.41</c:v>
                </c:pt>
              </c:numCache>
            </c:numRef>
          </c:val>
          <c:extLst>
            <c:ext xmlns:c15="http://schemas.microsoft.com/office/drawing/2012/chart" uri="{02D57815-91ED-43cb-92C2-25804820EDAC}">
              <c15:datalabelsRange>
                <c15:f>Analysis!$N$4:$N$15</c15:f>
                <c15:dlblRangeCache>
                  <c:ptCount val="12"/>
                  <c:pt idx="0">
                    <c:v>18%</c:v>
                  </c:pt>
                  <c:pt idx="1">
                    <c:v>16%</c:v>
                  </c:pt>
                  <c:pt idx="2">
                    <c:v>17%</c:v>
                  </c:pt>
                  <c:pt idx="3">
                    <c:v>26%</c:v>
                  </c:pt>
                  <c:pt idx="4">
                    <c:v>21%</c:v>
                  </c:pt>
                  <c:pt idx="5">
                    <c:v>13%</c:v>
                  </c:pt>
                  <c:pt idx="6">
                    <c:v>28%</c:v>
                  </c:pt>
                  <c:pt idx="7">
                    <c:v>9%</c:v>
                  </c:pt>
                  <c:pt idx="8">
                    <c:v>18%</c:v>
                  </c:pt>
                  <c:pt idx="9">
                    <c:v>23%</c:v>
                  </c:pt>
                  <c:pt idx="10">
                    <c:v>26%</c:v>
                  </c:pt>
                  <c:pt idx="11">
                    <c:v>20%</c:v>
                  </c:pt>
                </c15:dlblRangeCache>
              </c15:datalabelsRange>
            </c:ext>
            <c:ext xmlns:c16="http://schemas.microsoft.com/office/drawing/2014/chart" uri="{C3380CC4-5D6E-409C-BE32-E72D297353CC}">
              <c16:uniqueId val="{0000000C-A18B-4F37-AE77-80B25A6C779A}"/>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[$$-409]#,##0.00</c:formatCode>
                <c:ptCount val="12"/>
                <c:pt idx="0">
                  <c:v>786.15999999999985</c:v>
                </c:pt>
                <c:pt idx="1">
                  <c:v>286.18000000000006</c:v>
                </c:pt>
                <c:pt idx="2">
                  <c:v>823.89000000000033</c:v>
                </c:pt>
                <c:pt idx="3">
                  <c:v>1413.0100000000002</c:v>
                </c:pt>
                <c:pt idx="4">
                  <c:v>1050.1899999999996</c:v>
                </c:pt>
                <c:pt idx="5">
                  <c:v>856.57999999999902</c:v>
                </c:pt>
                <c:pt idx="6">
                  <c:v>3026.130000000001</c:v>
                </c:pt>
                <c:pt idx="7">
                  <c:v>293.63999999999987</c:v>
                </c:pt>
                <c:pt idx="8">
                  <c:v>1316.0200000000004</c:v>
                </c:pt>
                <c:pt idx="9">
                  <c:v>765.80000000000018</c:v>
                </c:pt>
                <c:pt idx="10">
                  <c:v>1339.4300000000003</c:v>
                </c:pt>
                <c:pt idx="11">
                  <c:v>423.40999999999985</c:v>
                </c:pt>
              </c:numCache>
            </c:numRef>
          </c:val>
          <c:extLst>
            <c:ext xmlns:c16="http://schemas.microsoft.com/office/drawing/2014/chart" uri="{C3380CC4-5D6E-409C-BE32-E72D297353CC}">
              <c16:uniqueId val="{0000000D-A18B-4F37-AE77-80B25A6C779A}"/>
            </c:ext>
          </c:extLst>
        </c:ser>
        <c:dLbls>
          <c:showLegendKey val="0"/>
          <c:showVal val="0"/>
          <c:showCatName val="0"/>
          <c:showSerName val="0"/>
          <c:showPercent val="0"/>
          <c:showBubbleSize val="0"/>
        </c:dLbls>
        <c:gapWidth val="50"/>
        <c:overlap val="100"/>
        <c:axId val="1261688864"/>
        <c:axId val="1279974576"/>
      </c:barChart>
      <c:catAx>
        <c:axId val="126168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79974576"/>
        <c:crosses val="autoZero"/>
        <c:auto val="1"/>
        <c:lblAlgn val="ctr"/>
        <c:lblOffset val="100"/>
        <c:noMultiLvlLbl val="0"/>
      </c:catAx>
      <c:valAx>
        <c:axId val="127997457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168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0">
                  <a:schemeClr val="accent1">
                    <a:lumMod val="0"/>
                    <a:lumOff val="100000"/>
                  </a:schemeClr>
                </a:gs>
                <a:gs pos="65000">
                  <a:schemeClr val="accent1">
                    <a:lumMod val="0"/>
                    <a:lumOff val="100000"/>
                  </a:schemeClr>
                </a:gs>
                <a:gs pos="83000">
                  <a:schemeClr val="accent1">
                    <a:lumMod val="100000"/>
                  </a:schemeClr>
                </a:gs>
              </a:gsLst>
              <a:path path="circle">
                <a:fillToRect l="50000" t="-80000" r="50000" b="180000"/>
              </a:path>
            </a:gradFill>
            <a:ln>
              <a:noFill/>
            </a:ln>
            <a:effectLst/>
          </c:spPr>
          <c:invertIfNegative val="0"/>
          <c:dLbls>
            <c:dLbl>
              <c:idx val="4"/>
              <c:numFmt formatCode="[$$-409]#,##0.00" sourceLinked="0"/>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txPr>
                <a:bodyPr rot="0" spcFirstLastPara="1" vertOverflow="ellipsis" vert="horz" wrap="square" lIns="0" tIns="0" rIns="0" bIns="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8205815857176269"/>
                      <c:h val="8.505805884212117E-2"/>
                    </c:manualLayout>
                  </c15:layout>
                </c:ext>
                <c:ext xmlns:c16="http://schemas.microsoft.com/office/drawing/2014/chart" uri="{C3380CC4-5D6E-409C-BE32-E72D297353CC}">
                  <c16:uniqueId val="{00000002-7601-4D40-928B-CC7133CA9503}"/>
                </c:ext>
              </c:extLst>
            </c:dLbl>
            <c:dLbl>
              <c:idx val="6"/>
              <c:numFmt formatCode="[$$-409]#,##0.00" sourceLinked="0"/>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txPr>
                <a:bodyPr rot="0" spcFirstLastPara="1" vertOverflow="ellipsis" vert="horz" wrap="square" lIns="0" tIns="0" rIns="0" bIns="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30087003975988152"/>
                      <c:h val="9.203886163444229E-2"/>
                    </c:manualLayout>
                  </c15:layout>
                </c:ext>
                <c:ext xmlns:c16="http://schemas.microsoft.com/office/drawing/2014/chart" uri="{C3380CC4-5D6E-409C-BE32-E72D297353CC}">
                  <c16:uniqueId val="{00000001-7601-4D40-928B-CC7133CA9503}"/>
                </c:ext>
              </c:extLst>
            </c:dLbl>
            <c:dLbl>
              <c:idx val="19"/>
              <c:numFmt formatCode="[$$-409]#,##0.00" sourceLinked="0"/>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txPr>
                <a:bodyPr rot="0" spcFirstLastPara="1" vertOverflow="ellipsis" vert="horz" wrap="square" lIns="0" tIns="0" rIns="0" bIns="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6640264026402641"/>
                      <c:h val="9.0541012216404884E-2"/>
                    </c:manualLayout>
                  </c15:layout>
                </c:ext>
                <c:ext xmlns:c16="http://schemas.microsoft.com/office/drawing/2014/chart" uri="{C3380CC4-5D6E-409C-BE32-E72D297353CC}">
                  <c16:uniqueId val="{00000000-7601-4D40-928B-CC7133CA9503}"/>
                </c:ext>
              </c:extLst>
            </c:dLbl>
            <c:numFmt formatCode="[$$-409]#,##0.00" sourceLinked="0"/>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Analysis!$X$4:$X$23</c:f>
              <c:strCache>
                <c:ptCount val="20"/>
                <c:pt idx="0">
                  <c:v>Product03</c:v>
                </c:pt>
                <c:pt idx="1">
                  <c:v>Kg</c:v>
                </c:pt>
                <c:pt idx="2">
                  <c:v>Product04</c:v>
                </c:pt>
                <c:pt idx="3">
                  <c:v>Lt</c:v>
                </c:pt>
                <c:pt idx="4">
                  <c:v>Product25</c:v>
                </c:pt>
                <c:pt idx="5">
                  <c:v>No.</c:v>
                </c:pt>
                <c:pt idx="6">
                  <c:v>Product31</c:v>
                </c:pt>
                <c:pt idx="7">
                  <c:v>Kg</c:v>
                </c:pt>
                <c:pt idx="8">
                  <c:v>Product35</c:v>
                </c:pt>
                <c:pt idx="9">
                  <c:v>No.</c:v>
                </c:pt>
                <c:pt idx="10">
                  <c:v>Product42</c:v>
                </c:pt>
                <c:pt idx="11">
                  <c:v>Ft</c:v>
                </c:pt>
                <c:pt idx="12">
                  <c:v>Product44</c:v>
                </c:pt>
                <c:pt idx="13">
                  <c:v>Kg</c:v>
                </c:pt>
                <c:pt idx="14">
                  <c:v>0</c:v>
                </c:pt>
                <c:pt idx="15">
                  <c:v>0</c:v>
                </c:pt>
                <c:pt idx="16">
                  <c:v>0</c:v>
                </c:pt>
                <c:pt idx="17">
                  <c:v>0</c:v>
                </c:pt>
                <c:pt idx="18">
                  <c:v>0</c:v>
                </c:pt>
                <c:pt idx="19">
                  <c:v>0</c:v>
                </c:pt>
              </c:strCache>
            </c:strRef>
          </c:cat>
          <c:val>
            <c:numRef>
              <c:f>Analysis!$Y$4:$Y$23</c:f>
              <c:numCache>
                <c:formatCode>[$$-409]#,##0.00</c:formatCode>
                <c:ptCount val="20"/>
                <c:pt idx="0">
                  <c:v>728.46</c:v>
                </c:pt>
                <c:pt idx="1">
                  <c:v>728.46</c:v>
                </c:pt>
                <c:pt idx="2">
                  <c:v>244.20000000000002</c:v>
                </c:pt>
                <c:pt idx="3">
                  <c:v>244.20000000000002</c:v>
                </c:pt>
                <c:pt idx="4">
                  <c:v>33.32</c:v>
                </c:pt>
                <c:pt idx="5">
                  <c:v>33.32</c:v>
                </c:pt>
                <c:pt idx="6">
                  <c:v>1458.24</c:v>
                </c:pt>
                <c:pt idx="7">
                  <c:v>1458.24</c:v>
                </c:pt>
                <c:pt idx="8">
                  <c:v>46.9</c:v>
                </c:pt>
                <c:pt idx="9">
                  <c:v>46.9</c:v>
                </c:pt>
                <c:pt idx="10">
                  <c:v>1620</c:v>
                </c:pt>
                <c:pt idx="11">
                  <c:v>1620</c:v>
                </c:pt>
                <c:pt idx="12">
                  <c:v>1067.04</c:v>
                </c:pt>
                <c:pt idx="13">
                  <c:v>1067.04</c:v>
                </c:pt>
                <c:pt idx="14">
                  <c:v>0</c:v>
                </c:pt>
                <c:pt idx="15">
                  <c:v>0</c:v>
                </c:pt>
                <c:pt idx="16">
                  <c:v>0</c:v>
                </c:pt>
                <c:pt idx="17">
                  <c:v>0</c:v>
                </c:pt>
                <c:pt idx="18">
                  <c:v>0</c:v>
                </c:pt>
                <c:pt idx="19">
                  <c:v>0</c:v>
                </c:pt>
              </c:numCache>
            </c:numRef>
          </c:val>
          <c:extLst>
            <c:ext xmlns:c16="http://schemas.microsoft.com/office/drawing/2014/chart" uri="{C3380CC4-5D6E-409C-BE32-E72D297353CC}">
              <c16:uniqueId val="{00000000-CE3A-4408-8F99-1FC468D0E83D}"/>
            </c:ext>
          </c:extLst>
        </c:ser>
        <c:dLbls>
          <c:showLegendKey val="0"/>
          <c:showVal val="0"/>
          <c:showCatName val="0"/>
          <c:showSerName val="0"/>
          <c:showPercent val="0"/>
          <c:showBubbleSize val="0"/>
        </c:dLbls>
        <c:gapWidth val="50"/>
        <c:overlap val="100"/>
        <c:axId val="1692738591"/>
        <c:axId val="1686863487"/>
      </c:barChart>
      <c:catAx>
        <c:axId val="1692738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86863487"/>
        <c:crosses val="autoZero"/>
        <c:auto val="1"/>
        <c:lblAlgn val="ctr"/>
        <c:lblOffset val="100"/>
        <c:noMultiLvlLbl val="0"/>
      </c:catAx>
      <c:valAx>
        <c:axId val="1686863487"/>
        <c:scaling>
          <c:orientation val="minMax"/>
        </c:scaling>
        <c:delete val="1"/>
        <c:axPos val="b"/>
        <c:numFmt formatCode="[$$-409]#,##0.00" sourceLinked="1"/>
        <c:majorTickMark val="none"/>
        <c:minorTickMark val="none"/>
        <c:tickLblPos val="nextTo"/>
        <c:crossAx val="169273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[Sales-Dashboard-practice-file.xlsx]Analysis!SaleTypeWise</c:name>
    <c:fmtId val="3"/>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0.23204188481675389"/>
                  <c:h val="0.15405136499164948"/>
                </c:manualLayout>
              </c15:layout>
            </c:ext>
          </c:extLst>
        </c:dLbl>
      </c:pivotFmt>
      <c:pivotFmt>
        <c:idx val="7"/>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0.22506108202443278"/>
                  <c:h val="0.15405136499164948"/>
                </c:manualLayout>
              </c15:layout>
            </c:ext>
          </c:extLst>
        </c:dLbl>
      </c:pivotFmt>
      <c:pivotFmt>
        <c:idx val="8"/>
        <c:spPr>
          <a:solidFill>
            <a:schemeClr val="accent1"/>
          </a:solidFill>
          <a:ln w="19050">
            <a:solidFill>
              <a:schemeClr val="lt1"/>
            </a:solidFill>
          </a:ln>
          <a:effectLst/>
        </c:spPr>
        <c:dLbl>
          <c:idx val="0"/>
          <c:layout>
            <c:manualLayout>
              <c:x val="4.5375218150087229E-2"/>
              <c:y val="4.102566311362167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25996509598603834"/>
                  <c:h val="0.15405136499164948"/>
                </c:manualLayout>
              </c15:layout>
            </c:ext>
          </c:extLst>
        </c:dLbl>
      </c:pivotFmt>
    </c:pivotFmts>
    <c:plotArea>
      <c:layout/>
      <c:pieChart>
        <c:varyColors val="1"/>
        <c:ser>
          <c:idx val="0"/>
          <c:order val="0"/>
          <c:tx>
            <c:strRef>
              <c:f>Analysis!$AL$3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E5-4FE4-83AE-C8B445B983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E5-4FE4-83AE-C8B445B983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E5-4FE4-83AE-C8B445B98328}"/>
              </c:ext>
            </c:extLst>
          </c:dPt>
          <c:dLbls>
            <c:dLbl>
              <c:idx val="0"/>
              <c:dLblPos val="outEnd"/>
              <c:showLegendKey val="0"/>
              <c:showVal val="0"/>
              <c:showCatName val="0"/>
              <c:showSerName val="0"/>
              <c:showPercent val="1"/>
              <c:showBubbleSize val="0"/>
              <c:extLst>
                <c:ext xmlns:c15="http://schemas.microsoft.com/office/drawing/2012/chart" uri="{CE6537A1-D6FC-4f65-9D91-7224C49458BB}">
                  <c15:layout>
                    <c:manualLayout>
                      <c:w val="0.23204188481675389"/>
                      <c:h val="0.15405136499164948"/>
                    </c:manualLayout>
                  </c15:layout>
                </c:ext>
                <c:ext xmlns:c16="http://schemas.microsoft.com/office/drawing/2014/chart" uri="{C3380CC4-5D6E-409C-BE32-E72D297353CC}">
                  <c16:uniqueId val="{00000001-54E5-4FE4-83AE-C8B445B98328}"/>
                </c:ext>
              </c:extLst>
            </c:dLbl>
            <c:dLbl>
              <c:idx val="1"/>
              <c:dLblPos val="outEnd"/>
              <c:showLegendKey val="0"/>
              <c:showVal val="0"/>
              <c:showCatName val="0"/>
              <c:showSerName val="0"/>
              <c:showPercent val="1"/>
              <c:showBubbleSize val="0"/>
              <c:extLst>
                <c:ext xmlns:c15="http://schemas.microsoft.com/office/drawing/2012/chart" uri="{CE6537A1-D6FC-4f65-9D91-7224C49458BB}">
                  <c15:layout>
                    <c:manualLayout>
                      <c:w val="0.22506108202443278"/>
                      <c:h val="0.15405136499164948"/>
                    </c:manualLayout>
                  </c15:layout>
                </c:ext>
                <c:ext xmlns:c16="http://schemas.microsoft.com/office/drawing/2014/chart" uri="{C3380CC4-5D6E-409C-BE32-E72D297353CC}">
                  <c16:uniqueId val="{00000003-54E5-4FE4-83AE-C8B445B98328}"/>
                </c:ext>
              </c:extLst>
            </c:dLbl>
            <c:dLbl>
              <c:idx val="2"/>
              <c:layout>
                <c:manualLayout>
                  <c:x val="4.5375218150087229E-2"/>
                  <c:y val="4.1025663113621678E-2"/>
                </c:manualLayout>
              </c:layout>
              <c:dLblPos val="bestFit"/>
              <c:showLegendKey val="0"/>
              <c:showVal val="0"/>
              <c:showCatName val="0"/>
              <c:showSerName val="0"/>
              <c:showPercent val="1"/>
              <c:showBubbleSize val="0"/>
              <c:extLst>
                <c:ext xmlns:c15="http://schemas.microsoft.com/office/drawing/2012/chart" uri="{CE6537A1-D6FC-4f65-9D91-7224C49458BB}">
                  <c15:layout>
                    <c:manualLayout>
                      <c:w val="0.25996509598603834"/>
                      <c:h val="0.15405136499164948"/>
                    </c:manualLayout>
                  </c15:layout>
                </c:ext>
                <c:ext xmlns:c16="http://schemas.microsoft.com/office/drawing/2014/chart" uri="{C3380CC4-5D6E-409C-BE32-E72D297353CC}">
                  <c16:uniqueId val="{00000005-54E5-4FE4-83AE-C8B445B9832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Analysis!$AK$4:$AK$6</c:f>
              <c:strCache>
                <c:ptCount val="3"/>
                <c:pt idx="0">
                  <c:v>Direct Sales</c:v>
                </c:pt>
                <c:pt idx="1">
                  <c:v>Online</c:v>
                </c:pt>
                <c:pt idx="2">
                  <c:v>Wholesaler</c:v>
                </c:pt>
              </c:strCache>
            </c:strRef>
          </c:cat>
          <c:val>
            <c:numRef>
              <c:f>Analysis!$AL$4:$AL$6</c:f>
              <c:numCache>
                <c:formatCode>General</c:formatCode>
                <c:ptCount val="3"/>
                <c:pt idx="0">
                  <c:v>5198.1600000000008</c:v>
                </c:pt>
                <c:pt idx="1">
                  <c:v>1957.52</c:v>
                </c:pt>
                <c:pt idx="2">
                  <c:v>3158.36</c:v>
                </c:pt>
              </c:numCache>
            </c:numRef>
          </c:val>
          <c:extLst>
            <c:ext xmlns:c16="http://schemas.microsoft.com/office/drawing/2014/chart" uri="{C3380CC4-5D6E-409C-BE32-E72D297353CC}">
              <c16:uniqueId val="{00000006-54E5-4FE4-83AE-C8B445B9832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[Sales-Dashboard-practice-file.xlsx]Analysis!PaymentModeWise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0.26895043224456272"/>
                  <c:h val="0.17709229747713043"/>
                </c:manualLayout>
              </c15:layout>
            </c:ext>
          </c:extLst>
        </c:dLbl>
      </c:pivotFmt>
      <c:pivotFmt>
        <c:idx val="6"/>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0.26895043224456272"/>
                  <c:h val="0.17709229747713043"/>
                </c:manualLayout>
              </c15:layout>
            </c:ext>
          </c:extLst>
        </c:dLbl>
      </c:pivotFmt>
    </c:pivotFmts>
    <c:plotArea>
      <c:layout/>
      <c:pieChart>
        <c:varyColors val="1"/>
        <c:ser>
          <c:idx val="0"/>
          <c:order val="0"/>
          <c:tx>
            <c:strRef>
              <c:f>Analysis!$AP$3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3F-4FC7-91CD-741339DFE8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3F-4FC7-91CD-741339DFE8D7}"/>
              </c:ext>
            </c:extLst>
          </c:dPt>
          <c:dLbls>
            <c:dLbl>
              <c:idx val="0"/>
              <c:dLblPos val="outEnd"/>
              <c:showLegendKey val="0"/>
              <c:showVal val="0"/>
              <c:showCatName val="0"/>
              <c:showSerName val="0"/>
              <c:showPercent val="1"/>
              <c:showBubbleSize val="0"/>
              <c:extLst>
                <c:ext xmlns:c15="http://schemas.microsoft.com/office/drawing/2012/chart" uri="{CE6537A1-D6FC-4f65-9D91-7224C49458BB}">
                  <c15:layout>
                    <c:manualLayout>
                      <c:w val="0.26895043224456272"/>
                      <c:h val="0.17709229747713043"/>
                    </c:manualLayout>
                  </c15:layout>
                </c:ext>
                <c:ext xmlns:c16="http://schemas.microsoft.com/office/drawing/2014/chart" uri="{C3380CC4-5D6E-409C-BE32-E72D297353CC}">
                  <c16:uniqueId val="{00000001-F83F-4FC7-91CD-741339DFE8D7}"/>
                </c:ext>
              </c:extLst>
            </c:dLbl>
            <c:dLbl>
              <c:idx val="1"/>
              <c:dLblPos val="outEnd"/>
              <c:showLegendKey val="0"/>
              <c:showVal val="0"/>
              <c:showCatName val="0"/>
              <c:showSerName val="0"/>
              <c:showPercent val="1"/>
              <c:showBubbleSize val="0"/>
              <c:extLst>
                <c:ext xmlns:c15="http://schemas.microsoft.com/office/drawing/2012/chart" uri="{CE6537A1-D6FC-4f65-9D91-7224C49458BB}">
                  <c15:layout>
                    <c:manualLayout>
                      <c:w val="0.26895043224456272"/>
                      <c:h val="0.17709229747713043"/>
                    </c:manualLayout>
                  </c15:layout>
                </c:ext>
                <c:ext xmlns:c16="http://schemas.microsoft.com/office/drawing/2014/chart" uri="{C3380CC4-5D6E-409C-BE32-E72D297353CC}">
                  <c16:uniqueId val="{00000003-F83F-4FC7-91CD-741339DFE8D7}"/>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Analysis!$AO$4:$AO$5</c:f>
              <c:strCache>
                <c:ptCount val="2"/>
                <c:pt idx="0">
                  <c:v>Cash</c:v>
                </c:pt>
                <c:pt idx="1">
                  <c:v>Online</c:v>
                </c:pt>
              </c:strCache>
            </c:strRef>
          </c:cat>
          <c:val>
            <c:numRef>
              <c:f>Analysis!$AP$4:$AP$5</c:f>
              <c:numCache>
                <c:formatCode>General</c:formatCode>
                <c:ptCount val="2"/>
                <c:pt idx="0">
                  <c:v>2775.8599999999997</c:v>
                </c:pt>
                <c:pt idx="1">
                  <c:v>5198.16</c:v>
                </c:pt>
              </c:numCache>
            </c:numRef>
          </c:val>
          <c:extLst>
            <c:ext xmlns:c16="http://schemas.microsoft.com/office/drawing/2014/chart" uri="{C3380CC4-5D6E-409C-BE32-E72D297353CC}">
              <c16:uniqueId val="{00000004-F83F-4FC7-91CD-741339DFE8D7}"/>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Analysis!$A$4:$A$11</c:f>
              <c:strCache>
                <c:ptCount val="8"/>
                <c:pt idx="0">
                  <c:v>4</c:v>
                </c:pt>
                <c:pt idx="1">
                  <c:v>8</c:v>
                </c:pt>
                <c:pt idx="2">
                  <c:v>11</c:v>
                </c:pt>
                <c:pt idx="3">
                  <c:v>13</c:v>
                </c:pt>
                <c:pt idx="4">
                  <c:v>19</c:v>
                </c:pt>
                <c:pt idx="5">
                  <c:v>20</c:v>
                </c:pt>
                <c:pt idx="6">
                  <c:v>22</c:v>
                </c:pt>
                <c:pt idx="7">
                  <c:v>23</c:v>
                </c:pt>
              </c:strCache>
            </c:strRef>
          </c:cat>
          <c:val>
            <c:numRef>
              <c:f>Analysis!$B$4:$B$11</c:f>
              <c:numCache>
                <c:formatCode>[$$-409]#,##0.00</c:formatCode>
                <c:ptCount val="8"/>
                <c:pt idx="0">
                  <c:v>244.20000000000002</c:v>
                </c:pt>
                <c:pt idx="1">
                  <c:v>33.32</c:v>
                </c:pt>
                <c:pt idx="2">
                  <c:v>648</c:v>
                </c:pt>
                <c:pt idx="3">
                  <c:v>1067.04</c:v>
                </c:pt>
                <c:pt idx="4">
                  <c:v>728.46</c:v>
                </c:pt>
                <c:pt idx="5">
                  <c:v>972</c:v>
                </c:pt>
                <c:pt idx="6">
                  <c:v>46.9</c:v>
                </c:pt>
                <c:pt idx="7">
                  <c:v>1458.24</c:v>
                </c:pt>
              </c:numCache>
            </c:numRef>
          </c:val>
          <c:extLst>
            <c:ext xmlns:c16="http://schemas.microsoft.com/office/drawing/2014/chart" uri="{C3380CC4-5D6E-409C-BE32-E72D297353CC}">
              <c16:uniqueId val="{00000000-70EC-41DA-9F94-69D92B3C1BC6}"/>
            </c:ext>
          </c:extLst>
        </c:ser>
        <c:dLbls>
          <c:showLegendKey val="0"/>
          <c:showVal val="0"/>
          <c:showCatName val="0"/>
          <c:showSerName val="0"/>
          <c:showPercent val="0"/>
          <c:showBubbleSize val="0"/>
        </c:dLbls>
        <c:axId val="1291598512"/>
        <c:axId val="1391158512"/>
      </c:areaChart>
      <c:catAx>
        <c:axId val="1291598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158512"/>
        <c:crosses val="autoZero"/>
        <c:auto val="1"/>
        <c:lblAlgn val="ctr"/>
        <c:lblOffset val="100"/>
        <c:noMultiLvlLbl val="0"/>
      </c:catAx>
      <c:valAx>
        <c:axId val="139115851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985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dLbls>
            <c:dLbl>
              <c:idx val="0"/>
              <c:tx>
                <c:rich>
                  <a:bodyPr/>
                  <a:lstStyle/>
                  <a:p>
                    <a:fld id="{D6FDAE9D-E131-4607-9FEE-FEC78B8063C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733-45B2-A28F-E83223E16B78}"/>
                </c:ext>
              </c:extLst>
            </c:dLbl>
            <c:dLbl>
              <c:idx val="1"/>
              <c:tx>
                <c:rich>
                  <a:bodyPr/>
                  <a:lstStyle/>
                  <a:p>
                    <a:fld id="{4E1B816C-0C70-4626-A2E6-CE926ADE45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733-45B2-A28F-E83223E16B78}"/>
                </c:ext>
              </c:extLst>
            </c:dLbl>
            <c:dLbl>
              <c:idx val="2"/>
              <c:tx>
                <c:rich>
                  <a:bodyPr/>
                  <a:lstStyle/>
                  <a:p>
                    <a:fld id="{E8AF3FF6-8FF1-406B-860E-4860D84737A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733-45B2-A28F-E83223E16B78}"/>
                </c:ext>
              </c:extLst>
            </c:dLbl>
            <c:dLbl>
              <c:idx val="3"/>
              <c:tx>
                <c:rich>
                  <a:bodyPr/>
                  <a:lstStyle/>
                  <a:p>
                    <a:fld id="{59854985-8269-475C-91E7-D8A2CFF1E29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733-45B2-A28F-E83223E16B78}"/>
                </c:ext>
              </c:extLst>
            </c:dLbl>
            <c:dLbl>
              <c:idx val="4"/>
              <c:tx>
                <c:rich>
                  <a:bodyPr/>
                  <a:lstStyle/>
                  <a:p>
                    <a:fld id="{93E8BD92-0B71-40C6-9BBD-943BBC0D346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733-45B2-A28F-E83223E16B78}"/>
                </c:ext>
              </c:extLst>
            </c:dLbl>
            <c:dLbl>
              <c:idx val="5"/>
              <c:tx>
                <c:rich>
                  <a:bodyPr/>
                  <a:lstStyle/>
                  <a:p>
                    <a:fld id="{071AED98-8111-4AC3-869E-B20B8CD38C7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733-45B2-A28F-E83223E16B78}"/>
                </c:ext>
              </c:extLst>
            </c:dLbl>
            <c:dLbl>
              <c:idx val="6"/>
              <c:tx>
                <c:rich>
                  <a:bodyPr/>
                  <a:lstStyle/>
                  <a:p>
                    <a:fld id="{39883209-7ADB-484A-9BD1-9D63E349913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733-45B2-A28F-E83223E16B78}"/>
                </c:ext>
              </c:extLst>
            </c:dLbl>
            <c:dLbl>
              <c:idx val="7"/>
              <c:tx>
                <c:rich>
                  <a:bodyPr/>
                  <a:lstStyle/>
                  <a:p>
                    <a:fld id="{096D5A9F-E782-4003-8B1C-FF9375AFA68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733-45B2-A28F-E83223E16B78}"/>
                </c:ext>
              </c:extLst>
            </c:dLbl>
            <c:dLbl>
              <c:idx val="8"/>
              <c:tx>
                <c:rich>
                  <a:bodyPr/>
                  <a:lstStyle/>
                  <a:p>
                    <a:fld id="{762F6544-711E-4EC5-877D-51D08F9E328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733-45B2-A28F-E83223E16B78}"/>
                </c:ext>
              </c:extLst>
            </c:dLbl>
            <c:dLbl>
              <c:idx val="9"/>
              <c:tx>
                <c:rich>
                  <a:bodyPr/>
                  <a:lstStyle/>
                  <a:p>
                    <a:fld id="{FC072BE1-F9AE-4B72-8E5D-C6F4D40E418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733-45B2-A28F-E83223E16B78}"/>
                </c:ext>
              </c:extLst>
            </c:dLbl>
            <c:dLbl>
              <c:idx val="10"/>
              <c:tx>
                <c:rich>
                  <a:bodyPr/>
                  <a:lstStyle/>
                  <a:p>
                    <a:fld id="{6A019E7F-2BC3-42BB-8D77-CB354214546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733-45B2-A28F-E83223E16B78}"/>
                </c:ext>
              </c:extLst>
            </c:dLbl>
            <c:dLbl>
              <c:idx val="11"/>
              <c:tx>
                <c:rich>
                  <a:bodyPr/>
                  <a:lstStyle/>
                  <a:p>
                    <a:fld id="{E1518867-6BB5-46AD-9276-553B1A91B6D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733-45B2-A28F-E83223E16B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[$$-409]#,##0.00</c:formatCode>
                <c:ptCount val="12"/>
                <c:pt idx="0">
                  <c:v>5198.16</c:v>
                </c:pt>
                <c:pt idx="1">
                  <c:v>2023.18</c:v>
                </c:pt>
                <c:pt idx="2">
                  <c:v>5718.89</c:v>
                </c:pt>
                <c:pt idx="3">
                  <c:v>6944.01</c:v>
                </c:pt>
                <c:pt idx="4">
                  <c:v>6013.19</c:v>
                </c:pt>
                <c:pt idx="5">
                  <c:v>7583.579999999999</c:v>
                </c:pt>
                <c:pt idx="6">
                  <c:v>13972.130000000001</c:v>
                </c:pt>
                <c:pt idx="7">
                  <c:v>3667.64</c:v>
                </c:pt>
                <c:pt idx="8">
                  <c:v>8448.02</c:v>
                </c:pt>
                <c:pt idx="9">
                  <c:v>4100.8</c:v>
                </c:pt>
                <c:pt idx="10">
                  <c:v>6514.43</c:v>
                </c:pt>
                <c:pt idx="11">
                  <c:v>2567.41</c:v>
                </c:pt>
              </c:numCache>
            </c:numRef>
          </c:val>
          <c:extLst>
            <c:ext xmlns:c15="http://schemas.microsoft.com/office/drawing/2012/chart" uri="{02D57815-91ED-43cb-92C2-25804820EDAC}">
              <c15:datalabelsRange>
                <c15:f>Analysis!$N$4:$N$15</c15:f>
                <c15:dlblRangeCache>
                  <c:ptCount val="12"/>
                  <c:pt idx="0">
                    <c:v>18%</c:v>
                  </c:pt>
                  <c:pt idx="1">
                    <c:v>16%</c:v>
                  </c:pt>
                  <c:pt idx="2">
                    <c:v>17%</c:v>
                  </c:pt>
                  <c:pt idx="3">
                    <c:v>26%</c:v>
                  </c:pt>
                  <c:pt idx="4">
                    <c:v>21%</c:v>
                  </c:pt>
                  <c:pt idx="5">
                    <c:v>13%</c:v>
                  </c:pt>
                  <c:pt idx="6">
                    <c:v>28%</c:v>
                  </c:pt>
                  <c:pt idx="7">
                    <c:v>9%</c:v>
                  </c:pt>
                  <c:pt idx="8">
                    <c:v>18%</c:v>
                  </c:pt>
                  <c:pt idx="9">
                    <c:v>23%</c:v>
                  </c:pt>
                  <c:pt idx="10">
                    <c:v>26%</c:v>
                  </c:pt>
                  <c:pt idx="11">
                    <c:v>20%</c:v>
                  </c:pt>
                </c15:dlblRangeCache>
              </c15:datalabelsRange>
            </c:ext>
            <c:ext xmlns:c16="http://schemas.microsoft.com/office/drawing/2014/chart" uri="{C3380CC4-5D6E-409C-BE32-E72D297353CC}">
              <c16:uniqueId val="{00000000-8419-4EFC-AC3D-9539A91854FD}"/>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[$$-409]#,##0.00</c:formatCode>
                <c:ptCount val="12"/>
                <c:pt idx="0">
                  <c:v>786.15999999999985</c:v>
                </c:pt>
                <c:pt idx="1">
                  <c:v>286.18000000000006</c:v>
                </c:pt>
                <c:pt idx="2">
                  <c:v>823.89000000000033</c:v>
                </c:pt>
                <c:pt idx="3">
                  <c:v>1413.0100000000002</c:v>
                </c:pt>
                <c:pt idx="4">
                  <c:v>1050.1899999999996</c:v>
                </c:pt>
                <c:pt idx="5">
                  <c:v>856.57999999999902</c:v>
                </c:pt>
                <c:pt idx="6">
                  <c:v>3026.130000000001</c:v>
                </c:pt>
                <c:pt idx="7">
                  <c:v>293.63999999999987</c:v>
                </c:pt>
                <c:pt idx="8">
                  <c:v>1316.0200000000004</c:v>
                </c:pt>
                <c:pt idx="9">
                  <c:v>765.80000000000018</c:v>
                </c:pt>
                <c:pt idx="10">
                  <c:v>1339.4300000000003</c:v>
                </c:pt>
                <c:pt idx="11">
                  <c:v>423.40999999999985</c:v>
                </c:pt>
              </c:numCache>
            </c:numRef>
          </c:val>
          <c:extLst>
            <c:ext xmlns:c16="http://schemas.microsoft.com/office/drawing/2014/chart" uri="{C3380CC4-5D6E-409C-BE32-E72D297353CC}">
              <c16:uniqueId val="{00000001-8419-4EFC-AC3D-9539A91854FD}"/>
            </c:ext>
          </c:extLst>
        </c:ser>
        <c:dLbls>
          <c:showLegendKey val="0"/>
          <c:showVal val="0"/>
          <c:showCatName val="0"/>
          <c:showSerName val="0"/>
          <c:showPercent val="0"/>
          <c:showBubbleSize val="0"/>
        </c:dLbls>
        <c:gapWidth val="50"/>
        <c:overlap val="100"/>
        <c:axId val="1261688864"/>
        <c:axId val="1279974576"/>
      </c:barChart>
      <c:catAx>
        <c:axId val="126168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974576"/>
        <c:crosses val="autoZero"/>
        <c:auto val="1"/>
        <c:lblAlgn val="ctr"/>
        <c:lblOffset val="100"/>
        <c:noMultiLvlLbl val="0"/>
      </c:catAx>
      <c:valAx>
        <c:axId val="127997457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68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Analysis!$X$4:$X$23</c:f>
              <c:strCache>
                <c:ptCount val="20"/>
                <c:pt idx="0">
                  <c:v>Product03</c:v>
                </c:pt>
                <c:pt idx="1">
                  <c:v>Kg</c:v>
                </c:pt>
                <c:pt idx="2">
                  <c:v>Product04</c:v>
                </c:pt>
                <c:pt idx="3">
                  <c:v>Lt</c:v>
                </c:pt>
                <c:pt idx="4">
                  <c:v>Product25</c:v>
                </c:pt>
                <c:pt idx="5">
                  <c:v>No.</c:v>
                </c:pt>
                <c:pt idx="6">
                  <c:v>Product31</c:v>
                </c:pt>
                <c:pt idx="7">
                  <c:v>Kg</c:v>
                </c:pt>
                <c:pt idx="8">
                  <c:v>Product35</c:v>
                </c:pt>
                <c:pt idx="9">
                  <c:v>No.</c:v>
                </c:pt>
                <c:pt idx="10">
                  <c:v>Product42</c:v>
                </c:pt>
                <c:pt idx="11">
                  <c:v>Ft</c:v>
                </c:pt>
                <c:pt idx="12">
                  <c:v>Product44</c:v>
                </c:pt>
                <c:pt idx="13">
                  <c:v>Kg</c:v>
                </c:pt>
                <c:pt idx="14">
                  <c:v>0</c:v>
                </c:pt>
                <c:pt idx="15">
                  <c:v>0</c:v>
                </c:pt>
                <c:pt idx="16">
                  <c:v>0</c:v>
                </c:pt>
                <c:pt idx="17">
                  <c:v>0</c:v>
                </c:pt>
                <c:pt idx="18">
                  <c:v>0</c:v>
                </c:pt>
                <c:pt idx="19">
                  <c:v>0</c:v>
                </c:pt>
              </c:strCache>
            </c:strRef>
          </c:cat>
          <c:val>
            <c:numRef>
              <c:f>Analysis!$Y$4:$Y$23</c:f>
              <c:numCache>
                <c:formatCode>[$$-409]#,##0.00</c:formatCode>
                <c:ptCount val="20"/>
                <c:pt idx="0">
                  <c:v>728.46</c:v>
                </c:pt>
                <c:pt idx="1">
                  <c:v>728.46</c:v>
                </c:pt>
                <c:pt idx="2">
                  <c:v>244.20000000000002</c:v>
                </c:pt>
                <c:pt idx="3">
                  <c:v>244.20000000000002</c:v>
                </c:pt>
                <c:pt idx="4">
                  <c:v>33.32</c:v>
                </c:pt>
                <c:pt idx="5">
                  <c:v>33.32</c:v>
                </c:pt>
                <c:pt idx="6">
                  <c:v>1458.24</c:v>
                </c:pt>
                <c:pt idx="7">
                  <c:v>1458.24</c:v>
                </c:pt>
                <c:pt idx="8">
                  <c:v>46.9</c:v>
                </c:pt>
                <c:pt idx="9">
                  <c:v>46.9</c:v>
                </c:pt>
                <c:pt idx="10">
                  <c:v>1620</c:v>
                </c:pt>
                <c:pt idx="11">
                  <c:v>1620</c:v>
                </c:pt>
                <c:pt idx="12">
                  <c:v>1067.04</c:v>
                </c:pt>
                <c:pt idx="13">
                  <c:v>1067.04</c:v>
                </c:pt>
                <c:pt idx="14">
                  <c:v>0</c:v>
                </c:pt>
                <c:pt idx="15">
                  <c:v>0</c:v>
                </c:pt>
                <c:pt idx="16">
                  <c:v>0</c:v>
                </c:pt>
                <c:pt idx="17">
                  <c:v>0</c:v>
                </c:pt>
                <c:pt idx="18">
                  <c:v>0</c:v>
                </c:pt>
                <c:pt idx="19">
                  <c:v>0</c:v>
                </c:pt>
              </c:numCache>
            </c:numRef>
          </c:val>
          <c:extLst>
            <c:ext xmlns:c16="http://schemas.microsoft.com/office/drawing/2014/chart" uri="{C3380CC4-5D6E-409C-BE32-E72D297353CC}">
              <c16:uniqueId val="{00000000-D989-46B2-A9EA-5BA3F5BD5DC5}"/>
            </c:ext>
          </c:extLst>
        </c:ser>
        <c:dLbls>
          <c:showLegendKey val="0"/>
          <c:showVal val="0"/>
          <c:showCatName val="0"/>
          <c:showSerName val="0"/>
          <c:showPercent val="0"/>
          <c:showBubbleSize val="0"/>
        </c:dLbls>
        <c:gapWidth val="50"/>
        <c:overlap val="100"/>
        <c:axId val="1692738591"/>
        <c:axId val="1686863487"/>
      </c:barChart>
      <c:catAx>
        <c:axId val="1692738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863487"/>
        <c:crosses val="autoZero"/>
        <c:auto val="1"/>
        <c:lblAlgn val="ctr"/>
        <c:lblOffset val="100"/>
        <c:noMultiLvlLbl val="0"/>
      </c:catAx>
      <c:valAx>
        <c:axId val="1686863487"/>
        <c:scaling>
          <c:orientation val="minMax"/>
        </c:scaling>
        <c:delete val="1"/>
        <c:axPos val="b"/>
        <c:numFmt formatCode="[$$-409]#,##0.00" sourceLinked="1"/>
        <c:majorTickMark val="none"/>
        <c:minorTickMark val="none"/>
        <c:tickLblPos val="nextTo"/>
        <c:crossAx val="169273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[Sales-Dashboard-practice-file.xlsx]Analysis!SaleTypeWise</c:name>
    <c:fmtId val="1"/>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Analysis!$AL$3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D4-4BC5-A710-04D4EAFE1C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D4-4BC5-A710-04D4EAFE1C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D4-4BC5-A710-04D4EAFE1CB2}"/>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Analysis!$AK$4:$AK$6</c:f>
              <c:strCache>
                <c:ptCount val="3"/>
                <c:pt idx="0">
                  <c:v>Direct Sales</c:v>
                </c:pt>
                <c:pt idx="1">
                  <c:v>Online</c:v>
                </c:pt>
                <c:pt idx="2">
                  <c:v>Wholesaler</c:v>
                </c:pt>
              </c:strCache>
            </c:strRef>
          </c:cat>
          <c:val>
            <c:numRef>
              <c:f>Analysis!$AL$4:$AL$6</c:f>
              <c:numCache>
                <c:formatCode>General</c:formatCode>
                <c:ptCount val="3"/>
                <c:pt idx="0">
                  <c:v>5198.1600000000008</c:v>
                </c:pt>
                <c:pt idx="1">
                  <c:v>1957.52</c:v>
                </c:pt>
                <c:pt idx="2">
                  <c:v>3158.36</c:v>
                </c:pt>
              </c:numCache>
            </c:numRef>
          </c:val>
          <c:extLst>
            <c:ext xmlns:c16="http://schemas.microsoft.com/office/drawing/2014/chart" uri="{C3380CC4-5D6E-409C-BE32-E72D297353CC}">
              <c16:uniqueId val="{00000000-FE8C-42D3-AC31-DE56AD2EE16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[Sales-Dashboard-practice-file.xlsx]Analysis!PaymentModeWise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F3-4E88-ADA8-1B7855CB46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F3-4E88-ADA8-1B7855CB46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Analysis!$AO$4:$AO$5</c:f>
              <c:strCache>
                <c:ptCount val="2"/>
                <c:pt idx="0">
                  <c:v>Cash</c:v>
                </c:pt>
                <c:pt idx="1">
                  <c:v>Online</c:v>
                </c:pt>
              </c:strCache>
            </c:strRef>
          </c:cat>
          <c:val>
            <c:numRef>
              <c:f>Analysis!$AP$4:$AP$5</c:f>
              <c:numCache>
                <c:formatCode>General</c:formatCode>
                <c:ptCount val="2"/>
                <c:pt idx="0">
                  <c:v>2775.8599999999997</c:v>
                </c:pt>
                <c:pt idx="1">
                  <c:v>5198.16</c:v>
                </c:pt>
              </c:numCache>
            </c:numRef>
          </c:val>
          <c:extLst>
            <c:ext xmlns:c16="http://schemas.microsoft.com/office/drawing/2014/chart" uri="{C3380CC4-5D6E-409C-BE32-E72D297353CC}">
              <c16:uniqueId val="{00000000-BF3C-4BD2-B6FA-2FD36740ABDC}"/>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[0]!Category01</cx:f>
      </cx:strDim>
      <cx:numDim type="size">
        <cx:f>[0]!Category01Range</cx:f>
      </cx:numDim>
    </cx:data>
  </cx:chartData>
  <cx:chart>
    <cx:plotArea>
      <cx:plotAreaRegion>
        <cx:series layoutId="treemap" uniqueId="{9494D28A-428E-4A52-8623-B5596621F0E2}">
          <cx:tx>
            <cx:txData>
              <cx:f>_xlchart.v1.2</cx:f>
              <cx:v>Category Category01 Category03 Category04 Category05</cx:v>
            </cx:txData>
          </cx:tx>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[0]!Category01</cx:f>
      </cx:strDim>
      <cx:numDim type="size">
        <cx:f>[0]!Category01Range</cx:f>
      </cx:numDim>
    </cx:data>
  </cx:chartData>
  <cx:chart>
    <cx:plotArea>
      <cx:plotAreaRegion>
        <cx:series layoutId="treemap" uniqueId="{9494D28A-428E-4A52-8623-B5596621F0E2}">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2" lockText="1" noThreeD="1"/>
</file>

<file path=xl/ctrlProps/ctrlProp2.xml><?xml version="1.0" encoding="utf-8"?>
<formControlPr xmlns="http://schemas.microsoft.com/office/spreadsheetml/2009/9/main" objectType="CheckBox" checked="Checked" fmlaLink="Analysis!$M$2" lockText="1" noThreeD="1"/>
</file>

<file path=xl/ctrlProps/ctrlProp3.xml><?xml version="1.0" encoding="utf-8"?>
<formControlPr xmlns="http://schemas.microsoft.com/office/spreadsheetml/2009/9/main" objectType="CheckBox" checked="Checked" fmlaLink="Analysis!$N$2" lockText="1" noThreeD="1"/>
</file>

<file path=xl/ctrlProps/ctrlProp4.xml><?xml version="1.0" encoding="utf-8"?>
<formControlPr xmlns="http://schemas.microsoft.com/office/spreadsheetml/2009/9/main" objectType="Scroll" dx="22" fmlaLink="Analysis!$X$1" max="100" min="1" noThreeD="1" page="10"/>
</file>

<file path=xl/ctrlProps/ctrlProp5.xml><?xml version="1.0" encoding="utf-8"?>
<formControlPr xmlns="http://schemas.microsoft.com/office/spreadsheetml/2009/9/main" objectType="CheckBox" checked="Checked" fmlaLink="Analysis!$L$2" lockText="1" noThreeD="1"/>
</file>

<file path=xl/ctrlProps/ctrlProp6.xml><?xml version="1.0" encoding="utf-8"?>
<formControlPr xmlns="http://schemas.microsoft.com/office/spreadsheetml/2009/9/main" objectType="CheckBox" checked="Checked" fmlaLink="Analysis!$M$2" lockText="1" noThreeD="1"/>
</file>

<file path=xl/ctrlProps/ctrlProp7.xml><?xml version="1.0" encoding="utf-8"?>
<formControlPr xmlns="http://schemas.microsoft.com/office/spreadsheetml/2009/9/main" objectType="CheckBox" checked="Checked" fmlaLink="Analysis!$N$2" lockText="1" noThreeD="1"/>
</file>

<file path=xl/ctrlProps/ctrlProp8.xml><?xml version="1.0" encoding="utf-8"?>
<formControlPr xmlns="http://schemas.microsoft.com/office/spreadsheetml/2009/9/main" objectType="Scroll" dx="22" fmlaLink="Analysis!$X$1" max="100" min="1" noThreeD="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36</xdr:row>
      <xdr:rowOff>182880</xdr:rowOff>
    </xdr:to>
    <xdr:grpSp>
      <xdr:nvGrpSpPr>
        <xdr:cNvPr id="56" name="Group 55">
          <a:extLst>
            <a:ext uri="{FF2B5EF4-FFF2-40B4-BE49-F238E27FC236}">
              <a16:creationId xmlns:a16="http://schemas.microsoft.com/office/drawing/2014/main" id="{00000000-0008-0000-0000-000038000000}"/>
            </a:ext>
          </a:extLst>
        </xdr:cNvPr>
        <xdr:cNvGrpSpPr>
          <a:grpSpLocks noChangeAspect="1"/>
        </xdr:cNvGrpSpPr>
      </xdr:nvGrpSpPr>
      <xdr:grpSpPr>
        <a:xfrm>
          <a:off x="0" y="0"/>
          <a:ext cx="12192000" cy="7040880"/>
          <a:chOff x="0" y="0"/>
          <a:chExt cx="12192000" cy="7040880"/>
        </a:xfrm>
      </xdr:grpSpPr>
      <xdr:sp macro="" textlink="">
        <xdr:nvSpPr>
          <xdr:cNvPr id="29" name="Rectangle: Rounded Corners 28">
            <a:extLst>
              <a:ext uri="{FF2B5EF4-FFF2-40B4-BE49-F238E27FC236}">
                <a16:creationId xmlns:a16="http://schemas.microsoft.com/office/drawing/2014/main" id="{00000000-0008-0000-0000-00001D000000}"/>
              </a:ext>
            </a:extLst>
          </xdr:cNvPr>
          <xdr:cNvSpPr/>
        </xdr:nvSpPr>
        <xdr:spPr>
          <a:xfrm>
            <a:off x="0" y="0"/>
            <a:ext cx="12192000" cy="7040880"/>
          </a:xfrm>
          <a:prstGeom prst="roundRect">
            <a:avLst>
              <a:gd name="adj" fmla="val 997"/>
            </a:avLst>
          </a:prstGeom>
          <a:gradFill>
            <a:gsLst>
              <a:gs pos="0">
                <a:schemeClr val="accent6">
                  <a:lumMod val="67000"/>
                  <a:alpha val="90000"/>
                </a:schemeClr>
              </a:gs>
              <a:gs pos="48000">
                <a:schemeClr val="accent6">
                  <a:lumMod val="97000"/>
                  <a:lumOff val="3000"/>
                </a:schemeClr>
              </a:gs>
              <a:gs pos="100000">
                <a:schemeClr val="accent6">
                  <a:lumMod val="60000"/>
                  <a:lumOff val="40000"/>
                </a:schemeClr>
              </a:gs>
            </a:gsLst>
            <a:lin ang="16200000" scaled="1"/>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0" name="Trapezoid 29">
            <a:extLst>
              <a:ext uri="{FF2B5EF4-FFF2-40B4-BE49-F238E27FC236}">
                <a16:creationId xmlns:a16="http://schemas.microsoft.com/office/drawing/2014/main" id="{00000000-0008-0000-0000-00001E000000}"/>
              </a:ext>
            </a:extLst>
          </xdr:cNvPr>
          <xdr:cNvSpPr/>
        </xdr:nvSpPr>
        <xdr:spPr>
          <a:xfrm>
            <a:off x="10654933" y="1118600"/>
            <a:ext cx="1283446" cy="254897"/>
          </a:xfrm>
          <a:prstGeom prst="trapezoid">
            <a:avLst>
              <a:gd name="adj" fmla="val 3979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 name="Trapezoid 30">
            <a:extLst>
              <a:ext uri="{FF2B5EF4-FFF2-40B4-BE49-F238E27FC236}">
                <a16:creationId xmlns:a16="http://schemas.microsoft.com/office/drawing/2014/main" id="{00000000-0008-0000-0000-00001F000000}"/>
              </a:ext>
            </a:extLst>
          </xdr:cNvPr>
          <xdr:cNvSpPr/>
        </xdr:nvSpPr>
        <xdr:spPr>
          <a:xfrm>
            <a:off x="9269764" y="1118600"/>
            <a:ext cx="1283446" cy="254897"/>
          </a:xfrm>
          <a:prstGeom prst="trapezoid">
            <a:avLst>
              <a:gd name="adj" fmla="val 3979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2" name="Rectangle: Rounded Corners 31">
            <a:extLst>
              <a:ext uri="{FF2B5EF4-FFF2-40B4-BE49-F238E27FC236}">
                <a16:creationId xmlns:a16="http://schemas.microsoft.com/office/drawing/2014/main" id="{00000000-0008-0000-0000-000020000000}"/>
              </a:ext>
            </a:extLst>
          </xdr:cNvPr>
          <xdr:cNvSpPr/>
        </xdr:nvSpPr>
        <xdr:spPr>
          <a:xfrm>
            <a:off x="176414" y="141400"/>
            <a:ext cx="486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3" name="Rectangle: Rounded Corners 32">
            <a:extLst>
              <a:ext uri="{FF2B5EF4-FFF2-40B4-BE49-F238E27FC236}">
                <a16:creationId xmlns:a16="http://schemas.microsoft.com/office/drawing/2014/main" id="{00000000-0008-0000-0000-000021000000}"/>
              </a:ext>
            </a:extLst>
          </xdr:cNvPr>
          <xdr:cNvSpPr/>
        </xdr:nvSpPr>
        <xdr:spPr>
          <a:xfrm>
            <a:off x="5235341" y="141400"/>
            <a:ext cx="6771326"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4" name="Rectangle: Rounded Corners 33">
            <a:extLst>
              <a:ext uri="{FF2B5EF4-FFF2-40B4-BE49-F238E27FC236}">
                <a16:creationId xmlns:a16="http://schemas.microsoft.com/office/drawing/2014/main" id="{00000000-0008-0000-0000-000022000000}"/>
              </a:ext>
            </a:extLst>
          </xdr:cNvPr>
          <xdr:cNvSpPr/>
        </xdr:nvSpPr>
        <xdr:spPr>
          <a:xfrm>
            <a:off x="176414" y="1020200"/>
            <a:ext cx="1260000" cy="1080000"/>
          </a:xfrm>
          <a:prstGeom prst="roundRect">
            <a:avLst>
              <a:gd name="adj" fmla="val 706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5" name="Rectangle: Rounded Corners 34">
            <a:extLst>
              <a:ext uri="{FF2B5EF4-FFF2-40B4-BE49-F238E27FC236}">
                <a16:creationId xmlns:a16="http://schemas.microsoft.com/office/drawing/2014/main" id="{00000000-0008-0000-0000-000023000000}"/>
              </a:ext>
            </a:extLst>
          </xdr:cNvPr>
          <xdr:cNvSpPr/>
        </xdr:nvSpPr>
        <xdr:spPr>
          <a:xfrm>
            <a:off x="176414" y="2319100"/>
            <a:ext cx="1260000" cy="3240000"/>
          </a:xfrm>
          <a:prstGeom prst="roundRect">
            <a:avLst>
              <a:gd name="adj" fmla="val 993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6" name="Rectangle: Rounded Corners 35">
            <a:extLst>
              <a:ext uri="{FF2B5EF4-FFF2-40B4-BE49-F238E27FC236}">
                <a16:creationId xmlns:a16="http://schemas.microsoft.com/office/drawing/2014/main" id="{00000000-0008-0000-0000-000024000000}"/>
              </a:ext>
            </a:extLst>
          </xdr:cNvPr>
          <xdr:cNvSpPr/>
        </xdr:nvSpPr>
        <xdr:spPr>
          <a:xfrm>
            <a:off x="141825" y="5712012"/>
            <a:ext cx="1260000" cy="918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7" name="Rectangle: Rounded Corners 36">
            <a:extLst>
              <a:ext uri="{FF2B5EF4-FFF2-40B4-BE49-F238E27FC236}">
                <a16:creationId xmlns:a16="http://schemas.microsoft.com/office/drawing/2014/main" id="{00000000-0008-0000-0000-000025000000}"/>
              </a:ext>
            </a:extLst>
          </xdr:cNvPr>
          <xdr:cNvSpPr/>
        </xdr:nvSpPr>
        <xdr:spPr>
          <a:xfrm>
            <a:off x="1576958" y="1020200"/>
            <a:ext cx="2340000" cy="720000"/>
          </a:xfrm>
          <a:prstGeom prst="roundRect">
            <a:avLst>
              <a:gd name="adj" fmla="val 881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8" name="Rectangle: Rounded Corners 37">
            <a:extLst>
              <a:ext uri="{FF2B5EF4-FFF2-40B4-BE49-F238E27FC236}">
                <a16:creationId xmlns:a16="http://schemas.microsoft.com/office/drawing/2014/main" id="{00000000-0008-0000-0000-000026000000}"/>
              </a:ext>
            </a:extLst>
          </xdr:cNvPr>
          <xdr:cNvSpPr/>
        </xdr:nvSpPr>
        <xdr:spPr>
          <a:xfrm>
            <a:off x="4120404" y="1020200"/>
            <a:ext cx="2340000" cy="720000"/>
          </a:xfrm>
          <a:prstGeom prst="roundRect">
            <a:avLst>
              <a:gd name="adj" fmla="val 75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9" name="Rectangle: Rounded Corners 38">
            <a:extLst>
              <a:ext uri="{FF2B5EF4-FFF2-40B4-BE49-F238E27FC236}">
                <a16:creationId xmlns:a16="http://schemas.microsoft.com/office/drawing/2014/main" id="{00000000-0008-0000-0000-000027000000}"/>
              </a:ext>
            </a:extLst>
          </xdr:cNvPr>
          <xdr:cNvSpPr/>
        </xdr:nvSpPr>
        <xdr:spPr>
          <a:xfrm>
            <a:off x="6634921" y="1020200"/>
            <a:ext cx="2340000" cy="720000"/>
          </a:xfrm>
          <a:prstGeom prst="roundRect">
            <a:avLst>
              <a:gd name="adj" fmla="val 1012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0" name="Rectangle: Rounded Corners 39">
            <a:extLst>
              <a:ext uri="{FF2B5EF4-FFF2-40B4-BE49-F238E27FC236}">
                <a16:creationId xmlns:a16="http://schemas.microsoft.com/office/drawing/2014/main" id="{00000000-0008-0000-0000-000028000000}"/>
              </a:ext>
            </a:extLst>
          </xdr:cNvPr>
          <xdr:cNvSpPr/>
        </xdr:nvSpPr>
        <xdr:spPr>
          <a:xfrm>
            <a:off x="1576958" y="1909600"/>
            <a:ext cx="3240000" cy="2340000"/>
          </a:xfrm>
          <a:prstGeom prst="roundRect">
            <a:avLst>
              <a:gd name="adj" fmla="val 538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1" name="Rectangle: Rounded Corners 40">
            <a:extLst>
              <a:ext uri="{FF2B5EF4-FFF2-40B4-BE49-F238E27FC236}">
                <a16:creationId xmlns:a16="http://schemas.microsoft.com/office/drawing/2014/main" id="{00000000-0008-0000-0000-000029000000}"/>
              </a:ext>
            </a:extLst>
          </xdr:cNvPr>
          <xdr:cNvSpPr/>
        </xdr:nvSpPr>
        <xdr:spPr>
          <a:xfrm>
            <a:off x="4895850" y="1909600"/>
            <a:ext cx="2305050" cy="2340000"/>
          </a:xfrm>
          <a:prstGeom prst="roundRect">
            <a:avLst>
              <a:gd name="adj" fmla="val 619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2" name="Rectangle: Rounded Corners 41">
            <a:extLst>
              <a:ext uri="{FF2B5EF4-FFF2-40B4-BE49-F238E27FC236}">
                <a16:creationId xmlns:a16="http://schemas.microsoft.com/office/drawing/2014/main" id="{00000000-0008-0000-0000-00002A000000}"/>
              </a:ext>
            </a:extLst>
          </xdr:cNvPr>
          <xdr:cNvSpPr/>
        </xdr:nvSpPr>
        <xdr:spPr>
          <a:xfrm>
            <a:off x="7248525" y="1909600"/>
            <a:ext cx="1914525" cy="2340000"/>
          </a:xfrm>
          <a:prstGeom prst="roundRect">
            <a:avLst>
              <a:gd name="adj" fmla="val 677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3" name="Rectangle: Rounded Corners 42">
            <a:extLst>
              <a:ext uri="{FF2B5EF4-FFF2-40B4-BE49-F238E27FC236}">
                <a16:creationId xmlns:a16="http://schemas.microsoft.com/office/drawing/2014/main" id="{00000000-0008-0000-0000-00002B000000}"/>
              </a:ext>
            </a:extLst>
          </xdr:cNvPr>
          <xdr:cNvSpPr/>
        </xdr:nvSpPr>
        <xdr:spPr>
          <a:xfrm>
            <a:off x="7258050" y="4389099"/>
            <a:ext cx="1866900" cy="2364125"/>
          </a:xfrm>
          <a:prstGeom prst="roundRect">
            <a:avLst>
              <a:gd name="adj" fmla="val 619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4" name="Rectangle: Rounded Corners 43">
            <a:extLst>
              <a:ext uri="{FF2B5EF4-FFF2-40B4-BE49-F238E27FC236}">
                <a16:creationId xmlns:a16="http://schemas.microsoft.com/office/drawing/2014/main" id="{00000000-0008-0000-0000-00002C000000}"/>
              </a:ext>
            </a:extLst>
          </xdr:cNvPr>
          <xdr:cNvSpPr/>
        </xdr:nvSpPr>
        <xdr:spPr>
          <a:xfrm>
            <a:off x="1586158" y="4419000"/>
            <a:ext cx="5595910" cy="2340000"/>
          </a:xfrm>
          <a:prstGeom prst="roundRect">
            <a:avLst>
              <a:gd name="adj" fmla="val 337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5" name="Flowchart: Off-page Connector 44">
            <a:extLst>
              <a:ext uri="{FF2B5EF4-FFF2-40B4-BE49-F238E27FC236}">
                <a16:creationId xmlns:a16="http://schemas.microsoft.com/office/drawing/2014/main" id="{00000000-0008-0000-0000-00002D000000}"/>
              </a:ext>
            </a:extLst>
          </xdr:cNvPr>
          <xdr:cNvSpPr/>
        </xdr:nvSpPr>
        <xdr:spPr>
          <a:xfrm>
            <a:off x="9371487" y="1109173"/>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6" name="Flowchart: Off-page Connector 45">
            <a:extLst>
              <a:ext uri="{FF2B5EF4-FFF2-40B4-BE49-F238E27FC236}">
                <a16:creationId xmlns:a16="http://schemas.microsoft.com/office/drawing/2014/main" id="{00000000-0008-0000-0000-00002E000000}"/>
              </a:ext>
            </a:extLst>
          </xdr:cNvPr>
          <xdr:cNvSpPr/>
        </xdr:nvSpPr>
        <xdr:spPr>
          <a:xfrm>
            <a:off x="10756656" y="111860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7" name="Rectangle: Rounded Corners 46">
            <a:extLst>
              <a:ext uri="{FF2B5EF4-FFF2-40B4-BE49-F238E27FC236}">
                <a16:creationId xmlns:a16="http://schemas.microsoft.com/office/drawing/2014/main" id="{00000000-0008-0000-0000-00002F000000}"/>
              </a:ext>
            </a:extLst>
          </xdr:cNvPr>
          <xdr:cNvSpPr/>
        </xdr:nvSpPr>
        <xdr:spPr>
          <a:xfrm>
            <a:off x="9269764" y="3156946"/>
            <a:ext cx="2668614" cy="3572154"/>
          </a:xfrm>
          <a:prstGeom prst="roundRect">
            <a:avLst>
              <a:gd name="adj" fmla="val 677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8" name="Flowchart: Off-page Connector 47">
            <a:extLst>
              <a:ext uri="{FF2B5EF4-FFF2-40B4-BE49-F238E27FC236}">
                <a16:creationId xmlns:a16="http://schemas.microsoft.com/office/drawing/2014/main" id="{00000000-0008-0000-0000-000030000000}"/>
              </a:ext>
            </a:extLst>
          </xdr:cNvPr>
          <xdr:cNvSpPr/>
        </xdr:nvSpPr>
        <xdr:spPr>
          <a:xfrm>
            <a:off x="9558778" y="1380200"/>
            <a:ext cx="712709" cy="1264649"/>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270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w="28575">
                <a:solidFill>
                  <a:schemeClr val="tx1"/>
                </a:solidFill>
                <a:prstDash val="dash"/>
              </a:ln>
            </a:endParaRPr>
          </a:p>
        </xdr:txBody>
      </xdr:sp>
      <xdr:sp macro="" textlink="">
        <xdr:nvSpPr>
          <xdr:cNvPr id="49" name="Flowchart: Off-page Connector 48">
            <a:extLst>
              <a:ext uri="{FF2B5EF4-FFF2-40B4-BE49-F238E27FC236}">
                <a16:creationId xmlns:a16="http://schemas.microsoft.com/office/drawing/2014/main" id="{00000000-0008-0000-0000-000031000000}"/>
              </a:ext>
            </a:extLst>
          </xdr:cNvPr>
          <xdr:cNvSpPr/>
        </xdr:nvSpPr>
        <xdr:spPr>
          <a:xfrm>
            <a:off x="10940301" y="1380200"/>
            <a:ext cx="712709" cy="1264649"/>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270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1698096" y="2298852"/>
            <a:ext cx="302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a:off x="4972050" y="2276475"/>
            <a:ext cx="2181225"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a:off x="7305675" y="2266950"/>
            <a:ext cx="1779912" cy="332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xdr:nvCxnSpPr>
        <xdr:spPr>
          <a:xfrm>
            <a:off x="1695450" y="4829175"/>
            <a:ext cx="5245508" cy="6666"/>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00000000-0008-0000-0000-000036000000}"/>
              </a:ext>
            </a:extLst>
          </xdr:cNvPr>
          <xdr:cNvCxnSpPr/>
        </xdr:nvCxnSpPr>
        <xdr:spPr>
          <a:xfrm>
            <a:off x="7353300" y="4810125"/>
            <a:ext cx="169545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82125" y="3552825"/>
            <a:ext cx="2336653" cy="11674"/>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352425</xdr:colOff>
      <xdr:row>30</xdr:row>
      <xdr:rowOff>47625</xdr:rowOff>
    </xdr:from>
    <xdr:to>
      <xdr:col>1</xdr:col>
      <xdr:colOff>581025</xdr:colOff>
      <xdr:row>34</xdr:row>
      <xdr:rowOff>123825</xdr:rowOff>
    </xdr:to>
    <xdr:pic>
      <xdr:nvPicPr>
        <xdr:cNvPr id="58" name="Graphic 57" descr="Shopping cart with solid fill">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2425" y="5762625"/>
          <a:ext cx="838200" cy="838200"/>
        </a:xfrm>
        <a:prstGeom prst="rect">
          <a:avLst/>
        </a:prstGeom>
      </xdr:spPr>
    </xdr:pic>
    <xdr:clientData/>
  </xdr:twoCellAnchor>
  <xdr:twoCellAnchor editAs="oneCell">
    <xdr:from>
      <xdr:col>0</xdr:col>
      <xdr:colOff>314325</xdr:colOff>
      <xdr:row>0</xdr:row>
      <xdr:rowOff>85725</xdr:rowOff>
    </xdr:from>
    <xdr:to>
      <xdr:col>1</xdr:col>
      <xdr:colOff>447675</xdr:colOff>
      <xdr:row>4</xdr:row>
      <xdr:rowOff>66675</xdr:rowOff>
    </xdr:to>
    <xdr:pic>
      <xdr:nvPicPr>
        <xdr:cNvPr id="60" name="Graphic 59" descr="Presentation with bar chart with solid fill">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14325" y="85725"/>
          <a:ext cx="742950" cy="742950"/>
        </a:xfrm>
        <a:prstGeom prst="rect">
          <a:avLst/>
        </a:prstGeom>
      </xdr:spPr>
    </xdr:pic>
    <xdr:clientData/>
  </xdr:twoCellAnchor>
  <xdr:twoCellAnchor editAs="oneCell">
    <xdr:from>
      <xdr:col>18</xdr:col>
      <xdr:colOff>114299</xdr:colOff>
      <xdr:row>11</xdr:row>
      <xdr:rowOff>76199</xdr:rowOff>
    </xdr:from>
    <xdr:to>
      <xdr:col>18</xdr:col>
      <xdr:colOff>523874</xdr:colOff>
      <xdr:row>13</xdr:row>
      <xdr:rowOff>104774</xdr:rowOff>
    </xdr:to>
    <xdr:pic>
      <xdr:nvPicPr>
        <xdr:cNvPr id="62" name="Graphic 61" descr="Ribbon with solid fill">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087099" y="2171699"/>
          <a:ext cx="409575" cy="409575"/>
        </a:xfrm>
        <a:prstGeom prst="rect">
          <a:avLst/>
        </a:prstGeom>
      </xdr:spPr>
    </xdr:pic>
    <xdr:clientData/>
  </xdr:twoCellAnchor>
  <xdr:twoCellAnchor editAs="oneCell">
    <xdr:from>
      <xdr:col>15</xdr:col>
      <xdr:colOff>581025</xdr:colOff>
      <xdr:row>11</xdr:row>
      <xdr:rowOff>57150</xdr:rowOff>
    </xdr:from>
    <xdr:to>
      <xdr:col>16</xdr:col>
      <xdr:colOff>388125</xdr:colOff>
      <xdr:row>13</xdr:row>
      <xdr:rowOff>92850</xdr:rowOff>
    </xdr:to>
    <xdr:pic>
      <xdr:nvPicPr>
        <xdr:cNvPr id="64" name="Graphic 63" descr="Trophy with solid fill">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725025" y="2152650"/>
          <a:ext cx="416700" cy="416700"/>
        </a:xfrm>
        <a:prstGeom prst="rect">
          <a:avLst/>
        </a:prstGeom>
      </xdr:spPr>
    </xdr:pic>
    <xdr:clientData/>
  </xdr:twoCellAnchor>
  <xdr:twoCellAnchor editAs="oneCell">
    <xdr:from>
      <xdr:col>9</xdr:col>
      <xdr:colOff>371475</xdr:colOff>
      <xdr:row>6</xdr:row>
      <xdr:rowOff>19049</xdr:rowOff>
    </xdr:from>
    <xdr:to>
      <xdr:col>10</xdr:col>
      <xdr:colOff>290475</xdr:colOff>
      <xdr:row>8</xdr:row>
      <xdr:rowOff>119024</xdr:rowOff>
    </xdr:to>
    <xdr:pic>
      <xdr:nvPicPr>
        <xdr:cNvPr id="66" name="Graphic 65" descr="Bar graph with upward trend with solid fill">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7875" y="1162049"/>
          <a:ext cx="528600" cy="480975"/>
        </a:xfrm>
        <a:prstGeom prst="rect">
          <a:avLst/>
        </a:prstGeom>
      </xdr:spPr>
    </xdr:pic>
    <xdr:clientData/>
  </xdr:twoCellAnchor>
  <xdr:twoCellAnchor editAs="oneCell">
    <xdr:from>
      <xdr:col>5</xdr:col>
      <xdr:colOff>200025</xdr:colOff>
      <xdr:row>5</xdr:row>
      <xdr:rowOff>161924</xdr:rowOff>
    </xdr:from>
    <xdr:to>
      <xdr:col>6</xdr:col>
      <xdr:colOff>161925</xdr:colOff>
      <xdr:row>8</xdr:row>
      <xdr:rowOff>66675</xdr:rowOff>
    </xdr:to>
    <xdr:pic>
      <xdr:nvPicPr>
        <xdr:cNvPr id="68" name="Graphic 67" descr="Money with solid fill">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248025" y="1114424"/>
          <a:ext cx="571500" cy="476251"/>
        </a:xfrm>
        <a:prstGeom prst="rect">
          <a:avLst/>
        </a:prstGeom>
      </xdr:spPr>
    </xdr:pic>
    <xdr:clientData/>
  </xdr:twoCellAnchor>
  <xdr:twoCellAnchor editAs="oneCell">
    <xdr:from>
      <xdr:col>12</xdr:col>
      <xdr:colOff>104775</xdr:colOff>
      <xdr:row>23</xdr:row>
      <xdr:rowOff>85725</xdr:rowOff>
    </xdr:from>
    <xdr:to>
      <xdr:col>12</xdr:col>
      <xdr:colOff>447674</xdr:colOff>
      <xdr:row>25</xdr:row>
      <xdr:rowOff>47624</xdr:rowOff>
    </xdr:to>
    <xdr:pic>
      <xdr:nvPicPr>
        <xdr:cNvPr id="70" name="Graphic 69" descr="Coins outline">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419975" y="4467225"/>
          <a:ext cx="342899" cy="342899"/>
        </a:xfrm>
        <a:prstGeom prst="rect">
          <a:avLst/>
        </a:prstGeom>
      </xdr:spPr>
    </xdr:pic>
    <xdr:clientData/>
  </xdr:twoCellAnchor>
  <xdr:twoCellAnchor editAs="oneCell">
    <xdr:from>
      <xdr:col>13</xdr:col>
      <xdr:colOff>342900</xdr:colOff>
      <xdr:row>5</xdr:row>
      <xdr:rowOff>133350</xdr:rowOff>
    </xdr:from>
    <xdr:to>
      <xdr:col>14</xdr:col>
      <xdr:colOff>378600</xdr:colOff>
      <xdr:row>8</xdr:row>
      <xdr:rowOff>150000</xdr:rowOff>
    </xdr:to>
    <xdr:pic>
      <xdr:nvPicPr>
        <xdr:cNvPr id="72" name="Graphic 71" descr="Piggy Bank with solid fill">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267700" y="1085850"/>
          <a:ext cx="645300" cy="588150"/>
        </a:xfrm>
        <a:prstGeom prst="rect">
          <a:avLst/>
        </a:prstGeom>
      </xdr:spPr>
    </xdr:pic>
    <xdr:clientData/>
  </xdr:twoCellAnchor>
  <xdr:twoCellAnchor editAs="oneCell">
    <xdr:from>
      <xdr:col>2</xdr:col>
      <xdr:colOff>476250</xdr:colOff>
      <xdr:row>9</xdr:row>
      <xdr:rowOff>180975</xdr:rowOff>
    </xdr:from>
    <xdr:to>
      <xdr:col>3</xdr:col>
      <xdr:colOff>276224</xdr:colOff>
      <xdr:row>12</xdr:row>
      <xdr:rowOff>19049</xdr:rowOff>
    </xdr:to>
    <xdr:pic>
      <xdr:nvPicPr>
        <xdr:cNvPr id="74" name="Graphic 73" descr="Flip calendar outline">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95450" y="1895475"/>
          <a:ext cx="409574" cy="409574"/>
        </a:xfrm>
        <a:prstGeom prst="rect">
          <a:avLst/>
        </a:prstGeom>
      </xdr:spPr>
    </xdr:pic>
    <xdr:clientData/>
  </xdr:twoCellAnchor>
  <xdr:twoCellAnchor editAs="oneCell">
    <xdr:from>
      <xdr:col>2</xdr:col>
      <xdr:colOff>495299</xdr:colOff>
      <xdr:row>23</xdr:row>
      <xdr:rowOff>28574</xdr:rowOff>
    </xdr:from>
    <xdr:to>
      <xdr:col>3</xdr:col>
      <xdr:colOff>333374</xdr:colOff>
      <xdr:row>25</xdr:row>
      <xdr:rowOff>95249</xdr:rowOff>
    </xdr:to>
    <xdr:pic>
      <xdr:nvPicPr>
        <xdr:cNvPr id="76" name="Graphic 75" descr="Daily calendar outline">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714499" y="4410074"/>
          <a:ext cx="447675" cy="447675"/>
        </a:xfrm>
        <a:prstGeom prst="rect">
          <a:avLst/>
        </a:prstGeom>
      </xdr:spPr>
    </xdr:pic>
    <xdr:clientData/>
  </xdr:twoCellAnchor>
  <xdr:twoCellAnchor editAs="oneCell">
    <xdr:from>
      <xdr:col>8</xdr:col>
      <xdr:colOff>295274</xdr:colOff>
      <xdr:row>10</xdr:row>
      <xdr:rowOff>9524</xdr:rowOff>
    </xdr:from>
    <xdr:to>
      <xdr:col>9</xdr:col>
      <xdr:colOff>57149</xdr:colOff>
      <xdr:row>11</xdr:row>
      <xdr:rowOff>190499</xdr:rowOff>
    </xdr:to>
    <xdr:pic>
      <xdr:nvPicPr>
        <xdr:cNvPr id="79" name="Graphic 78" descr="Box outline">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172074" y="1914524"/>
          <a:ext cx="371475" cy="371475"/>
        </a:xfrm>
        <a:prstGeom prst="rect">
          <a:avLst/>
        </a:prstGeom>
      </xdr:spPr>
    </xdr:pic>
    <xdr:clientData/>
  </xdr:twoCellAnchor>
  <xdr:twoCellAnchor editAs="oneCell">
    <xdr:from>
      <xdr:col>12</xdr:col>
      <xdr:colOff>171450</xdr:colOff>
      <xdr:row>10</xdr:row>
      <xdr:rowOff>19050</xdr:rowOff>
    </xdr:from>
    <xdr:to>
      <xdr:col>12</xdr:col>
      <xdr:colOff>502424</xdr:colOff>
      <xdr:row>11</xdr:row>
      <xdr:rowOff>159524</xdr:rowOff>
    </xdr:to>
    <xdr:pic>
      <xdr:nvPicPr>
        <xdr:cNvPr id="81" name="Graphic 80" descr="Register outline">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486650" y="1924050"/>
          <a:ext cx="330974" cy="330974"/>
        </a:xfrm>
        <a:prstGeom prst="rect">
          <a:avLst/>
        </a:prstGeom>
      </xdr:spPr>
    </xdr:pic>
    <xdr:clientData/>
  </xdr:twoCellAnchor>
  <xdr:twoCellAnchor editAs="oneCell">
    <xdr:from>
      <xdr:col>15</xdr:col>
      <xdr:colOff>247650</xdr:colOff>
      <xdr:row>16</xdr:row>
      <xdr:rowOff>123825</xdr:rowOff>
    </xdr:from>
    <xdr:to>
      <xdr:col>16</xdr:col>
      <xdr:colOff>47624</xdr:colOff>
      <xdr:row>18</xdr:row>
      <xdr:rowOff>152399</xdr:rowOff>
    </xdr:to>
    <xdr:pic>
      <xdr:nvPicPr>
        <xdr:cNvPr id="83" name="Graphic 82" descr="Pyramid with levels outline">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391650" y="3171825"/>
          <a:ext cx="409574" cy="409574"/>
        </a:xfrm>
        <a:prstGeom prst="rect">
          <a:avLst/>
        </a:prstGeom>
      </xdr:spPr>
    </xdr:pic>
    <xdr:clientData/>
  </xdr:twoCellAnchor>
  <xdr:twoCellAnchor>
    <xdr:from>
      <xdr:col>1</xdr:col>
      <xdr:colOff>538161</xdr:colOff>
      <xdr:row>0</xdr:row>
      <xdr:rowOff>176212</xdr:rowOff>
    </xdr:from>
    <xdr:to>
      <xdr:col>7</xdr:col>
      <xdr:colOff>180975</xdr:colOff>
      <xdr:row>2</xdr:row>
      <xdr:rowOff>180975</xdr:rowOff>
    </xdr:to>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147761" y="176212"/>
          <a:ext cx="3300414" cy="385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b="1">
              <a:solidFill>
                <a:schemeClr val="bg1"/>
              </a:solidFill>
            </a:rPr>
            <a:t>SALES DASHBOARD</a:t>
          </a:r>
        </a:p>
      </xdr:txBody>
    </xdr:sp>
    <xdr:clientData/>
  </xdr:twoCellAnchor>
  <xdr:twoCellAnchor>
    <xdr:from>
      <xdr:col>2</xdr:col>
      <xdr:colOff>395286</xdr:colOff>
      <xdr:row>5</xdr:row>
      <xdr:rowOff>71437</xdr:rowOff>
    </xdr:from>
    <xdr:to>
      <xdr:col>4</xdr:col>
      <xdr:colOff>190500</xdr:colOff>
      <xdr:row>6</xdr:row>
      <xdr:rowOff>171450</xdr:rowOff>
    </xdr:to>
    <xdr:sp macro="" textlink="">
      <xdr:nvSpPr>
        <xdr:cNvPr id="86" name="TextBox 85">
          <a:extLst>
            <a:ext uri="{FF2B5EF4-FFF2-40B4-BE49-F238E27FC236}">
              <a16:creationId xmlns:a16="http://schemas.microsoft.com/office/drawing/2014/main" id="{00000000-0008-0000-0000-000056000000}"/>
            </a:ext>
          </a:extLst>
        </xdr:cNvPr>
        <xdr:cNvSpPr txBox="1"/>
      </xdr:nvSpPr>
      <xdr:spPr>
        <a:xfrm>
          <a:off x="1614486" y="1023937"/>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FF00"/>
              </a:solidFill>
            </a:rPr>
            <a:t>TOTAL</a:t>
          </a:r>
          <a:r>
            <a:rPr lang="en-US" sz="1200" b="1" baseline="0">
              <a:solidFill>
                <a:srgbClr val="FFFF00"/>
              </a:solidFill>
            </a:rPr>
            <a:t> SALES</a:t>
          </a:r>
          <a:endParaRPr lang="en-US" sz="1200" b="1">
            <a:solidFill>
              <a:srgbClr val="FFFF00"/>
            </a:solidFill>
          </a:endParaRPr>
        </a:p>
      </xdr:txBody>
    </xdr:sp>
    <xdr:clientData/>
  </xdr:twoCellAnchor>
  <xdr:twoCellAnchor>
    <xdr:from>
      <xdr:col>6</xdr:col>
      <xdr:colOff>490535</xdr:colOff>
      <xdr:row>5</xdr:row>
      <xdr:rowOff>61912</xdr:rowOff>
    </xdr:from>
    <xdr:to>
      <xdr:col>8</xdr:col>
      <xdr:colOff>409574</xdr:colOff>
      <xdr:row>6</xdr:row>
      <xdr:rowOff>161925</xdr:rowOff>
    </xdr:to>
    <xdr:sp macro="" textlink="">
      <xdr:nvSpPr>
        <xdr:cNvPr id="87" name="TextBox 86">
          <a:extLst>
            <a:ext uri="{FF2B5EF4-FFF2-40B4-BE49-F238E27FC236}">
              <a16:creationId xmlns:a16="http://schemas.microsoft.com/office/drawing/2014/main" id="{00000000-0008-0000-0000-000057000000}"/>
            </a:ext>
          </a:extLst>
        </xdr:cNvPr>
        <xdr:cNvSpPr txBox="1"/>
      </xdr:nvSpPr>
      <xdr:spPr>
        <a:xfrm>
          <a:off x="4148135" y="1014412"/>
          <a:ext cx="1138239"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FF00"/>
              </a:solidFill>
            </a:rPr>
            <a:t>TOTAL</a:t>
          </a:r>
          <a:r>
            <a:rPr lang="en-US" sz="1200" b="1" baseline="0">
              <a:solidFill>
                <a:srgbClr val="FFFF00"/>
              </a:solidFill>
            </a:rPr>
            <a:t> PROFIT</a:t>
          </a:r>
          <a:endParaRPr lang="en-US" sz="1200" b="1">
            <a:solidFill>
              <a:srgbClr val="FFFF00"/>
            </a:solidFill>
          </a:endParaRPr>
        </a:p>
      </xdr:txBody>
    </xdr:sp>
    <xdr:clientData/>
  </xdr:twoCellAnchor>
  <xdr:twoCellAnchor>
    <xdr:from>
      <xdr:col>10</xdr:col>
      <xdr:colOff>585786</xdr:colOff>
      <xdr:row>5</xdr:row>
      <xdr:rowOff>61912</xdr:rowOff>
    </xdr:from>
    <xdr:to>
      <xdr:col>12</xdr:col>
      <xdr:colOff>381000</xdr:colOff>
      <xdr:row>6</xdr:row>
      <xdr:rowOff>161925</xdr:rowOff>
    </xdr:to>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6681786" y="1014412"/>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FF00"/>
              </a:solidFill>
            </a:rPr>
            <a:t>PROFIT%</a:t>
          </a:r>
        </a:p>
      </xdr:txBody>
    </xdr:sp>
    <xdr:clientData/>
  </xdr:twoCellAnchor>
  <xdr:twoCellAnchor>
    <xdr:from>
      <xdr:col>15</xdr:col>
      <xdr:colOff>271461</xdr:colOff>
      <xdr:row>7</xdr:row>
      <xdr:rowOff>33337</xdr:rowOff>
    </xdr:from>
    <xdr:to>
      <xdr:col>17</xdr:col>
      <xdr:colOff>66675</xdr:colOff>
      <xdr:row>9</xdr:row>
      <xdr:rowOff>171450</xdr:rowOff>
    </xdr:to>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9415461" y="1366837"/>
          <a:ext cx="1014414" cy="519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FFFF00"/>
              </a:solidFill>
            </a:rPr>
            <a:t>TOP PRODUCT</a:t>
          </a:r>
        </a:p>
      </xdr:txBody>
    </xdr:sp>
    <xdr:clientData/>
  </xdr:twoCellAnchor>
  <xdr:twoCellAnchor>
    <xdr:from>
      <xdr:col>17</xdr:col>
      <xdr:colOff>438149</xdr:colOff>
      <xdr:row>7</xdr:row>
      <xdr:rowOff>28575</xdr:rowOff>
    </xdr:from>
    <xdr:to>
      <xdr:col>19</xdr:col>
      <xdr:colOff>219074</xdr:colOff>
      <xdr:row>9</xdr:row>
      <xdr:rowOff>152400</xdr:rowOff>
    </xdr:to>
    <xdr:sp macro="" textlink="">
      <xdr:nvSpPr>
        <xdr:cNvPr id="90" name="TextBox 89">
          <a:extLst>
            <a:ext uri="{FF2B5EF4-FFF2-40B4-BE49-F238E27FC236}">
              <a16:creationId xmlns:a16="http://schemas.microsoft.com/office/drawing/2014/main" id="{00000000-0008-0000-0000-00005A000000}"/>
            </a:ext>
          </a:extLst>
        </xdr:cNvPr>
        <xdr:cNvSpPr txBox="1"/>
      </xdr:nvSpPr>
      <xdr:spPr>
        <a:xfrm>
          <a:off x="10801349" y="1362075"/>
          <a:ext cx="10001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FFFF00"/>
              </a:solidFill>
            </a:rPr>
            <a:t>TOP CATEGORY</a:t>
          </a:r>
        </a:p>
      </xdr:txBody>
    </xdr:sp>
    <xdr:clientData/>
  </xdr:twoCellAnchor>
  <xdr:twoCellAnchor>
    <xdr:from>
      <xdr:col>3</xdr:col>
      <xdr:colOff>261936</xdr:colOff>
      <xdr:row>10</xdr:row>
      <xdr:rowOff>61912</xdr:rowOff>
    </xdr:from>
    <xdr:to>
      <xdr:col>5</xdr:col>
      <xdr:colOff>57150</xdr:colOff>
      <xdr:row>11</xdr:row>
      <xdr:rowOff>161925</xdr:rowOff>
    </xdr:to>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2090736" y="1966912"/>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MONTHLY</a:t>
          </a:r>
        </a:p>
      </xdr:txBody>
    </xdr:sp>
    <xdr:clientData/>
  </xdr:twoCellAnchor>
  <xdr:twoCellAnchor>
    <xdr:from>
      <xdr:col>9</xdr:col>
      <xdr:colOff>100011</xdr:colOff>
      <xdr:row>10</xdr:row>
      <xdr:rowOff>61912</xdr:rowOff>
    </xdr:from>
    <xdr:to>
      <xdr:col>10</xdr:col>
      <xdr:colOff>504825</xdr:colOff>
      <xdr:row>11</xdr:row>
      <xdr:rowOff>161925</xdr:rowOff>
    </xdr:to>
    <xdr:sp macro="" textlink="">
      <xdr:nvSpPr>
        <xdr:cNvPr id="93" name="TextBox 92">
          <a:extLst>
            <a:ext uri="{FF2B5EF4-FFF2-40B4-BE49-F238E27FC236}">
              <a16:creationId xmlns:a16="http://schemas.microsoft.com/office/drawing/2014/main" id="{00000000-0008-0000-0000-00005D000000}"/>
            </a:ext>
          </a:extLst>
        </xdr:cNvPr>
        <xdr:cNvSpPr txBox="1"/>
      </xdr:nvSpPr>
      <xdr:spPr>
        <a:xfrm>
          <a:off x="5586411" y="1966912"/>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PRODUCT</a:t>
          </a:r>
        </a:p>
      </xdr:txBody>
    </xdr:sp>
    <xdr:clientData/>
  </xdr:twoCellAnchor>
  <xdr:twoCellAnchor>
    <xdr:from>
      <xdr:col>12</xdr:col>
      <xdr:colOff>509586</xdr:colOff>
      <xdr:row>10</xdr:row>
      <xdr:rowOff>71437</xdr:rowOff>
    </xdr:from>
    <xdr:to>
      <xdr:col>14</xdr:col>
      <xdr:colOff>304800</xdr:colOff>
      <xdr:row>11</xdr:row>
      <xdr:rowOff>171450</xdr:rowOff>
    </xdr:to>
    <xdr:sp macro="" textlink="">
      <xdr:nvSpPr>
        <xdr:cNvPr id="94" name="TextBox 93">
          <a:extLst>
            <a:ext uri="{FF2B5EF4-FFF2-40B4-BE49-F238E27FC236}">
              <a16:creationId xmlns:a16="http://schemas.microsoft.com/office/drawing/2014/main" id="{00000000-0008-0000-0000-00005E000000}"/>
            </a:ext>
          </a:extLst>
        </xdr:cNvPr>
        <xdr:cNvSpPr txBox="1"/>
      </xdr:nvSpPr>
      <xdr:spPr>
        <a:xfrm>
          <a:off x="7824786" y="1976437"/>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SALES</a:t>
          </a:r>
          <a:r>
            <a:rPr lang="en-US" sz="1200" b="1" baseline="0">
              <a:solidFill>
                <a:schemeClr val="bg1"/>
              </a:solidFill>
            </a:rPr>
            <a:t> TYPE</a:t>
          </a:r>
          <a:endParaRPr lang="en-US" sz="1200" b="1">
            <a:solidFill>
              <a:schemeClr val="bg1"/>
            </a:solidFill>
          </a:endParaRPr>
        </a:p>
      </xdr:txBody>
    </xdr:sp>
    <xdr:clientData/>
  </xdr:twoCellAnchor>
  <xdr:twoCellAnchor>
    <xdr:from>
      <xdr:col>15</xdr:col>
      <xdr:colOff>604836</xdr:colOff>
      <xdr:row>17</xdr:row>
      <xdr:rowOff>23812</xdr:rowOff>
    </xdr:from>
    <xdr:to>
      <xdr:col>17</xdr:col>
      <xdr:colOff>400050</xdr:colOff>
      <xdr:row>18</xdr:row>
      <xdr:rowOff>123825</xdr:rowOff>
    </xdr:to>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9748836" y="3262312"/>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CATEGORY</a:t>
          </a:r>
        </a:p>
      </xdr:txBody>
    </xdr:sp>
    <xdr:clientData/>
  </xdr:twoCellAnchor>
  <xdr:twoCellAnchor>
    <xdr:from>
      <xdr:col>12</xdr:col>
      <xdr:colOff>385761</xdr:colOff>
      <xdr:row>23</xdr:row>
      <xdr:rowOff>128587</xdr:rowOff>
    </xdr:from>
    <xdr:to>
      <xdr:col>14</xdr:col>
      <xdr:colOff>485775</xdr:colOff>
      <xdr:row>25</xdr:row>
      <xdr:rowOff>38100</xdr:rowOff>
    </xdr:to>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7700961" y="4510087"/>
          <a:ext cx="13192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PAYMENT MODE</a:t>
          </a:r>
        </a:p>
      </xdr:txBody>
    </xdr:sp>
    <xdr:clientData/>
  </xdr:twoCellAnchor>
  <xdr:twoCellAnchor>
    <xdr:from>
      <xdr:col>3</xdr:col>
      <xdr:colOff>280986</xdr:colOff>
      <xdr:row>23</xdr:row>
      <xdr:rowOff>128587</xdr:rowOff>
    </xdr:from>
    <xdr:to>
      <xdr:col>5</xdr:col>
      <xdr:colOff>76200</xdr:colOff>
      <xdr:row>25</xdr:row>
      <xdr:rowOff>38100</xdr:rowOff>
    </xdr:to>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2109786" y="4510087"/>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DAILY</a:t>
          </a:r>
        </a:p>
      </xdr:txBody>
    </xdr:sp>
    <xdr:clientData/>
  </xdr:twoCellAnchor>
  <xdr:twoCellAnchor>
    <xdr:from>
      <xdr:col>2</xdr:col>
      <xdr:colOff>395286</xdr:colOff>
      <xdr:row>6</xdr:row>
      <xdr:rowOff>109537</xdr:rowOff>
    </xdr:from>
    <xdr:to>
      <xdr:col>5</xdr:col>
      <xdr:colOff>19050</xdr:colOff>
      <xdr:row>8</xdr:row>
      <xdr:rowOff>19050</xdr:rowOff>
    </xdr:to>
    <xdr:sp macro="" textlink="Analysis!$E$6">
      <xdr:nvSpPr>
        <xdr:cNvPr id="100" name="TextBox 99">
          <a:extLst>
            <a:ext uri="{FF2B5EF4-FFF2-40B4-BE49-F238E27FC236}">
              <a16:creationId xmlns:a16="http://schemas.microsoft.com/office/drawing/2014/main" id="{00000000-0008-0000-0000-000064000000}"/>
            </a:ext>
          </a:extLst>
        </xdr:cNvPr>
        <xdr:cNvSpPr txBox="1"/>
      </xdr:nvSpPr>
      <xdr:spPr>
        <a:xfrm>
          <a:off x="1614486" y="1252537"/>
          <a:ext cx="145256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61716D-DB70-4BF3-AFDD-FB6B49C2D3EB}" type="TxLink">
            <a:rPr lang="en-US" sz="1800" b="1" i="0" u="none" strike="noStrike">
              <a:solidFill>
                <a:schemeClr val="bg1"/>
              </a:solidFill>
              <a:latin typeface="Calibri"/>
              <a:ea typeface="Calibri"/>
              <a:cs typeface="Calibri"/>
            </a:rPr>
            <a:pPr/>
            <a:t>$5,198.16</a:t>
          </a:fld>
          <a:endParaRPr lang="en-US" sz="2000" b="1" i="0" u="none" strike="noStrike">
            <a:solidFill>
              <a:schemeClr val="bg1"/>
            </a:solidFill>
            <a:latin typeface="+mn-lt"/>
            <a:ea typeface="+mn-ea"/>
            <a:cs typeface="+mn-cs"/>
          </a:endParaRPr>
        </a:p>
      </xdr:txBody>
    </xdr:sp>
    <xdr:clientData/>
  </xdr:twoCellAnchor>
  <xdr:twoCellAnchor>
    <xdr:from>
      <xdr:col>6</xdr:col>
      <xdr:colOff>500060</xdr:colOff>
      <xdr:row>6</xdr:row>
      <xdr:rowOff>100012</xdr:rowOff>
    </xdr:from>
    <xdr:to>
      <xdr:col>8</xdr:col>
      <xdr:colOff>495299</xdr:colOff>
      <xdr:row>8</xdr:row>
      <xdr:rowOff>9525</xdr:rowOff>
    </xdr:to>
    <xdr:sp macro="" textlink="Analysis!$E$7">
      <xdr:nvSpPr>
        <xdr:cNvPr id="101" name="TextBox 100">
          <a:extLst>
            <a:ext uri="{FF2B5EF4-FFF2-40B4-BE49-F238E27FC236}">
              <a16:creationId xmlns:a16="http://schemas.microsoft.com/office/drawing/2014/main" id="{00000000-0008-0000-0000-000065000000}"/>
            </a:ext>
          </a:extLst>
        </xdr:cNvPr>
        <xdr:cNvSpPr txBox="1"/>
      </xdr:nvSpPr>
      <xdr:spPr>
        <a:xfrm>
          <a:off x="4157660" y="1243012"/>
          <a:ext cx="1214439"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4DD2E3-7867-4344-8226-CB2D40B775D1}" type="TxLink">
            <a:rPr lang="en-US" sz="1800" b="1" i="0" u="none" strike="noStrike">
              <a:solidFill>
                <a:schemeClr val="bg1"/>
              </a:solidFill>
              <a:latin typeface="Calibri"/>
              <a:ea typeface="Calibri"/>
              <a:cs typeface="Calibri"/>
            </a:rPr>
            <a:pPr/>
            <a:t>$786.16</a:t>
          </a:fld>
          <a:endParaRPr lang="en-US" sz="1800" b="1">
            <a:solidFill>
              <a:schemeClr val="bg1"/>
            </a:solidFill>
          </a:endParaRPr>
        </a:p>
      </xdr:txBody>
    </xdr:sp>
    <xdr:clientData/>
  </xdr:twoCellAnchor>
  <xdr:twoCellAnchor>
    <xdr:from>
      <xdr:col>10</xdr:col>
      <xdr:colOff>604836</xdr:colOff>
      <xdr:row>6</xdr:row>
      <xdr:rowOff>119062</xdr:rowOff>
    </xdr:from>
    <xdr:to>
      <xdr:col>12</xdr:col>
      <xdr:colOff>400050</xdr:colOff>
      <xdr:row>8</xdr:row>
      <xdr:rowOff>28575</xdr:rowOff>
    </xdr:to>
    <xdr:sp macro="" textlink="Analysis!$E$8">
      <xdr:nvSpPr>
        <xdr:cNvPr id="102" name="TextBox 101">
          <a:extLst>
            <a:ext uri="{FF2B5EF4-FFF2-40B4-BE49-F238E27FC236}">
              <a16:creationId xmlns:a16="http://schemas.microsoft.com/office/drawing/2014/main" id="{00000000-0008-0000-0000-000066000000}"/>
            </a:ext>
          </a:extLst>
        </xdr:cNvPr>
        <xdr:cNvSpPr txBox="1"/>
      </xdr:nvSpPr>
      <xdr:spPr>
        <a:xfrm>
          <a:off x="6700836" y="1262062"/>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19B1BA-E0B0-4FB2-A811-6024C5932A8D}" type="TxLink">
            <a:rPr lang="en-US" sz="1800" b="1" i="0" u="none" strike="noStrike">
              <a:solidFill>
                <a:schemeClr val="bg1"/>
              </a:solidFill>
              <a:latin typeface="Calibri"/>
              <a:ea typeface="Calibri"/>
              <a:cs typeface="Calibri"/>
            </a:rPr>
            <a:pPr/>
            <a:t>18%</a:t>
          </a:fld>
          <a:endParaRPr lang="en-US" sz="1800" b="1">
            <a:solidFill>
              <a:schemeClr val="bg1"/>
            </a:solidFill>
          </a:endParaRPr>
        </a:p>
      </xdr:txBody>
    </xdr:sp>
    <xdr:clientData/>
  </xdr:twoCellAnchor>
  <xdr:twoCellAnchor>
    <xdr:from>
      <xdr:col>15</xdr:col>
      <xdr:colOff>395286</xdr:colOff>
      <xdr:row>9</xdr:row>
      <xdr:rowOff>90487</xdr:rowOff>
    </xdr:from>
    <xdr:to>
      <xdr:col>17</xdr:col>
      <xdr:colOff>190500</xdr:colOff>
      <xdr:row>11</xdr:row>
      <xdr:rowOff>0</xdr:rowOff>
    </xdr:to>
    <xdr:sp macro="" textlink="Analysis!$T$1">
      <xdr:nvSpPr>
        <xdr:cNvPr id="103" name="TextBox 102">
          <a:extLst>
            <a:ext uri="{FF2B5EF4-FFF2-40B4-BE49-F238E27FC236}">
              <a16:creationId xmlns:a16="http://schemas.microsoft.com/office/drawing/2014/main" id="{00000000-0008-0000-0000-000067000000}"/>
            </a:ext>
          </a:extLst>
        </xdr:cNvPr>
        <xdr:cNvSpPr txBox="1"/>
      </xdr:nvSpPr>
      <xdr:spPr>
        <a:xfrm>
          <a:off x="9539286" y="1804987"/>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AD0C8A-DDAE-4BC4-9F97-DB541F979232}" type="TxLink">
            <a:rPr lang="en-US" sz="1100" b="0" i="0" u="none" strike="noStrike">
              <a:solidFill>
                <a:schemeClr val="bg1"/>
              </a:solidFill>
              <a:latin typeface="Calibri"/>
              <a:ea typeface="Calibri"/>
              <a:cs typeface="Calibri"/>
            </a:rPr>
            <a:pPr/>
            <a:t>Product42</a:t>
          </a:fld>
          <a:endParaRPr lang="en-US" sz="1200" b="1">
            <a:solidFill>
              <a:schemeClr val="bg1"/>
            </a:solidFill>
          </a:endParaRPr>
        </a:p>
      </xdr:txBody>
    </xdr:sp>
    <xdr:clientData/>
  </xdr:twoCellAnchor>
  <xdr:twoCellAnchor>
    <xdr:from>
      <xdr:col>17</xdr:col>
      <xdr:colOff>519111</xdr:colOff>
      <xdr:row>9</xdr:row>
      <xdr:rowOff>90487</xdr:rowOff>
    </xdr:from>
    <xdr:to>
      <xdr:col>19</xdr:col>
      <xdr:colOff>314325</xdr:colOff>
      <xdr:row>11</xdr:row>
      <xdr:rowOff>0</xdr:rowOff>
    </xdr:to>
    <xdr:sp macro="" textlink="Analysis!$AH$1">
      <xdr:nvSpPr>
        <xdr:cNvPr id="104" name="TextBox 103">
          <a:extLst>
            <a:ext uri="{FF2B5EF4-FFF2-40B4-BE49-F238E27FC236}">
              <a16:creationId xmlns:a16="http://schemas.microsoft.com/office/drawing/2014/main" id="{00000000-0008-0000-0000-000068000000}"/>
            </a:ext>
          </a:extLst>
        </xdr:cNvPr>
        <xdr:cNvSpPr txBox="1"/>
      </xdr:nvSpPr>
      <xdr:spPr>
        <a:xfrm>
          <a:off x="10882311" y="1804987"/>
          <a:ext cx="1014414"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C19365-2917-48A6-B0AF-0FCB7CF0FB94}" type="TxLink">
            <a:rPr lang="en-US" sz="1100" b="0" i="0" u="none" strike="noStrike">
              <a:solidFill>
                <a:schemeClr val="bg1"/>
              </a:solidFill>
              <a:latin typeface="Calibri"/>
              <a:ea typeface="Calibri"/>
              <a:cs typeface="Calibri"/>
            </a:rPr>
            <a:pPr/>
            <a:t>Category05</a:t>
          </a:fld>
          <a:endParaRPr lang="en-US" sz="1200" b="1">
            <a:solidFill>
              <a:schemeClr val="bg1"/>
            </a:solidFill>
          </a:endParaRPr>
        </a:p>
      </xdr:txBody>
    </xdr:sp>
    <xdr:clientData/>
  </xdr:twoCellAnchor>
  <xdr:twoCellAnchor>
    <xdr:from>
      <xdr:col>2</xdr:col>
      <xdr:colOff>533400</xdr:colOff>
      <xdr:row>25</xdr:row>
      <xdr:rowOff>114300</xdr:rowOff>
    </xdr:from>
    <xdr:to>
      <xdr:col>11</xdr:col>
      <xdr:colOff>200026</xdr:colOff>
      <xdr:row>34</xdr:row>
      <xdr:rowOff>76200</xdr:rowOff>
    </xdr:to>
    <xdr:graphicFrame macro="">
      <xdr:nvGraphicFramePr>
        <xdr:cNvPr id="105" name="Chart 104">
          <a:extLst>
            <a:ext uri="{FF2B5EF4-FFF2-40B4-BE49-F238E27FC236}">
              <a16:creationId xmlns:a16="http://schemas.microsoft.com/office/drawing/2014/main" id="{00000000-0008-0000-0000-00006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editAs="oneCell">
    <xdr:from>
      <xdr:col>8</xdr:col>
      <xdr:colOff>609599</xdr:colOff>
      <xdr:row>1</xdr:row>
      <xdr:rowOff>9523</xdr:rowOff>
    </xdr:from>
    <xdr:to>
      <xdr:col>16</xdr:col>
      <xdr:colOff>123825</xdr:colOff>
      <xdr:row>4</xdr:row>
      <xdr:rowOff>66674</xdr:rowOff>
    </xdr:to>
    <mc:AlternateContent xmlns:mc="http://schemas.openxmlformats.org/markup-compatibility/2006" xmlns:a14="http://schemas.microsoft.com/office/drawing/2010/main">
      <mc:Choice Requires="a14">
        <xdr:graphicFrame macro="">
          <xdr:nvGraphicFramePr>
            <xdr:cNvPr id="106" name="SALE TYPE 1">
              <a:extLst>
                <a:ext uri="{FF2B5EF4-FFF2-40B4-BE49-F238E27FC236}">
                  <a16:creationId xmlns:a16="http://schemas.microsoft.com/office/drawing/2014/main" id="{00000000-0008-0000-0000-00006A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486399" y="200023"/>
              <a:ext cx="4391026" cy="628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209550</xdr:colOff>
      <xdr:row>1</xdr:row>
      <xdr:rowOff>9523</xdr:rowOff>
    </xdr:from>
    <xdr:to>
      <xdr:col>19</xdr:col>
      <xdr:colOff>295275</xdr:colOff>
      <xdr:row>4</xdr:row>
      <xdr:rowOff>66675</xdr:rowOff>
    </xdr:to>
    <mc:AlternateContent xmlns:mc="http://schemas.openxmlformats.org/markup-compatibility/2006" xmlns:a14="http://schemas.microsoft.com/office/drawing/2010/main">
      <mc:Choice Requires="a14">
        <xdr:graphicFrame macro="">
          <xdr:nvGraphicFramePr>
            <xdr:cNvPr id="107" name="PAYMENT MODE 1">
              <a:extLst>
                <a:ext uri="{FF2B5EF4-FFF2-40B4-BE49-F238E27FC236}">
                  <a16:creationId xmlns:a16="http://schemas.microsoft.com/office/drawing/2014/main" id="{00000000-0008-0000-0000-00006B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963150" y="200023"/>
              <a:ext cx="1914525"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333375</xdr:colOff>
      <xdr:row>12</xdr:row>
      <xdr:rowOff>161925</xdr:rowOff>
    </xdr:from>
    <xdr:to>
      <xdr:col>2</xdr:col>
      <xdr:colOff>95250</xdr:colOff>
      <xdr:row>28</xdr:row>
      <xdr:rowOff>133350</xdr:rowOff>
    </xdr:to>
    <mc:AlternateContent xmlns:mc="http://schemas.openxmlformats.org/markup-compatibility/2006" xmlns:a14="http://schemas.microsoft.com/office/drawing/2010/main">
      <mc:Choice Requires="a14">
        <xdr:graphicFrame macro="">
          <xdr:nvGraphicFramePr>
            <xdr:cNvPr id="108" name="Month 1">
              <a:extLst>
                <a:ext uri="{FF2B5EF4-FFF2-40B4-BE49-F238E27FC236}">
                  <a16:creationId xmlns:a16="http://schemas.microsoft.com/office/drawing/2014/main" id="{00000000-0008-0000-0000-00006C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33375" y="2447925"/>
              <a:ext cx="981075" cy="3019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295274</xdr:colOff>
      <xdr:row>5</xdr:row>
      <xdr:rowOff>161925</xdr:rowOff>
    </xdr:from>
    <xdr:to>
      <xdr:col>2</xdr:col>
      <xdr:colOff>114299</xdr:colOff>
      <xdr:row>10</xdr:row>
      <xdr:rowOff>114300</xdr:rowOff>
    </xdr:to>
    <mc:AlternateContent xmlns:mc="http://schemas.openxmlformats.org/markup-compatibility/2006" xmlns:a14="http://schemas.microsoft.com/office/drawing/2010/main">
      <mc:Choice Requires="a14">
        <xdr:graphicFrame macro="">
          <xdr:nvGraphicFramePr>
            <xdr:cNvPr id="109" name="Year 1">
              <a:extLst>
                <a:ext uri="{FF2B5EF4-FFF2-40B4-BE49-F238E27FC236}">
                  <a16:creationId xmlns:a16="http://schemas.microsoft.com/office/drawing/2014/main" id="{00000000-0008-0000-0000-00006D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95274" y="1114425"/>
              <a:ext cx="1038225"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485775</xdr:colOff>
      <xdr:row>12</xdr:row>
      <xdr:rowOff>114300</xdr:rowOff>
    </xdr:from>
    <xdr:to>
      <xdr:col>7</xdr:col>
      <xdr:colOff>428625</xdr:colOff>
      <xdr:row>21</xdr:row>
      <xdr:rowOff>95250</xdr:rowOff>
    </xdr:to>
    <xdr:graphicFrame macro="">
      <xdr:nvGraphicFramePr>
        <xdr:cNvPr id="110" name="Chart 109">
          <a:extLst>
            <a:ext uri="{FF2B5EF4-FFF2-40B4-BE49-F238E27FC236}">
              <a16:creationId xmlns:a16="http://schemas.microsoft.com/office/drawing/2014/main" id="{00000000-0008-0000-0000-00006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352425</xdr:colOff>
          <xdr:row>10</xdr:row>
          <xdr:rowOff>9525</xdr:rowOff>
        </xdr:from>
        <xdr:to>
          <xdr:col>6</xdr:col>
          <xdr:colOff>76200</xdr:colOff>
          <xdr:row>11</xdr:row>
          <xdr:rowOff>171450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10</xdr:row>
          <xdr:rowOff>9525</xdr:rowOff>
        </xdr:from>
        <xdr:to>
          <xdr:col>6</xdr:col>
          <xdr:colOff>523875</xdr:colOff>
          <xdr:row>11</xdr:row>
          <xdr:rowOff>171450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10</xdr:row>
          <xdr:rowOff>9525</xdr:rowOff>
        </xdr:from>
        <xdr:to>
          <xdr:col>7</xdr:col>
          <xdr:colOff>352425</xdr:colOff>
          <xdr:row>11</xdr:row>
          <xdr:rowOff>171450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228600</xdr:colOff>
      <xdr:row>18</xdr:row>
      <xdr:rowOff>180975</xdr:rowOff>
    </xdr:from>
    <xdr:to>
      <xdr:col>19</xdr:col>
      <xdr:colOff>200025</xdr:colOff>
      <xdr:row>34</xdr:row>
      <xdr:rowOff>147638</xdr:rowOff>
    </xdr:to>
    <mc:AlternateContent xmlns:mc="http://schemas.openxmlformats.org/markup-compatibility/2006">
      <mc:Choice xmlns:cx1="http://schemas.microsoft.com/office/drawing/2015/9/8/chartex" Requires="cx1">
        <xdr:graphicFrame macro="">
          <xdr:nvGraphicFramePr>
            <xdr:cNvPr id="111" name="Chart 110">
              <a:extLst>
                <a:ext uri="{FF2B5EF4-FFF2-40B4-BE49-F238E27FC236}">
                  <a16:creationId xmlns:a16="http://schemas.microsoft.com/office/drawing/2014/main" id="{00000000-0008-0000-0000-00006F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9372600" y="3609975"/>
              <a:ext cx="2409825" cy="30146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333375</xdr:colOff>
      <xdr:row>12</xdr:row>
      <xdr:rowOff>47625</xdr:rowOff>
    </xdr:from>
    <xdr:to>
      <xdr:col>11</xdr:col>
      <xdr:colOff>428625</xdr:colOff>
      <xdr:row>21</xdr:row>
      <xdr:rowOff>152400</xdr:rowOff>
    </xdr:to>
    <xdr:graphicFrame macro="">
      <xdr:nvGraphicFramePr>
        <xdr:cNvPr id="112" name="Chart 111">
          <a:extLst>
            <a:ext uri="{FF2B5EF4-FFF2-40B4-BE49-F238E27FC236}">
              <a16:creationId xmlns:a16="http://schemas.microsoft.com/office/drawing/2014/main" id="{00000000-0008-0000-00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66675</xdr:colOff>
          <xdr:row>12</xdr:row>
          <xdr:rowOff>38100</xdr:rowOff>
        </xdr:from>
        <xdr:to>
          <xdr:col>8</xdr:col>
          <xdr:colOff>285750</xdr:colOff>
          <xdr:row>21</xdr:row>
          <xdr:rowOff>152400</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561975</xdr:colOff>
      <xdr:row>12</xdr:row>
      <xdr:rowOff>19051</xdr:rowOff>
    </xdr:from>
    <xdr:to>
      <xdr:col>14</xdr:col>
      <xdr:colOff>552450</xdr:colOff>
      <xdr:row>21</xdr:row>
      <xdr:rowOff>161925</xdr:rowOff>
    </xdr:to>
    <xdr:graphicFrame macro="">
      <xdr:nvGraphicFramePr>
        <xdr:cNvPr id="113" name="Chart 112">
          <a:extLst>
            <a:ext uri="{FF2B5EF4-FFF2-40B4-BE49-F238E27FC236}">
              <a16:creationId xmlns:a16="http://schemas.microsoft.com/office/drawing/2014/main" id="{00000000-0008-0000-0000-00007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12</xdr:col>
      <xdr:colOff>9526</xdr:colOff>
      <xdr:row>25</xdr:row>
      <xdr:rowOff>95251</xdr:rowOff>
    </xdr:from>
    <xdr:to>
      <xdr:col>14</xdr:col>
      <xdr:colOff>514350</xdr:colOff>
      <xdr:row>34</xdr:row>
      <xdr:rowOff>171450</xdr:rowOff>
    </xdr:to>
    <xdr:graphicFrame macro="">
      <xdr:nvGraphicFramePr>
        <xdr:cNvPr id="114" name="Chart 113">
          <a:extLst>
            <a:ext uri="{FF2B5EF4-FFF2-40B4-BE49-F238E27FC236}">
              <a16:creationId xmlns:a16="http://schemas.microsoft.com/office/drawing/2014/main" id="{00000000-0008-0000-00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12</xdr:row>
      <xdr:rowOff>1</xdr:rowOff>
    </xdr:from>
    <xdr:to>
      <xdr:col>4</xdr:col>
      <xdr:colOff>238125</xdr:colOff>
      <xdr:row>18</xdr:row>
      <xdr:rowOff>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695575" y="2286001"/>
              <a:ext cx="184785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285750</xdr:colOff>
      <xdr:row>12</xdr:row>
      <xdr:rowOff>9525</xdr:rowOff>
    </xdr:from>
    <xdr:to>
      <xdr:col>5</xdr:col>
      <xdr:colOff>485775</xdr:colOff>
      <xdr:row>17</xdr:row>
      <xdr:rowOff>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591050" y="2295525"/>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600075</xdr:colOff>
      <xdr:row>11</xdr:row>
      <xdr:rowOff>171451</xdr:rowOff>
    </xdr:from>
    <xdr:to>
      <xdr:col>7</xdr:col>
      <xdr:colOff>1200150</xdr:colOff>
      <xdr:row>30</xdr:row>
      <xdr:rowOff>95251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534150" y="2266951"/>
              <a:ext cx="1828800" cy="354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1295400</xdr:colOff>
      <xdr:row>11</xdr:row>
      <xdr:rowOff>180975</xdr:rowOff>
    </xdr:from>
    <xdr:to>
      <xdr:col>8</xdr:col>
      <xdr:colOff>1495425</xdr:colOff>
      <xdr:row>16</xdr:row>
      <xdr:rowOff>133350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458200" y="2276475"/>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9526</xdr:colOff>
      <xdr:row>19</xdr:row>
      <xdr:rowOff>185737</xdr:rowOff>
    </xdr:from>
    <xdr:to>
      <xdr:col>3</xdr:col>
      <xdr:colOff>1619250</xdr:colOff>
      <xdr:row>34</xdr:row>
      <xdr:rowOff>71437</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866775</xdr:colOff>
      <xdr:row>19</xdr:row>
      <xdr:rowOff>176212</xdr:rowOff>
    </xdr:from>
    <xdr:to>
      <xdr:col>14</xdr:col>
      <xdr:colOff>209550</xdr:colOff>
      <xdr:row>34</xdr:row>
      <xdr:rowOff>61912</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876300</xdr:colOff>
          <xdr:row>16</xdr:row>
          <xdr:rowOff>95250</xdr:rowOff>
        </xdr:from>
        <xdr:to>
          <xdr:col>11</xdr:col>
          <xdr:colOff>114300</xdr:colOff>
          <xdr:row>18</xdr:row>
          <xdr:rowOff>66675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238125</xdr:colOff>
          <xdr:row>16</xdr:row>
          <xdr:rowOff>114300</xdr:rowOff>
        </xdr:from>
        <xdr:to>
          <xdr:col>11</xdr:col>
          <xdr:colOff>571500</xdr:colOff>
          <xdr:row>18</xdr:row>
          <xdr:rowOff>85725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962025</xdr:colOff>
          <xdr:row>16</xdr:row>
          <xdr:rowOff>76200</xdr:rowOff>
        </xdr:from>
        <xdr:to>
          <xdr:col>12</xdr:col>
          <xdr:colOff>295275</xdr:colOff>
          <xdr:row>18</xdr:row>
          <xdr:rowOff>47625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22</xdr:col>
      <xdr:colOff>1128712</xdr:colOff>
      <xdr:row>25</xdr:row>
      <xdr:rowOff>14287</xdr:rowOff>
    </xdr:from>
    <xdr:to>
      <xdr:col>26</xdr:col>
      <xdr:colOff>28575</xdr:colOff>
      <xdr:row>38</xdr:row>
      <xdr:rowOff>180975</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22</xdr:col>
          <xdr:colOff>657225</xdr:colOff>
          <xdr:row>24</xdr:row>
          <xdr:rowOff>180975</xdr:rowOff>
        </xdr:from>
        <xdr:to>
          <xdr:col>22</xdr:col>
          <xdr:colOff>971550</xdr:colOff>
          <xdr:row>39</xdr:row>
          <xdr:rowOff>9525</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576262</xdr:colOff>
      <xdr:row>10</xdr:row>
      <xdr:rowOff>4761</xdr:rowOff>
    </xdr:from>
    <xdr:to>
      <xdr:col>35</xdr:col>
      <xdr:colOff>609600</xdr:colOff>
      <xdr:row>25</xdr:row>
      <xdr:rowOff>161924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6094987" y="1909761"/>
              <a:ext cx="3186113" cy="30146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1438276</xdr:colOff>
      <xdr:row>10</xdr:row>
      <xdr:rowOff>14286</xdr:rowOff>
    </xdr:from>
    <xdr:to>
      <xdr:col>38</xdr:col>
      <xdr:colOff>180975</xdr:colOff>
      <xdr:row>24</xdr:row>
      <xdr:rowOff>190499</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419100</xdr:colOff>
      <xdr:row>10</xdr:row>
      <xdr:rowOff>14287</xdr:rowOff>
    </xdr:from>
    <xdr:to>
      <xdr:col>42</xdr:col>
      <xdr:colOff>142876</xdr:colOff>
      <xdr:row>24</xdr:row>
      <xdr:rowOff>180975</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n Wijayasooriya" refreshedDate="45302.814493171296" createdVersion="8" refreshedVersion="8" minRefreshableVersion="3" recordCount="527" xr:uid="{ECE44E6E-6560-4B70-9C6C-DB20100A738A}">
  <cacheSource type="worksheet">
    <worksheetSource ref="A1:P528" sheet="Input Data"/>
  </cacheSource>
  <cacheFields count="16">
    <cacheField name="DATE" numFmtId="14">
      <sharedItems containsSemiMixedTypes="0" containsNonDate="0" containsDate="1" containsString="0" minDate="2021-01-01T00:00:00" maxDate="2022-06-12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1"/>
        <s v="Category05"/>
        <s v="Category02"/>
        <s v="Category04"/>
        <s v="Category03"/>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8110416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3T00:00:00"/>
    <s v="P0013"/>
    <n v="6"/>
    <x v="2"/>
    <x v="1"/>
    <n v="0"/>
    <x v="2"/>
    <x v="2"/>
    <x v="1"/>
    <n v="112"/>
    <n v="122.08"/>
    <n v="672"/>
    <n v="732.48"/>
    <x v="2"/>
    <x v="0"/>
    <x v="0"/>
  </r>
  <r>
    <d v="2021-01-04T00:00:00"/>
    <s v="P0004"/>
    <n v="5"/>
    <x v="2"/>
    <x v="0"/>
    <n v="0"/>
    <x v="3"/>
    <x v="0"/>
    <x v="2"/>
    <n v="44"/>
    <n v="48.84"/>
    <n v="220"/>
    <n v="244.20000000000002"/>
    <x v="3"/>
    <x v="0"/>
    <x v="0"/>
  </r>
  <r>
    <d v="2021-01-05T00:00:00"/>
    <s v="P0035"/>
    <n v="12"/>
    <x v="1"/>
    <x v="0"/>
    <n v="0"/>
    <x v="4"/>
    <x v="3"/>
    <x v="3"/>
    <n v="5"/>
    <n v="6.7"/>
    <n v="60"/>
    <n v="80.400000000000006"/>
    <x v="4"/>
    <x v="0"/>
    <x v="0"/>
  </r>
  <r>
    <d v="2021-01-06T00:00:00"/>
    <s v="P0031"/>
    <n v="1"/>
    <x v="2"/>
    <x v="1"/>
    <n v="0"/>
    <x v="5"/>
    <x v="3"/>
    <x v="1"/>
    <n v="93"/>
    <n v="104.16"/>
    <n v="93"/>
    <n v="104.16"/>
    <x v="5"/>
    <x v="0"/>
    <x v="0"/>
  </r>
  <r>
    <d v="2021-01-07T00:00:00"/>
    <s v="P0003"/>
    <n v="8"/>
    <x v="2"/>
    <x v="1"/>
    <n v="0"/>
    <x v="6"/>
    <x v="0"/>
    <x v="1"/>
    <n v="71"/>
    <n v="80.94"/>
    <n v="568"/>
    <n v="647.52"/>
    <x v="6"/>
    <x v="0"/>
    <x v="0"/>
  </r>
  <r>
    <d v="2021-01-08T00:00:00"/>
    <s v="P0025"/>
    <n v="4"/>
    <x v="2"/>
    <x v="0"/>
    <n v="0"/>
    <x v="7"/>
    <x v="4"/>
    <x v="3"/>
    <n v="7"/>
    <n v="8.33"/>
    <n v="28"/>
    <n v="33.32"/>
    <x v="7"/>
    <x v="0"/>
    <x v="0"/>
  </r>
  <r>
    <d v="2021-01-09T00:00:00"/>
    <s v="P0037"/>
    <n v="3"/>
    <x v="2"/>
    <x v="1"/>
    <n v="0"/>
    <x v="8"/>
    <x v="1"/>
    <x v="1"/>
    <n v="67"/>
    <n v="85.76"/>
    <n v="201"/>
    <n v="257.28000000000003"/>
    <x v="8"/>
    <x v="0"/>
    <x v="0"/>
  </r>
  <r>
    <d v="2021-01-10T00:00:00"/>
    <s v="P0014"/>
    <n v="4"/>
    <x v="0"/>
    <x v="0"/>
    <n v="0"/>
    <x v="9"/>
    <x v="2"/>
    <x v="1"/>
    <n v="112"/>
    <n v="146.72"/>
    <n v="448"/>
    <n v="586.88"/>
    <x v="9"/>
    <x v="0"/>
    <x v="0"/>
  </r>
  <r>
    <d v="2021-01-11T00:00:00"/>
    <s v="P0042"/>
    <n v="4"/>
    <x v="2"/>
    <x v="0"/>
    <n v="0"/>
    <x v="10"/>
    <x v="1"/>
    <x v="0"/>
    <n v="120"/>
    <n v="162"/>
    <n v="480"/>
    <n v="648"/>
    <x v="10"/>
    <x v="0"/>
    <x v="0"/>
  </r>
  <r>
    <d v="2021-01-12T00:00:00"/>
    <s v="P0042"/>
    <n v="10"/>
    <x v="1"/>
    <x v="1"/>
    <n v="0"/>
    <x v="10"/>
    <x v="1"/>
    <x v="0"/>
    <n v="120"/>
    <n v="162"/>
    <n v="1200"/>
    <n v="1620"/>
    <x v="11"/>
    <x v="0"/>
    <x v="0"/>
  </r>
  <r>
    <d v="2021-01-13T00:00:00"/>
    <s v="P0044"/>
    <n v="13"/>
    <x v="2"/>
    <x v="0"/>
    <n v="0"/>
    <x v="11"/>
    <x v="1"/>
    <x v="1"/>
    <n v="76"/>
    <n v="82.08"/>
    <n v="988"/>
    <n v="1067.04"/>
    <x v="12"/>
    <x v="0"/>
    <x v="0"/>
  </r>
  <r>
    <d v="2021-01-14T00:00:00"/>
    <s v="P0023"/>
    <n v="3"/>
    <x v="1"/>
    <x v="1"/>
    <n v="0"/>
    <x v="12"/>
    <x v="4"/>
    <x v="0"/>
    <n v="141"/>
    <n v="149.46"/>
    <n v="423"/>
    <n v="448.38"/>
    <x v="13"/>
    <x v="0"/>
    <x v="0"/>
  </r>
  <r>
    <d v="2021-01-15T00:00:00"/>
    <s v="P0035"/>
    <n v="6"/>
    <x v="2"/>
    <x v="1"/>
    <n v="0"/>
    <x v="4"/>
    <x v="3"/>
    <x v="3"/>
    <n v="5"/>
    <n v="6.7"/>
    <n v="30"/>
    <n v="40.200000000000003"/>
    <x v="14"/>
    <x v="0"/>
    <x v="0"/>
  </r>
  <r>
    <d v="2021-01-16T00:00:00"/>
    <s v="P0034"/>
    <n v="4"/>
    <x v="2"/>
    <x v="1"/>
    <n v="0"/>
    <x v="13"/>
    <x v="3"/>
    <x v="2"/>
    <n v="55"/>
    <n v="58.3"/>
    <n v="220"/>
    <n v="233.2"/>
    <x v="15"/>
    <x v="0"/>
    <x v="0"/>
  </r>
  <r>
    <d v="2021-01-17T00:00:00"/>
    <s v="P0020"/>
    <n v="4"/>
    <x v="2"/>
    <x v="1"/>
    <n v="0"/>
    <x v="14"/>
    <x v="4"/>
    <x v="2"/>
    <n v="61"/>
    <n v="76.25"/>
    <n v="244"/>
    <n v="305"/>
    <x v="16"/>
    <x v="0"/>
    <x v="0"/>
  </r>
  <r>
    <d v="2021-01-18T00:00:00"/>
    <s v="P0004"/>
    <n v="15"/>
    <x v="0"/>
    <x v="1"/>
    <n v="0"/>
    <x v="3"/>
    <x v="0"/>
    <x v="2"/>
    <n v="44"/>
    <n v="48.84"/>
    <n v="660"/>
    <n v="732.6"/>
    <x v="17"/>
    <x v="0"/>
    <x v="0"/>
  </r>
  <r>
    <d v="2021-01-19T00:00:00"/>
    <s v="P0003"/>
    <n v="9"/>
    <x v="2"/>
    <x v="0"/>
    <n v="0"/>
    <x v="6"/>
    <x v="0"/>
    <x v="1"/>
    <n v="71"/>
    <n v="80.94"/>
    <n v="639"/>
    <n v="728.46"/>
    <x v="18"/>
    <x v="0"/>
    <x v="0"/>
  </r>
  <r>
    <d v="2021-01-20T00:00:00"/>
    <s v="P0042"/>
    <n v="6"/>
    <x v="2"/>
    <x v="0"/>
    <n v="0"/>
    <x v="10"/>
    <x v="1"/>
    <x v="0"/>
    <n v="120"/>
    <n v="162"/>
    <n v="720"/>
    <n v="972"/>
    <x v="19"/>
    <x v="0"/>
    <x v="0"/>
  </r>
  <r>
    <d v="2021-01-21T00:00:00"/>
    <s v="P0034"/>
    <n v="6"/>
    <x v="2"/>
    <x v="1"/>
    <n v="0"/>
    <x v="13"/>
    <x v="3"/>
    <x v="2"/>
    <n v="55"/>
    <n v="58.3"/>
    <n v="330"/>
    <n v="349.79999999999995"/>
    <x v="20"/>
    <x v="0"/>
    <x v="0"/>
  </r>
  <r>
    <d v="2021-01-22T00:00:00"/>
    <s v="P0035"/>
    <n v="7"/>
    <x v="2"/>
    <x v="0"/>
    <n v="0"/>
    <x v="4"/>
    <x v="3"/>
    <x v="3"/>
    <n v="5"/>
    <n v="6.7"/>
    <n v="35"/>
    <n v="46.9"/>
    <x v="21"/>
    <x v="0"/>
    <x v="0"/>
  </r>
  <r>
    <d v="2021-01-23T00:00:00"/>
    <s v="P0031"/>
    <n v="14"/>
    <x v="2"/>
    <x v="0"/>
    <n v="0"/>
    <x v="5"/>
    <x v="3"/>
    <x v="1"/>
    <n v="93"/>
    <n v="104.16"/>
    <n v="1302"/>
    <n v="1458.24"/>
    <x v="22"/>
    <x v="0"/>
    <x v="0"/>
  </r>
  <r>
    <d v="2021-01-24T00:00:00"/>
    <s v="P0044"/>
    <n v="9"/>
    <x v="0"/>
    <x v="1"/>
    <n v="0"/>
    <x v="11"/>
    <x v="1"/>
    <x v="1"/>
    <n v="76"/>
    <n v="82.08"/>
    <n v="684"/>
    <n v="738.72"/>
    <x v="23"/>
    <x v="0"/>
    <x v="0"/>
  </r>
  <r>
    <d v="2021-01-25T00:00:00"/>
    <s v="P0006"/>
    <n v="7"/>
    <x v="1"/>
    <x v="1"/>
    <n v="0"/>
    <x v="15"/>
    <x v="0"/>
    <x v="1"/>
    <n v="75"/>
    <n v="85.5"/>
    <n v="525"/>
    <n v="598.5"/>
    <x v="24"/>
    <x v="0"/>
    <x v="0"/>
  </r>
  <r>
    <d v="2021-01-26T00:00:00"/>
    <s v="P0001"/>
    <n v="7"/>
    <x v="1"/>
    <x v="0"/>
    <n v="0"/>
    <x v="16"/>
    <x v="0"/>
    <x v="1"/>
    <n v="98"/>
    <n v="103.88"/>
    <n v="686"/>
    <n v="727.16"/>
    <x v="25"/>
    <x v="0"/>
    <x v="0"/>
  </r>
  <r>
    <d v="2021-01-27T00:00:00"/>
    <s v="P0040"/>
    <n v="7"/>
    <x v="0"/>
    <x v="0"/>
    <n v="0"/>
    <x v="17"/>
    <x v="1"/>
    <x v="1"/>
    <n v="90"/>
    <n v="115.2"/>
    <n v="630"/>
    <n v="806.4"/>
    <x v="26"/>
    <x v="0"/>
    <x v="0"/>
  </r>
  <r>
    <d v="2021-01-28T00:00:00"/>
    <s v="P0032"/>
    <n v="3"/>
    <x v="0"/>
    <x v="0"/>
    <n v="0"/>
    <x v="18"/>
    <x v="3"/>
    <x v="1"/>
    <n v="89"/>
    <n v="117.48"/>
    <n v="267"/>
    <n v="352.44"/>
    <x v="27"/>
    <x v="0"/>
    <x v="0"/>
  </r>
  <r>
    <d v="2021-01-29T00:00:00"/>
    <s v="P0004"/>
    <n v="10"/>
    <x v="1"/>
    <x v="1"/>
    <n v="0"/>
    <x v="3"/>
    <x v="0"/>
    <x v="2"/>
    <n v="44"/>
    <n v="48.84"/>
    <n v="440"/>
    <n v="488.40000000000003"/>
    <x v="28"/>
    <x v="0"/>
    <x v="0"/>
  </r>
  <r>
    <d v="2021-01-30T00:00:00"/>
    <s v="P0029"/>
    <n v="2"/>
    <x v="2"/>
    <x v="1"/>
    <n v="0"/>
    <x v="19"/>
    <x v="3"/>
    <x v="2"/>
    <n v="47"/>
    <n v="53.11"/>
    <n v="94"/>
    <n v="106.22"/>
    <x v="29"/>
    <x v="0"/>
    <x v="0"/>
  </r>
  <r>
    <d v="2021-01-31T00:00:00"/>
    <s v="P0010"/>
    <n v="7"/>
    <x v="1"/>
    <x v="0"/>
    <n v="0"/>
    <x v="20"/>
    <x v="2"/>
    <x v="0"/>
    <n v="148"/>
    <n v="164.28"/>
    <n v="1036"/>
    <n v="1149.96"/>
    <x v="30"/>
    <x v="0"/>
    <x v="0"/>
  </r>
  <r>
    <d v="2021-02-01T00:00:00"/>
    <s v="P0016"/>
    <n v="13"/>
    <x v="2"/>
    <x v="0"/>
    <n v="0"/>
    <x v="21"/>
    <x v="2"/>
    <x v="3"/>
    <n v="13"/>
    <n v="16.64"/>
    <n v="169"/>
    <n v="216.32"/>
    <x v="0"/>
    <x v="1"/>
    <x v="0"/>
  </r>
  <r>
    <d v="2021-02-02T00:00:00"/>
    <s v="P0022"/>
    <n v="2"/>
    <x v="0"/>
    <x v="1"/>
    <n v="0"/>
    <x v="22"/>
    <x v="4"/>
    <x v="0"/>
    <n v="121"/>
    <n v="141.57"/>
    <n v="242"/>
    <n v="283.14"/>
    <x v="1"/>
    <x v="1"/>
    <x v="0"/>
  </r>
  <r>
    <d v="2021-02-03T00:00:00"/>
    <s v="P0037"/>
    <n v="4"/>
    <x v="1"/>
    <x v="0"/>
    <n v="0"/>
    <x v="8"/>
    <x v="1"/>
    <x v="1"/>
    <n v="67"/>
    <n v="85.76"/>
    <n v="268"/>
    <n v="343.04"/>
    <x v="2"/>
    <x v="1"/>
    <x v="0"/>
  </r>
  <r>
    <d v="2021-02-04T00:00:00"/>
    <s v="P0043"/>
    <n v="7"/>
    <x v="1"/>
    <x v="1"/>
    <n v="0"/>
    <x v="23"/>
    <x v="1"/>
    <x v="1"/>
    <n v="67"/>
    <n v="83.08"/>
    <n v="469"/>
    <n v="581.55999999999995"/>
    <x v="3"/>
    <x v="1"/>
    <x v="0"/>
  </r>
  <r>
    <d v="2021-02-05T00:00:00"/>
    <s v="P0005"/>
    <n v="1"/>
    <x v="2"/>
    <x v="1"/>
    <n v="0"/>
    <x v="24"/>
    <x v="0"/>
    <x v="0"/>
    <n v="133"/>
    <n v="155.61000000000001"/>
    <n v="133"/>
    <n v="155.61000000000001"/>
    <x v="4"/>
    <x v="1"/>
    <x v="0"/>
  </r>
  <r>
    <d v="2021-02-06T00:00:00"/>
    <s v="P0043"/>
    <n v="9"/>
    <x v="2"/>
    <x v="1"/>
    <n v="0"/>
    <x v="23"/>
    <x v="1"/>
    <x v="1"/>
    <n v="67"/>
    <n v="83.08"/>
    <n v="603"/>
    <n v="747.72"/>
    <x v="5"/>
    <x v="1"/>
    <x v="0"/>
  </r>
  <r>
    <d v="2021-02-07T00:00:00"/>
    <s v="P0035"/>
    <n v="1"/>
    <x v="2"/>
    <x v="1"/>
    <n v="0"/>
    <x v="4"/>
    <x v="3"/>
    <x v="3"/>
    <n v="5"/>
    <n v="6.7"/>
    <n v="5"/>
    <n v="6.7"/>
    <x v="6"/>
    <x v="1"/>
    <x v="0"/>
  </r>
  <r>
    <d v="2021-02-08T00:00:00"/>
    <s v="P0034"/>
    <n v="14"/>
    <x v="2"/>
    <x v="0"/>
    <n v="0"/>
    <x v="13"/>
    <x v="3"/>
    <x v="2"/>
    <n v="55"/>
    <n v="58.3"/>
    <n v="770"/>
    <n v="816.19999999999993"/>
    <x v="7"/>
    <x v="1"/>
    <x v="0"/>
  </r>
  <r>
    <d v="2021-02-09T00:00:00"/>
    <s v="P0008"/>
    <n v="7"/>
    <x v="2"/>
    <x v="1"/>
    <n v="0"/>
    <x v="25"/>
    <x v="0"/>
    <x v="1"/>
    <n v="83"/>
    <n v="94.62"/>
    <n v="581"/>
    <n v="662.34"/>
    <x v="8"/>
    <x v="1"/>
    <x v="0"/>
  </r>
  <r>
    <d v="2021-02-10T00:00:00"/>
    <s v="P0023"/>
    <n v="9"/>
    <x v="1"/>
    <x v="1"/>
    <n v="0"/>
    <x v="12"/>
    <x v="4"/>
    <x v="0"/>
    <n v="141"/>
    <n v="149.46"/>
    <n v="1269"/>
    <n v="1345.14"/>
    <x v="9"/>
    <x v="1"/>
    <x v="0"/>
  </r>
  <r>
    <d v="2021-02-11T00:00:00"/>
    <s v="P0027"/>
    <n v="4"/>
    <x v="2"/>
    <x v="0"/>
    <n v="0"/>
    <x v="26"/>
    <x v="3"/>
    <x v="2"/>
    <n v="48"/>
    <n v="57.120000000000005"/>
    <n v="192"/>
    <n v="228.48000000000002"/>
    <x v="10"/>
    <x v="1"/>
    <x v="0"/>
  </r>
  <r>
    <d v="2021-02-12T00:00:00"/>
    <s v="P0015"/>
    <n v="6"/>
    <x v="1"/>
    <x v="1"/>
    <n v="0"/>
    <x v="27"/>
    <x v="2"/>
    <x v="3"/>
    <n v="12"/>
    <n v="15.719999999999999"/>
    <n v="72"/>
    <n v="94.32"/>
    <x v="11"/>
    <x v="1"/>
    <x v="0"/>
  </r>
  <r>
    <d v="2021-02-13T00:00:00"/>
    <s v="P0030"/>
    <n v="11"/>
    <x v="1"/>
    <x v="1"/>
    <n v="0"/>
    <x v="28"/>
    <x v="3"/>
    <x v="0"/>
    <n v="148"/>
    <n v="201.28"/>
    <n v="1628"/>
    <n v="2214.08"/>
    <x v="12"/>
    <x v="1"/>
    <x v="0"/>
  </r>
  <r>
    <d v="2021-02-14T00:00:00"/>
    <s v="P0013"/>
    <n v="5"/>
    <x v="1"/>
    <x v="1"/>
    <n v="0"/>
    <x v="2"/>
    <x v="2"/>
    <x v="1"/>
    <n v="112"/>
    <n v="122.08"/>
    <n v="560"/>
    <n v="610.4"/>
    <x v="13"/>
    <x v="1"/>
    <x v="0"/>
  </r>
  <r>
    <d v="2021-02-15T00:00:00"/>
    <s v="P0025"/>
    <n v="3"/>
    <x v="2"/>
    <x v="1"/>
    <n v="0"/>
    <x v="7"/>
    <x v="4"/>
    <x v="3"/>
    <n v="7"/>
    <n v="8.33"/>
    <n v="21"/>
    <n v="24.990000000000002"/>
    <x v="14"/>
    <x v="1"/>
    <x v="0"/>
  </r>
  <r>
    <d v="2021-02-16T00:00:00"/>
    <s v="P0005"/>
    <n v="2"/>
    <x v="2"/>
    <x v="0"/>
    <n v="0"/>
    <x v="24"/>
    <x v="0"/>
    <x v="0"/>
    <n v="133"/>
    <n v="155.61000000000001"/>
    <n v="266"/>
    <n v="311.22000000000003"/>
    <x v="15"/>
    <x v="1"/>
    <x v="0"/>
  </r>
  <r>
    <d v="2021-02-17T00:00:00"/>
    <s v="P0002"/>
    <n v="4"/>
    <x v="0"/>
    <x v="0"/>
    <n v="0"/>
    <x v="29"/>
    <x v="0"/>
    <x v="1"/>
    <n v="105"/>
    <n v="142.80000000000001"/>
    <n v="420"/>
    <n v="571.20000000000005"/>
    <x v="16"/>
    <x v="1"/>
    <x v="0"/>
  </r>
  <r>
    <d v="2021-02-18T00:00:00"/>
    <s v="P0032"/>
    <n v="11"/>
    <x v="1"/>
    <x v="1"/>
    <n v="0"/>
    <x v="18"/>
    <x v="3"/>
    <x v="1"/>
    <n v="89"/>
    <n v="117.48"/>
    <n v="979"/>
    <n v="1292.28"/>
    <x v="17"/>
    <x v="1"/>
    <x v="0"/>
  </r>
  <r>
    <d v="2021-02-19T00:00:00"/>
    <s v="P0030"/>
    <n v="2"/>
    <x v="2"/>
    <x v="0"/>
    <n v="0"/>
    <x v="28"/>
    <x v="3"/>
    <x v="0"/>
    <n v="148"/>
    <n v="201.28"/>
    <n v="296"/>
    <n v="402.56"/>
    <x v="18"/>
    <x v="1"/>
    <x v="0"/>
  </r>
  <r>
    <d v="2021-02-20T00:00:00"/>
    <s v="P0018"/>
    <n v="11"/>
    <x v="0"/>
    <x v="0"/>
    <n v="0"/>
    <x v="30"/>
    <x v="2"/>
    <x v="3"/>
    <n v="37"/>
    <n v="49.21"/>
    <n v="407"/>
    <n v="541.31000000000006"/>
    <x v="19"/>
    <x v="1"/>
    <x v="0"/>
  </r>
  <r>
    <d v="2021-02-21T00:00:00"/>
    <s v="P0011"/>
    <n v="1"/>
    <x v="2"/>
    <x v="0"/>
    <n v="0"/>
    <x v="31"/>
    <x v="2"/>
    <x v="2"/>
    <n v="44"/>
    <n v="48.4"/>
    <n v="44"/>
    <n v="48.4"/>
    <x v="20"/>
    <x v="1"/>
    <x v="0"/>
  </r>
  <r>
    <d v="2021-02-22T00:00:00"/>
    <s v="P0021"/>
    <n v="9"/>
    <x v="2"/>
    <x v="1"/>
    <n v="0"/>
    <x v="32"/>
    <x v="4"/>
    <x v="0"/>
    <n v="126"/>
    <n v="162.54"/>
    <n v="1134"/>
    <n v="1462.86"/>
    <x v="21"/>
    <x v="1"/>
    <x v="0"/>
  </r>
  <r>
    <d v="2021-02-23T00:00:00"/>
    <s v="P0027"/>
    <n v="6"/>
    <x v="1"/>
    <x v="1"/>
    <n v="0"/>
    <x v="26"/>
    <x v="3"/>
    <x v="2"/>
    <n v="48"/>
    <n v="57.120000000000005"/>
    <n v="288"/>
    <n v="342.72"/>
    <x v="22"/>
    <x v="1"/>
    <x v="0"/>
  </r>
  <r>
    <d v="2021-02-24T00:00:00"/>
    <s v="P0044"/>
    <n v="9"/>
    <x v="1"/>
    <x v="0"/>
    <n v="0"/>
    <x v="11"/>
    <x v="1"/>
    <x v="1"/>
    <n v="76"/>
    <n v="82.08"/>
    <n v="684"/>
    <n v="738.72"/>
    <x v="23"/>
    <x v="1"/>
    <x v="0"/>
  </r>
  <r>
    <d v="2021-02-25T00:00:00"/>
    <s v="P0029"/>
    <n v="6"/>
    <x v="0"/>
    <x v="0"/>
    <n v="0"/>
    <x v="19"/>
    <x v="3"/>
    <x v="2"/>
    <n v="47"/>
    <n v="53.11"/>
    <n v="282"/>
    <n v="318.65999999999997"/>
    <x v="24"/>
    <x v="1"/>
    <x v="0"/>
  </r>
  <r>
    <d v="2021-02-26T00:00:00"/>
    <s v="P0025"/>
    <n v="11"/>
    <x v="2"/>
    <x v="1"/>
    <n v="0"/>
    <x v="7"/>
    <x v="4"/>
    <x v="3"/>
    <n v="7"/>
    <n v="8.33"/>
    <n v="77"/>
    <n v="91.63"/>
    <x v="25"/>
    <x v="1"/>
    <x v="0"/>
  </r>
  <r>
    <d v="2021-02-27T00:00:00"/>
    <s v="P0028"/>
    <n v="10"/>
    <x v="0"/>
    <x v="1"/>
    <n v="0"/>
    <x v="33"/>
    <x v="3"/>
    <x v="3"/>
    <n v="37"/>
    <n v="41.81"/>
    <n v="370"/>
    <n v="418.1"/>
    <x v="26"/>
    <x v="1"/>
    <x v="0"/>
  </r>
  <r>
    <d v="2021-02-28T00:00:00"/>
    <s v="P0039"/>
    <n v="11"/>
    <x v="1"/>
    <x v="1"/>
    <n v="0"/>
    <x v="34"/>
    <x v="1"/>
    <x v="3"/>
    <n v="37"/>
    <n v="42.55"/>
    <n v="407"/>
    <n v="468.04999999999995"/>
    <x v="27"/>
    <x v="1"/>
    <x v="0"/>
  </r>
  <r>
    <d v="2021-03-01T00:00:00"/>
    <s v="P0012"/>
    <n v="14"/>
    <x v="2"/>
    <x v="1"/>
    <n v="0"/>
    <x v="35"/>
    <x v="2"/>
    <x v="1"/>
    <n v="73"/>
    <n v="94.17"/>
    <n v="1022"/>
    <n v="1318.38"/>
    <x v="0"/>
    <x v="2"/>
    <x v="0"/>
  </r>
  <r>
    <d v="2021-03-02T00:00:00"/>
    <s v="P0042"/>
    <n v="8"/>
    <x v="0"/>
    <x v="1"/>
    <n v="0"/>
    <x v="10"/>
    <x v="1"/>
    <x v="0"/>
    <n v="120"/>
    <n v="162"/>
    <n v="960"/>
    <n v="1296"/>
    <x v="1"/>
    <x v="2"/>
    <x v="0"/>
  </r>
  <r>
    <d v="2021-03-03T00:00:00"/>
    <s v="P0028"/>
    <n v="9"/>
    <x v="1"/>
    <x v="1"/>
    <n v="0"/>
    <x v="33"/>
    <x v="3"/>
    <x v="3"/>
    <n v="37"/>
    <n v="41.81"/>
    <n v="333"/>
    <n v="376.29"/>
    <x v="2"/>
    <x v="2"/>
    <x v="0"/>
  </r>
  <r>
    <d v="2021-03-04T00:00:00"/>
    <s v="P0020"/>
    <n v="13"/>
    <x v="1"/>
    <x v="0"/>
    <n v="0"/>
    <x v="14"/>
    <x v="4"/>
    <x v="2"/>
    <n v="61"/>
    <n v="76.25"/>
    <n v="793"/>
    <n v="991.25"/>
    <x v="3"/>
    <x v="2"/>
    <x v="0"/>
  </r>
  <r>
    <d v="2021-03-05T00:00:00"/>
    <s v="P0039"/>
    <n v="7"/>
    <x v="2"/>
    <x v="0"/>
    <n v="0"/>
    <x v="34"/>
    <x v="1"/>
    <x v="3"/>
    <n v="37"/>
    <n v="42.55"/>
    <n v="259"/>
    <n v="297.84999999999997"/>
    <x v="4"/>
    <x v="2"/>
    <x v="0"/>
  </r>
  <r>
    <d v="2021-03-06T00:00:00"/>
    <s v="P0002"/>
    <n v="8"/>
    <x v="1"/>
    <x v="0"/>
    <n v="0"/>
    <x v="29"/>
    <x v="0"/>
    <x v="1"/>
    <n v="105"/>
    <n v="142.80000000000001"/>
    <n v="840"/>
    <n v="1142.4000000000001"/>
    <x v="5"/>
    <x v="2"/>
    <x v="0"/>
  </r>
  <r>
    <d v="2021-03-07T00:00:00"/>
    <s v="P0012"/>
    <n v="4"/>
    <x v="1"/>
    <x v="0"/>
    <n v="0"/>
    <x v="35"/>
    <x v="2"/>
    <x v="1"/>
    <n v="73"/>
    <n v="94.17"/>
    <n v="292"/>
    <n v="376.68"/>
    <x v="6"/>
    <x v="2"/>
    <x v="0"/>
  </r>
  <r>
    <d v="2021-03-08T00:00:00"/>
    <s v="P0024"/>
    <n v="14"/>
    <x v="1"/>
    <x v="1"/>
    <n v="0"/>
    <x v="0"/>
    <x v="4"/>
    <x v="0"/>
    <n v="144"/>
    <n v="156.96"/>
    <n v="2016"/>
    <n v="2197.44"/>
    <x v="7"/>
    <x v="2"/>
    <x v="0"/>
  </r>
  <r>
    <d v="2021-03-09T00:00:00"/>
    <s v="P0006"/>
    <n v="4"/>
    <x v="2"/>
    <x v="1"/>
    <n v="0"/>
    <x v="15"/>
    <x v="0"/>
    <x v="1"/>
    <n v="75"/>
    <n v="85.5"/>
    <n v="300"/>
    <n v="342"/>
    <x v="8"/>
    <x v="2"/>
    <x v="0"/>
  </r>
  <r>
    <d v="2021-03-10T00:00:00"/>
    <s v="P0029"/>
    <n v="8"/>
    <x v="2"/>
    <x v="1"/>
    <n v="0"/>
    <x v="19"/>
    <x v="3"/>
    <x v="2"/>
    <n v="47"/>
    <n v="53.11"/>
    <n v="376"/>
    <n v="424.88"/>
    <x v="9"/>
    <x v="2"/>
    <x v="0"/>
  </r>
  <r>
    <d v="2021-03-11T00:00:00"/>
    <s v="P0038"/>
    <n v="2"/>
    <x v="2"/>
    <x v="0"/>
    <n v="0"/>
    <x v="1"/>
    <x v="1"/>
    <x v="1"/>
    <n v="72"/>
    <n v="79.92"/>
    <n v="144"/>
    <n v="159.84"/>
    <x v="10"/>
    <x v="2"/>
    <x v="0"/>
  </r>
  <r>
    <d v="2021-03-12T00:00:00"/>
    <s v="P0001"/>
    <n v="4"/>
    <x v="2"/>
    <x v="1"/>
    <n v="0"/>
    <x v="16"/>
    <x v="0"/>
    <x v="1"/>
    <n v="98"/>
    <n v="103.88"/>
    <n v="392"/>
    <n v="415.52"/>
    <x v="11"/>
    <x v="2"/>
    <x v="0"/>
  </r>
  <r>
    <d v="2021-03-13T00:00:00"/>
    <s v="P0042"/>
    <n v="1"/>
    <x v="2"/>
    <x v="1"/>
    <n v="0"/>
    <x v="10"/>
    <x v="1"/>
    <x v="0"/>
    <n v="120"/>
    <n v="162"/>
    <n v="120"/>
    <n v="162"/>
    <x v="12"/>
    <x v="2"/>
    <x v="0"/>
  </r>
  <r>
    <d v="2021-03-14T00:00:00"/>
    <s v="P0010"/>
    <n v="9"/>
    <x v="2"/>
    <x v="0"/>
    <n v="0"/>
    <x v="20"/>
    <x v="2"/>
    <x v="0"/>
    <n v="148"/>
    <n v="164.28"/>
    <n v="1332"/>
    <n v="1478.52"/>
    <x v="13"/>
    <x v="2"/>
    <x v="0"/>
  </r>
  <r>
    <d v="2021-03-15T00:00:00"/>
    <s v="P0030"/>
    <n v="3"/>
    <x v="2"/>
    <x v="0"/>
    <n v="0"/>
    <x v="28"/>
    <x v="3"/>
    <x v="0"/>
    <n v="148"/>
    <n v="201.28"/>
    <n v="444"/>
    <n v="603.84"/>
    <x v="14"/>
    <x v="2"/>
    <x v="0"/>
  </r>
  <r>
    <d v="2021-03-16T00:00:00"/>
    <s v="P0007"/>
    <n v="8"/>
    <x v="1"/>
    <x v="1"/>
    <n v="0"/>
    <x v="36"/>
    <x v="0"/>
    <x v="2"/>
    <n v="43"/>
    <n v="47.730000000000004"/>
    <n v="344"/>
    <n v="381.84000000000003"/>
    <x v="15"/>
    <x v="2"/>
    <x v="0"/>
  </r>
  <r>
    <d v="2021-03-17T00:00:00"/>
    <s v="P0038"/>
    <n v="1"/>
    <x v="1"/>
    <x v="1"/>
    <n v="0"/>
    <x v="1"/>
    <x v="1"/>
    <x v="1"/>
    <n v="72"/>
    <n v="79.92"/>
    <n v="72"/>
    <n v="79.92"/>
    <x v="16"/>
    <x v="2"/>
    <x v="0"/>
  </r>
  <r>
    <d v="2021-03-18T00:00:00"/>
    <s v="P0042"/>
    <n v="3"/>
    <x v="2"/>
    <x v="1"/>
    <n v="0"/>
    <x v="10"/>
    <x v="1"/>
    <x v="0"/>
    <n v="120"/>
    <n v="162"/>
    <n v="360"/>
    <n v="486"/>
    <x v="17"/>
    <x v="2"/>
    <x v="0"/>
  </r>
  <r>
    <d v="2021-03-19T00:00:00"/>
    <s v="P0040"/>
    <n v="4"/>
    <x v="2"/>
    <x v="1"/>
    <n v="0"/>
    <x v="17"/>
    <x v="1"/>
    <x v="1"/>
    <n v="90"/>
    <n v="115.2"/>
    <n v="360"/>
    <n v="460.8"/>
    <x v="18"/>
    <x v="2"/>
    <x v="0"/>
  </r>
  <r>
    <d v="2021-03-20T00:00:00"/>
    <s v="P0009"/>
    <n v="9"/>
    <x v="1"/>
    <x v="1"/>
    <n v="0"/>
    <x v="37"/>
    <x v="0"/>
    <x v="3"/>
    <n v="6"/>
    <n v="7.8599999999999994"/>
    <n v="54"/>
    <n v="70.739999999999995"/>
    <x v="19"/>
    <x v="2"/>
    <x v="0"/>
  </r>
  <r>
    <d v="2021-03-21T00:00:00"/>
    <s v="P0031"/>
    <n v="15"/>
    <x v="1"/>
    <x v="0"/>
    <n v="0"/>
    <x v="5"/>
    <x v="3"/>
    <x v="1"/>
    <n v="93"/>
    <n v="104.16"/>
    <n v="1395"/>
    <n v="1562.3999999999999"/>
    <x v="20"/>
    <x v="2"/>
    <x v="0"/>
  </r>
  <r>
    <d v="2021-03-22T00:00:00"/>
    <s v="P0005"/>
    <n v="3"/>
    <x v="1"/>
    <x v="0"/>
    <n v="0"/>
    <x v="24"/>
    <x v="0"/>
    <x v="0"/>
    <n v="133"/>
    <n v="155.61000000000001"/>
    <n v="399"/>
    <n v="466.83000000000004"/>
    <x v="21"/>
    <x v="2"/>
    <x v="0"/>
  </r>
  <r>
    <d v="2021-03-23T00:00:00"/>
    <s v="P0022"/>
    <n v="14"/>
    <x v="2"/>
    <x v="0"/>
    <n v="0"/>
    <x v="22"/>
    <x v="4"/>
    <x v="0"/>
    <n v="121"/>
    <n v="141.57"/>
    <n v="1694"/>
    <n v="1981.98"/>
    <x v="22"/>
    <x v="2"/>
    <x v="0"/>
  </r>
  <r>
    <d v="2021-03-24T00:00:00"/>
    <s v="P0037"/>
    <n v="3"/>
    <x v="2"/>
    <x v="1"/>
    <n v="0"/>
    <x v="8"/>
    <x v="1"/>
    <x v="1"/>
    <n v="67"/>
    <n v="85.76"/>
    <n v="201"/>
    <n v="257.28000000000003"/>
    <x v="23"/>
    <x v="2"/>
    <x v="0"/>
  </r>
  <r>
    <d v="2021-03-25T00:00:00"/>
    <s v="P0029"/>
    <n v="4"/>
    <x v="2"/>
    <x v="0"/>
    <n v="0"/>
    <x v="19"/>
    <x v="3"/>
    <x v="2"/>
    <n v="47"/>
    <n v="53.11"/>
    <n v="188"/>
    <n v="212.44"/>
    <x v="24"/>
    <x v="2"/>
    <x v="0"/>
  </r>
  <r>
    <d v="2021-03-26T00:00:00"/>
    <s v="P0027"/>
    <n v="9"/>
    <x v="2"/>
    <x v="0"/>
    <n v="0"/>
    <x v="26"/>
    <x v="3"/>
    <x v="2"/>
    <n v="48"/>
    <n v="57.120000000000005"/>
    <n v="432"/>
    <n v="514.08000000000004"/>
    <x v="25"/>
    <x v="2"/>
    <x v="0"/>
  </r>
  <r>
    <d v="2021-03-27T00:00:00"/>
    <s v="P0033"/>
    <n v="13"/>
    <x v="2"/>
    <x v="1"/>
    <n v="0"/>
    <x v="38"/>
    <x v="3"/>
    <x v="1"/>
    <n v="95"/>
    <n v="119.7"/>
    <n v="1235"/>
    <n v="1556.1000000000001"/>
    <x v="26"/>
    <x v="2"/>
    <x v="0"/>
  </r>
  <r>
    <d v="2021-03-28T00:00:00"/>
    <s v="P0017"/>
    <n v="3"/>
    <x v="2"/>
    <x v="0"/>
    <n v="0"/>
    <x v="39"/>
    <x v="2"/>
    <x v="0"/>
    <n v="134"/>
    <n v="156.78"/>
    <n v="402"/>
    <n v="470.34000000000003"/>
    <x v="27"/>
    <x v="2"/>
    <x v="0"/>
  </r>
  <r>
    <d v="2021-03-29T00:00:00"/>
    <s v="P0018"/>
    <n v="15"/>
    <x v="2"/>
    <x v="1"/>
    <n v="0"/>
    <x v="30"/>
    <x v="2"/>
    <x v="3"/>
    <n v="37"/>
    <n v="49.21"/>
    <n v="555"/>
    <n v="738.15"/>
    <x v="28"/>
    <x v="2"/>
    <x v="0"/>
  </r>
  <r>
    <d v="2021-03-30T00:00:00"/>
    <s v="P0038"/>
    <n v="9"/>
    <x v="0"/>
    <x v="0"/>
    <n v="0"/>
    <x v="1"/>
    <x v="1"/>
    <x v="1"/>
    <n v="72"/>
    <n v="79.92"/>
    <n v="648"/>
    <n v="719.28"/>
    <x v="29"/>
    <x v="2"/>
    <x v="0"/>
  </r>
  <r>
    <d v="2021-03-31T00:00:00"/>
    <s v="P0019"/>
    <n v="13"/>
    <x v="2"/>
    <x v="1"/>
    <n v="0"/>
    <x v="40"/>
    <x v="2"/>
    <x v="0"/>
    <n v="150"/>
    <n v="210"/>
    <n v="1950"/>
    <n v="2730"/>
    <x v="30"/>
    <x v="2"/>
    <x v="0"/>
  </r>
  <r>
    <d v="2021-04-01T00:00:00"/>
    <s v="P0042"/>
    <n v="6"/>
    <x v="2"/>
    <x v="0"/>
    <n v="0"/>
    <x v="10"/>
    <x v="1"/>
    <x v="0"/>
    <n v="120"/>
    <n v="162"/>
    <n v="720"/>
    <n v="972"/>
    <x v="0"/>
    <x v="3"/>
    <x v="0"/>
  </r>
  <r>
    <d v="2021-04-02T00:00:00"/>
    <s v="P0028"/>
    <n v="10"/>
    <x v="2"/>
    <x v="0"/>
    <n v="0"/>
    <x v="33"/>
    <x v="3"/>
    <x v="3"/>
    <n v="37"/>
    <n v="41.81"/>
    <n v="370"/>
    <n v="418.1"/>
    <x v="1"/>
    <x v="3"/>
    <x v="0"/>
  </r>
  <r>
    <d v="2021-04-03T00:00:00"/>
    <s v="P0030"/>
    <n v="2"/>
    <x v="1"/>
    <x v="0"/>
    <n v="0"/>
    <x v="28"/>
    <x v="3"/>
    <x v="0"/>
    <n v="148"/>
    <n v="201.28"/>
    <n v="296"/>
    <n v="402.56"/>
    <x v="2"/>
    <x v="3"/>
    <x v="0"/>
  </r>
  <r>
    <d v="2021-04-04T00:00:00"/>
    <s v="P0037"/>
    <n v="3"/>
    <x v="2"/>
    <x v="0"/>
    <n v="0"/>
    <x v="8"/>
    <x v="1"/>
    <x v="1"/>
    <n v="67"/>
    <n v="85.76"/>
    <n v="201"/>
    <n v="257.28000000000003"/>
    <x v="3"/>
    <x v="3"/>
    <x v="0"/>
  </r>
  <r>
    <d v="2021-04-05T00:00:00"/>
    <s v="P0030"/>
    <n v="7"/>
    <x v="2"/>
    <x v="0"/>
    <n v="0"/>
    <x v="28"/>
    <x v="3"/>
    <x v="0"/>
    <n v="148"/>
    <n v="201.28"/>
    <n v="1036"/>
    <n v="1408.96"/>
    <x v="4"/>
    <x v="3"/>
    <x v="0"/>
  </r>
  <r>
    <d v="2021-04-06T00:00:00"/>
    <s v="P0029"/>
    <n v="1"/>
    <x v="2"/>
    <x v="0"/>
    <n v="0"/>
    <x v="19"/>
    <x v="3"/>
    <x v="2"/>
    <n v="47"/>
    <n v="53.11"/>
    <n v="47"/>
    <n v="53.11"/>
    <x v="5"/>
    <x v="3"/>
    <x v="0"/>
  </r>
  <r>
    <d v="2021-04-07T00:00:00"/>
    <s v="P0018"/>
    <n v="3"/>
    <x v="1"/>
    <x v="1"/>
    <n v="0"/>
    <x v="30"/>
    <x v="2"/>
    <x v="3"/>
    <n v="37"/>
    <n v="49.21"/>
    <n v="111"/>
    <n v="147.63"/>
    <x v="6"/>
    <x v="3"/>
    <x v="0"/>
  </r>
  <r>
    <d v="2021-04-08T00:00:00"/>
    <s v="P0042"/>
    <n v="1"/>
    <x v="1"/>
    <x v="1"/>
    <n v="0"/>
    <x v="10"/>
    <x v="1"/>
    <x v="0"/>
    <n v="120"/>
    <n v="162"/>
    <n v="120"/>
    <n v="162"/>
    <x v="7"/>
    <x v="3"/>
    <x v="0"/>
  </r>
  <r>
    <d v="2021-04-09T00:00:00"/>
    <s v="P0034"/>
    <n v="3"/>
    <x v="1"/>
    <x v="0"/>
    <n v="0"/>
    <x v="13"/>
    <x v="3"/>
    <x v="2"/>
    <n v="55"/>
    <n v="58.3"/>
    <n v="165"/>
    <n v="174.89999999999998"/>
    <x v="8"/>
    <x v="3"/>
    <x v="0"/>
  </r>
  <r>
    <d v="2021-04-10T00:00:00"/>
    <s v="P0015"/>
    <n v="13"/>
    <x v="1"/>
    <x v="0"/>
    <n v="0"/>
    <x v="27"/>
    <x v="2"/>
    <x v="3"/>
    <n v="12"/>
    <n v="15.719999999999999"/>
    <n v="156"/>
    <n v="204.35999999999999"/>
    <x v="9"/>
    <x v="3"/>
    <x v="0"/>
  </r>
  <r>
    <d v="2021-04-11T00:00:00"/>
    <s v="P0014"/>
    <n v="4"/>
    <x v="2"/>
    <x v="1"/>
    <n v="0"/>
    <x v="9"/>
    <x v="2"/>
    <x v="1"/>
    <n v="112"/>
    <n v="146.72"/>
    <n v="448"/>
    <n v="586.88"/>
    <x v="10"/>
    <x v="3"/>
    <x v="0"/>
  </r>
  <r>
    <d v="2021-04-12T00:00:00"/>
    <s v="P0009"/>
    <n v="13"/>
    <x v="2"/>
    <x v="1"/>
    <n v="0"/>
    <x v="37"/>
    <x v="0"/>
    <x v="3"/>
    <n v="6"/>
    <n v="7.8599999999999994"/>
    <n v="78"/>
    <n v="102.17999999999999"/>
    <x v="11"/>
    <x v="3"/>
    <x v="0"/>
  </r>
  <r>
    <d v="2021-04-13T00:00:00"/>
    <s v="P0008"/>
    <n v="15"/>
    <x v="2"/>
    <x v="0"/>
    <n v="0"/>
    <x v="25"/>
    <x v="0"/>
    <x v="1"/>
    <n v="83"/>
    <n v="94.62"/>
    <n v="1245"/>
    <n v="1419.3000000000002"/>
    <x v="12"/>
    <x v="3"/>
    <x v="0"/>
  </r>
  <r>
    <d v="2021-04-14T00:00:00"/>
    <s v="P0009"/>
    <n v="6"/>
    <x v="1"/>
    <x v="0"/>
    <n v="0"/>
    <x v="37"/>
    <x v="0"/>
    <x v="3"/>
    <n v="6"/>
    <n v="7.8599999999999994"/>
    <n v="36"/>
    <n v="47.16"/>
    <x v="13"/>
    <x v="3"/>
    <x v="0"/>
  </r>
  <r>
    <d v="2021-04-15T00:00:00"/>
    <s v="P0018"/>
    <n v="1"/>
    <x v="2"/>
    <x v="1"/>
    <n v="0"/>
    <x v="30"/>
    <x v="2"/>
    <x v="3"/>
    <n v="37"/>
    <n v="49.21"/>
    <n v="37"/>
    <n v="49.21"/>
    <x v="14"/>
    <x v="3"/>
    <x v="0"/>
  </r>
  <r>
    <d v="2021-04-16T00:00:00"/>
    <s v="P0016"/>
    <n v="6"/>
    <x v="1"/>
    <x v="0"/>
    <n v="0"/>
    <x v="21"/>
    <x v="2"/>
    <x v="3"/>
    <n v="13"/>
    <n v="16.64"/>
    <n v="78"/>
    <n v="99.84"/>
    <x v="15"/>
    <x v="3"/>
    <x v="0"/>
  </r>
  <r>
    <d v="2021-04-17T00:00:00"/>
    <s v="P0028"/>
    <n v="8"/>
    <x v="2"/>
    <x v="1"/>
    <n v="0"/>
    <x v="33"/>
    <x v="3"/>
    <x v="3"/>
    <n v="37"/>
    <n v="41.81"/>
    <n v="296"/>
    <n v="334.48"/>
    <x v="16"/>
    <x v="3"/>
    <x v="0"/>
  </r>
  <r>
    <d v="2021-04-18T00:00:00"/>
    <s v="P0016"/>
    <n v="3"/>
    <x v="2"/>
    <x v="0"/>
    <n v="0"/>
    <x v="21"/>
    <x v="2"/>
    <x v="3"/>
    <n v="13"/>
    <n v="16.64"/>
    <n v="39"/>
    <n v="49.92"/>
    <x v="17"/>
    <x v="3"/>
    <x v="0"/>
  </r>
  <r>
    <d v="2021-04-19T00:00:00"/>
    <s v="P0035"/>
    <n v="15"/>
    <x v="2"/>
    <x v="0"/>
    <n v="0"/>
    <x v="4"/>
    <x v="3"/>
    <x v="3"/>
    <n v="5"/>
    <n v="6.7"/>
    <n v="75"/>
    <n v="100.5"/>
    <x v="18"/>
    <x v="3"/>
    <x v="0"/>
  </r>
  <r>
    <d v="2021-04-20T00:00:00"/>
    <s v="P0029"/>
    <n v="4"/>
    <x v="2"/>
    <x v="0"/>
    <n v="0"/>
    <x v="19"/>
    <x v="3"/>
    <x v="2"/>
    <n v="47"/>
    <n v="53.11"/>
    <n v="188"/>
    <n v="212.44"/>
    <x v="19"/>
    <x v="3"/>
    <x v="0"/>
  </r>
  <r>
    <d v="2021-04-21T00:00:00"/>
    <s v="P0042"/>
    <n v="2"/>
    <x v="1"/>
    <x v="1"/>
    <n v="0"/>
    <x v="10"/>
    <x v="1"/>
    <x v="0"/>
    <n v="120"/>
    <n v="162"/>
    <n v="240"/>
    <n v="324"/>
    <x v="20"/>
    <x v="3"/>
    <x v="0"/>
  </r>
  <r>
    <d v="2021-04-22T00:00:00"/>
    <s v="P0040"/>
    <n v="11"/>
    <x v="2"/>
    <x v="0"/>
    <n v="0"/>
    <x v="17"/>
    <x v="1"/>
    <x v="1"/>
    <n v="90"/>
    <n v="115.2"/>
    <n v="990"/>
    <n v="1267.2"/>
    <x v="21"/>
    <x v="3"/>
    <x v="0"/>
  </r>
  <r>
    <d v="2021-04-23T00:00:00"/>
    <s v="P0023"/>
    <n v="13"/>
    <x v="1"/>
    <x v="0"/>
    <n v="0"/>
    <x v="12"/>
    <x v="4"/>
    <x v="0"/>
    <n v="141"/>
    <n v="149.46"/>
    <n v="1833"/>
    <n v="1942.98"/>
    <x v="22"/>
    <x v="3"/>
    <x v="0"/>
  </r>
  <r>
    <d v="2021-04-24T00:00:00"/>
    <s v="P0013"/>
    <n v="6"/>
    <x v="1"/>
    <x v="1"/>
    <n v="0"/>
    <x v="2"/>
    <x v="2"/>
    <x v="1"/>
    <n v="112"/>
    <n v="122.08"/>
    <n v="672"/>
    <n v="732.48"/>
    <x v="23"/>
    <x v="3"/>
    <x v="0"/>
  </r>
  <r>
    <d v="2021-04-25T00:00:00"/>
    <s v="P0021"/>
    <n v="10"/>
    <x v="2"/>
    <x v="1"/>
    <n v="0"/>
    <x v="32"/>
    <x v="4"/>
    <x v="0"/>
    <n v="126"/>
    <n v="162.54"/>
    <n v="1260"/>
    <n v="1625.3999999999999"/>
    <x v="24"/>
    <x v="3"/>
    <x v="0"/>
  </r>
  <r>
    <d v="2021-04-26T00:00:00"/>
    <s v="P0020"/>
    <n v="8"/>
    <x v="0"/>
    <x v="0"/>
    <n v="0"/>
    <x v="14"/>
    <x v="4"/>
    <x v="2"/>
    <n v="61"/>
    <n v="76.25"/>
    <n v="488"/>
    <n v="610"/>
    <x v="25"/>
    <x v="3"/>
    <x v="0"/>
  </r>
  <r>
    <d v="2021-04-27T00:00:00"/>
    <s v="P0020"/>
    <n v="12"/>
    <x v="1"/>
    <x v="1"/>
    <n v="0"/>
    <x v="14"/>
    <x v="4"/>
    <x v="2"/>
    <n v="61"/>
    <n v="76.25"/>
    <n v="732"/>
    <n v="915"/>
    <x v="26"/>
    <x v="3"/>
    <x v="0"/>
  </r>
  <r>
    <d v="2021-04-28T00:00:00"/>
    <s v="P0022"/>
    <n v="15"/>
    <x v="0"/>
    <x v="0"/>
    <n v="0"/>
    <x v="22"/>
    <x v="4"/>
    <x v="0"/>
    <n v="121"/>
    <n v="141.57"/>
    <n v="1815"/>
    <n v="2123.5499999999997"/>
    <x v="27"/>
    <x v="3"/>
    <x v="0"/>
  </r>
  <r>
    <d v="2021-04-29T00:00:00"/>
    <s v="P0035"/>
    <n v="10"/>
    <x v="2"/>
    <x v="0"/>
    <n v="0"/>
    <x v="4"/>
    <x v="3"/>
    <x v="3"/>
    <n v="5"/>
    <n v="6.7"/>
    <n v="50"/>
    <n v="67"/>
    <x v="28"/>
    <x v="3"/>
    <x v="0"/>
  </r>
  <r>
    <d v="2021-04-30T00:00:00"/>
    <s v="P0033"/>
    <n v="6"/>
    <x v="2"/>
    <x v="0"/>
    <n v="0"/>
    <x v="38"/>
    <x v="3"/>
    <x v="1"/>
    <n v="95"/>
    <n v="119.7"/>
    <n v="570"/>
    <n v="718.2"/>
    <x v="29"/>
    <x v="3"/>
    <x v="0"/>
  </r>
  <r>
    <d v="2021-05-01T00:00:00"/>
    <s v="P0028"/>
    <n v="11"/>
    <x v="2"/>
    <x v="0"/>
    <n v="0"/>
    <x v="33"/>
    <x v="3"/>
    <x v="3"/>
    <n v="37"/>
    <n v="41.81"/>
    <n v="407"/>
    <n v="459.91"/>
    <x v="0"/>
    <x v="4"/>
    <x v="0"/>
  </r>
  <r>
    <d v="2021-05-02T00:00:00"/>
    <s v="P0004"/>
    <n v="11"/>
    <x v="0"/>
    <x v="1"/>
    <n v="0"/>
    <x v="3"/>
    <x v="0"/>
    <x v="2"/>
    <n v="44"/>
    <n v="48.84"/>
    <n v="484"/>
    <n v="537.24"/>
    <x v="1"/>
    <x v="4"/>
    <x v="0"/>
  </r>
  <r>
    <d v="2021-05-03T00:00:00"/>
    <s v="P0001"/>
    <n v="7"/>
    <x v="2"/>
    <x v="0"/>
    <n v="0"/>
    <x v="16"/>
    <x v="0"/>
    <x v="1"/>
    <n v="98"/>
    <n v="103.88"/>
    <n v="686"/>
    <n v="727.16"/>
    <x v="2"/>
    <x v="4"/>
    <x v="0"/>
  </r>
  <r>
    <d v="2021-05-04T00:00:00"/>
    <s v="P0032"/>
    <n v="12"/>
    <x v="0"/>
    <x v="1"/>
    <n v="0"/>
    <x v="18"/>
    <x v="3"/>
    <x v="1"/>
    <n v="89"/>
    <n v="117.48"/>
    <n v="1068"/>
    <n v="1409.76"/>
    <x v="3"/>
    <x v="4"/>
    <x v="0"/>
  </r>
  <r>
    <d v="2021-05-05T00:00:00"/>
    <s v="P0041"/>
    <n v="6"/>
    <x v="2"/>
    <x v="0"/>
    <n v="0"/>
    <x v="41"/>
    <x v="1"/>
    <x v="0"/>
    <n v="138"/>
    <n v="173.88"/>
    <n v="828"/>
    <n v="1043.28"/>
    <x v="4"/>
    <x v="4"/>
    <x v="0"/>
  </r>
  <r>
    <d v="2021-05-06T00:00:00"/>
    <s v="P0025"/>
    <n v="10"/>
    <x v="1"/>
    <x v="1"/>
    <n v="0"/>
    <x v="7"/>
    <x v="4"/>
    <x v="3"/>
    <n v="7"/>
    <n v="8.33"/>
    <n v="70"/>
    <n v="83.3"/>
    <x v="5"/>
    <x v="4"/>
    <x v="0"/>
  </r>
  <r>
    <d v="2021-05-07T00:00:00"/>
    <s v="P0019"/>
    <n v="5"/>
    <x v="0"/>
    <x v="1"/>
    <n v="0"/>
    <x v="40"/>
    <x v="2"/>
    <x v="0"/>
    <n v="150"/>
    <n v="210"/>
    <n v="750"/>
    <n v="1050"/>
    <x v="6"/>
    <x v="4"/>
    <x v="0"/>
  </r>
  <r>
    <d v="2021-05-08T00:00:00"/>
    <s v="P0015"/>
    <n v="12"/>
    <x v="1"/>
    <x v="1"/>
    <n v="0"/>
    <x v="27"/>
    <x v="2"/>
    <x v="3"/>
    <n v="12"/>
    <n v="15.719999999999999"/>
    <n v="144"/>
    <n v="188.64"/>
    <x v="7"/>
    <x v="4"/>
    <x v="0"/>
  </r>
  <r>
    <d v="2021-05-09T00:00:00"/>
    <s v="P0039"/>
    <n v="11"/>
    <x v="2"/>
    <x v="1"/>
    <n v="0"/>
    <x v="34"/>
    <x v="1"/>
    <x v="3"/>
    <n v="37"/>
    <n v="42.55"/>
    <n v="407"/>
    <n v="468.04999999999995"/>
    <x v="8"/>
    <x v="4"/>
    <x v="0"/>
  </r>
  <r>
    <d v="2021-05-10T00:00:00"/>
    <s v="P0025"/>
    <n v="13"/>
    <x v="2"/>
    <x v="1"/>
    <n v="0"/>
    <x v="7"/>
    <x v="4"/>
    <x v="3"/>
    <n v="7"/>
    <n v="8.33"/>
    <n v="91"/>
    <n v="108.29"/>
    <x v="9"/>
    <x v="4"/>
    <x v="0"/>
  </r>
  <r>
    <d v="2021-05-11T00:00:00"/>
    <s v="P0041"/>
    <n v="5"/>
    <x v="2"/>
    <x v="0"/>
    <n v="0"/>
    <x v="41"/>
    <x v="1"/>
    <x v="0"/>
    <n v="138"/>
    <n v="173.88"/>
    <n v="690"/>
    <n v="869.4"/>
    <x v="10"/>
    <x v="4"/>
    <x v="0"/>
  </r>
  <r>
    <d v="2021-05-12T00:00:00"/>
    <s v="P0016"/>
    <n v="1"/>
    <x v="0"/>
    <x v="1"/>
    <n v="0"/>
    <x v="21"/>
    <x v="2"/>
    <x v="3"/>
    <n v="13"/>
    <n v="16.64"/>
    <n v="13"/>
    <n v="16.64"/>
    <x v="11"/>
    <x v="4"/>
    <x v="0"/>
  </r>
  <r>
    <d v="2021-05-13T00:00:00"/>
    <s v="P0016"/>
    <n v="4"/>
    <x v="2"/>
    <x v="0"/>
    <n v="0"/>
    <x v="21"/>
    <x v="2"/>
    <x v="3"/>
    <n v="13"/>
    <n v="16.64"/>
    <n v="52"/>
    <n v="66.56"/>
    <x v="12"/>
    <x v="4"/>
    <x v="0"/>
  </r>
  <r>
    <d v="2021-05-14T00:00:00"/>
    <s v="P0011"/>
    <n v="13"/>
    <x v="2"/>
    <x v="0"/>
    <n v="0"/>
    <x v="31"/>
    <x v="2"/>
    <x v="2"/>
    <n v="44"/>
    <n v="48.4"/>
    <n v="572"/>
    <n v="629.19999999999993"/>
    <x v="13"/>
    <x v="4"/>
    <x v="0"/>
  </r>
  <r>
    <d v="2021-05-15T00:00:00"/>
    <s v="P0009"/>
    <n v="7"/>
    <x v="1"/>
    <x v="0"/>
    <n v="0"/>
    <x v="37"/>
    <x v="0"/>
    <x v="3"/>
    <n v="6"/>
    <n v="7.8599999999999994"/>
    <n v="42"/>
    <n v="55.019999999999996"/>
    <x v="14"/>
    <x v="4"/>
    <x v="0"/>
  </r>
  <r>
    <d v="2021-05-16T00:00:00"/>
    <s v="P0005"/>
    <n v="11"/>
    <x v="2"/>
    <x v="1"/>
    <n v="0"/>
    <x v="24"/>
    <x v="0"/>
    <x v="0"/>
    <n v="133"/>
    <n v="155.61000000000001"/>
    <n v="1463"/>
    <n v="1711.71"/>
    <x v="15"/>
    <x v="4"/>
    <x v="0"/>
  </r>
  <r>
    <d v="2021-05-17T00:00:00"/>
    <s v="P0021"/>
    <n v="2"/>
    <x v="1"/>
    <x v="1"/>
    <n v="0"/>
    <x v="32"/>
    <x v="4"/>
    <x v="0"/>
    <n v="126"/>
    <n v="162.54"/>
    <n v="252"/>
    <n v="325.08"/>
    <x v="16"/>
    <x v="4"/>
    <x v="0"/>
  </r>
  <r>
    <d v="2021-05-18T00:00:00"/>
    <s v="P0035"/>
    <n v="7"/>
    <x v="1"/>
    <x v="0"/>
    <n v="0"/>
    <x v="4"/>
    <x v="3"/>
    <x v="3"/>
    <n v="5"/>
    <n v="6.7"/>
    <n v="35"/>
    <n v="46.9"/>
    <x v="17"/>
    <x v="4"/>
    <x v="0"/>
  </r>
  <r>
    <d v="2021-05-19T00:00:00"/>
    <s v="P0014"/>
    <n v="4"/>
    <x v="2"/>
    <x v="0"/>
    <n v="0"/>
    <x v="9"/>
    <x v="2"/>
    <x v="1"/>
    <n v="112"/>
    <n v="146.72"/>
    <n v="448"/>
    <n v="586.88"/>
    <x v="18"/>
    <x v="4"/>
    <x v="0"/>
  </r>
  <r>
    <d v="2021-05-20T00:00:00"/>
    <s v="P0005"/>
    <n v="11"/>
    <x v="2"/>
    <x v="1"/>
    <n v="0"/>
    <x v="24"/>
    <x v="0"/>
    <x v="0"/>
    <n v="133"/>
    <n v="155.61000000000001"/>
    <n v="1463"/>
    <n v="1711.71"/>
    <x v="19"/>
    <x v="4"/>
    <x v="0"/>
  </r>
  <r>
    <d v="2021-05-21T00:00:00"/>
    <s v="P0010"/>
    <n v="11"/>
    <x v="2"/>
    <x v="1"/>
    <n v="0"/>
    <x v="20"/>
    <x v="2"/>
    <x v="0"/>
    <n v="148"/>
    <n v="164.28"/>
    <n v="1628"/>
    <n v="1807.08"/>
    <x v="20"/>
    <x v="4"/>
    <x v="0"/>
  </r>
  <r>
    <d v="2021-05-22T00:00:00"/>
    <s v="P0033"/>
    <n v="9"/>
    <x v="1"/>
    <x v="1"/>
    <n v="0"/>
    <x v="38"/>
    <x v="3"/>
    <x v="1"/>
    <n v="95"/>
    <n v="119.7"/>
    <n v="855"/>
    <n v="1077.3"/>
    <x v="21"/>
    <x v="4"/>
    <x v="0"/>
  </r>
  <r>
    <d v="2021-05-23T00:00:00"/>
    <s v="P0003"/>
    <n v="8"/>
    <x v="1"/>
    <x v="1"/>
    <n v="0"/>
    <x v="6"/>
    <x v="0"/>
    <x v="1"/>
    <n v="71"/>
    <n v="80.94"/>
    <n v="568"/>
    <n v="647.52"/>
    <x v="22"/>
    <x v="4"/>
    <x v="0"/>
  </r>
  <r>
    <d v="2021-05-24T00:00:00"/>
    <s v="P0002"/>
    <n v="8"/>
    <x v="2"/>
    <x v="0"/>
    <n v="0"/>
    <x v="29"/>
    <x v="0"/>
    <x v="1"/>
    <n v="105"/>
    <n v="142.80000000000001"/>
    <n v="840"/>
    <n v="1142.4000000000001"/>
    <x v="23"/>
    <x v="4"/>
    <x v="0"/>
  </r>
  <r>
    <d v="2021-05-25T00:00:00"/>
    <s v="P0041"/>
    <n v="15"/>
    <x v="2"/>
    <x v="1"/>
    <n v="0"/>
    <x v="41"/>
    <x v="1"/>
    <x v="0"/>
    <n v="138"/>
    <n v="173.88"/>
    <n v="2070"/>
    <n v="2608.1999999999998"/>
    <x v="24"/>
    <x v="4"/>
    <x v="0"/>
  </r>
  <r>
    <d v="2021-05-26T00:00:00"/>
    <s v="P0004"/>
    <n v="10"/>
    <x v="2"/>
    <x v="0"/>
    <n v="0"/>
    <x v="3"/>
    <x v="0"/>
    <x v="2"/>
    <n v="44"/>
    <n v="48.84"/>
    <n v="440"/>
    <n v="488.40000000000003"/>
    <x v="25"/>
    <x v="4"/>
    <x v="0"/>
  </r>
  <r>
    <d v="2021-05-27T00:00:00"/>
    <s v="P0034"/>
    <n v="6"/>
    <x v="0"/>
    <x v="1"/>
    <n v="0"/>
    <x v="13"/>
    <x v="3"/>
    <x v="2"/>
    <n v="55"/>
    <n v="58.3"/>
    <n v="330"/>
    <n v="349.79999999999995"/>
    <x v="26"/>
    <x v="4"/>
    <x v="0"/>
  </r>
  <r>
    <d v="2021-05-28T00:00:00"/>
    <s v="P0009"/>
    <n v="4"/>
    <x v="0"/>
    <x v="0"/>
    <n v="0"/>
    <x v="37"/>
    <x v="0"/>
    <x v="3"/>
    <n v="6"/>
    <n v="7.8599999999999994"/>
    <n v="24"/>
    <n v="31.439999999999998"/>
    <x v="27"/>
    <x v="4"/>
    <x v="0"/>
  </r>
  <r>
    <d v="2021-05-29T00:00:00"/>
    <s v="P0019"/>
    <n v="1"/>
    <x v="2"/>
    <x v="1"/>
    <n v="0"/>
    <x v="40"/>
    <x v="2"/>
    <x v="0"/>
    <n v="150"/>
    <n v="210"/>
    <n v="150"/>
    <n v="210"/>
    <x v="28"/>
    <x v="4"/>
    <x v="0"/>
  </r>
  <r>
    <d v="2021-05-30T00:00:00"/>
    <s v="P0023"/>
    <n v="8"/>
    <x v="0"/>
    <x v="1"/>
    <n v="0"/>
    <x v="12"/>
    <x v="4"/>
    <x v="0"/>
    <n v="141"/>
    <n v="149.46"/>
    <n v="1128"/>
    <n v="1195.68"/>
    <x v="29"/>
    <x v="4"/>
    <x v="0"/>
  </r>
  <r>
    <d v="2021-05-31T00:00:00"/>
    <s v="P0027"/>
    <n v="14"/>
    <x v="1"/>
    <x v="0"/>
    <n v="0"/>
    <x v="26"/>
    <x v="3"/>
    <x v="2"/>
    <n v="48"/>
    <n v="57.120000000000005"/>
    <n v="672"/>
    <n v="799.68000000000006"/>
    <x v="30"/>
    <x v="4"/>
    <x v="0"/>
  </r>
  <r>
    <d v="2021-06-01T00:00:00"/>
    <s v="P0038"/>
    <n v="11"/>
    <x v="1"/>
    <x v="0"/>
    <n v="0"/>
    <x v="1"/>
    <x v="1"/>
    <x v="1"/>
    <n v="72"/>
    <n v="79.92"/>
    <n v="792"/>
    <n v="879.12"/>
    <x v="0"/>
    <x v="5"/>
    <x v="0"/>
  </r>
  <r>
    <d v="2021-06-02T00:00:00"/>
    <s v="P0043"/>
    <n v="5"/>
    <x v="2"/>
    <x v="0"/>
    <n v="0"/>
    <x v="23"/>
    <x v="1"/>
    <x v="1"/>
    <n v="67"/>
    <n v="83.08"/>
    <n v="335"/>
    <n v="415.4"/>
    <x v="1"/>
    <x v="5"/>
    <x v="0"/>
  </r>
  <r>
    <d v="2021-06-03T00:00:00"/>
    <s v="P0029"/>
    <n v="15"/>
    <x v="2"/>
    <x v="0"/>
    <n v="0"/>
    <x v="19"/>
    <x v="3"/>
    <x v="2"/>
    <n v="47"/>
    <n v="53.11"/>
    <n v="705"/>
    <n v="796.65"/>
    <x v="2"/>
    <x v="5"/>
    <x v="0"/>
  </r>
  <r>
    <d v="2021-06-04T00:00:00"/>
    <s v="P0026"/>
    <n v="3"/>
    <x v="0"/>
    <x v="1"/>
    <n v="0"/>
    <x v="42"/>
    <x v="3"/>
    <x v="3"/>
    <n v="18"/>
    <n v="24.66"/>
    <n v="54"/>
    <n v="73.98"/>
    <x v="3"/>
    <x v="5"/>
    <x v="0"/>
  </r>
  <r>
    <d v="2021-06-05T00:00:00"/>
    <s v="P0024"/>
    <n v="14"/>
    <x v="1"/>
    <x v="1"/>
    <n v="0"/>
    <x v="0"/>
    <x v="4"/>
    <x v="0"/>
    <n v="144"/>
    <n v="156.96"/>
    <n v="2016"/>
    <n v="2197.44"/>
    <x v="4"/>
    <x v="5"/>
    <x v="0"/>
  </r>
  <r>
    <d v="2021-06-06T00:00:00"/>
    <s v="P0036"/>
    <n v="7"/>
    <x v="0"/>
    <x v="0"/>
    <n v="0"/>
    <x v="43"/>
    <x v="3"/>
    <x v="1"/>
    <n v="90"/>
    <n v="96.3"/>
    <n v="630"/>
    <n v="674.1"/>
    <x v="5"/>
    <x v="5"/>
    <x v="0"/>
  </r>
  <r>
    <d v="2021-06-07T00:00:00"/>
    <s v="P0037"/>
    <n v="8"/>
    <x v="2"/>
    <x v="0"/>
    <n v="0"/>
    <x v="8"/>
    <x v="1"/>
    <x v="1"/>
    <n v="67"/>
    <n v="85.76"/>
    <n v="536"/>
    <n v="686.08"/>
    <x v="6"/>
    <x v="5"/>
    <x v="0"/>
  </r>
  <r>
    <d v="2021-06-08T00:00:00"/>
    <s v="P0009"/>
    <n v="4"/>
    <x v="1"/>
    <x v="1"/>
    <n v="0"/>
    <x v="37"/>
    <x v="0"/>
    <x v="3"/>
    <n v="6"/>
    <n v="7.8599999999999994"/>
    <n v="24"/>
    <n v="31.439999999999998"/>
    <x v="7"/>
    <x v="5"/>
    <x v="0"/>
  </r>
  <r>
    <d v="2021-06-09T00:00:00"/>
    <s v="P0044"/>
    <n v="15"/>
    <x v="1"/>
    <x v="1"/>
    <n v="0"/>
    <x v="11"/>
    <x v="1"/>
    <x v="1"/>
    <n v="76"/>
    <n v="82.08"/>
    <n v="1140"/>
    <n v="1231.2"/>
    <x v="8"/>
    <x v="5"/>
    <x v="0"/>
  </r>
  <r>
    <d v="2021-06-10T00:00:00"/>
    <s v="P0001"/>
    <n v="11"/>
    <x v="2"/>
    <x v="1"/>
    <n v="0"/>
    <x v="16"/>
    <x v="0"/>
    <x v="1"/>
    <n v="98"/>
    <n v="103.88"/>
    <n v="1078"/>
    <n v="1142.6799999999998"/>
    <x v="9"/>
    <x v="5"/>
    <x v="0"/>
  </r>
  <r>
    <d v="2021-06-11T00:00:00"/>
    <s v="P0023"/>
    <n v="3"/>
    <x v="2"/>
    <x v="0"/>
    <n v="0"/>
    <x v="12"/>
    <x v="4"/>
    <x v="0"/>
    <n v="141"/>
    <n v="149.46"/>
    <n v="423"/>
    <n v="448.38"/>
    <x v="10"/>
    <x v="5"/>
    <x v="0"/>
  </r>
  <r>
    <d v="2021-06-12T00:00:00"/>
    <s v="P0022"/>
    <n v="13"/>
    <x v="1"/>
    <x v="0"/>
    <n v="0"/>
    <x v="22"/>
    <x v="4"/>
    <x v="0"/>
    <n v="121"/>
    <n v="141.57"/>
    <n v="1573"/>
    <n v="1840.4099999999999"/>
    <x v="11"/>
    <x v="5"/>
    <x v="0"/>
  </r>
  <r>
    <d v="2021-06-13T00:00:00"/>
    <s v="P0034"/>
    <n v="12"/>
    <x v="1"/>
    <x v="0"/>
    <n v="0"/>
    <x v="13"/>
    <x v="3"/>
    <x v="2"/>
    <n v="55"/>
    <n v="58.3"/>
    <n v="660"/>
    <n v="699.59999999999991"/>
    <x v="12"/>
    <x v="5"/>
    <x v="0"/>
  </r>
  <r>
    <d v="2021-06-14T00:00:00"/>
    <s v="P0028"/>
    <n v="14"/>
    <x v="2"/>
    <x v="1"/>
    <n v="0"/>
    <x v="33"/>
    <x v="3"/>
    <x v="3"/>
    <n v="37"/>
    <n v="41.81"/>
    <n v="518"/>
    <n v="585.34"/>
    <x v="13"/>
    <x v="5"/>
    <x v="0"/>
  </r>
  <r>
    <d v="2021-06-15T00:00:00"/>
    <s v="P0037"/>
    <n v="1"/>
    <x v="0"/>
    <x v="1"/>
    <n v="0"/>
    <x v="8"/>
    <x v="1"/>
    <x v="1"/>
    <n v="67"/>
    <n v="85.76"/>
    <n v="67"/>
    <n v="85.76"/>
    <x v="14"/>
    <x v="5"/>
    <x v="0"/>
  </r>
  <r>
    <d v="2021-06-16T00:00:00"/>
    <s v="P0005"/>
    <n v="4"/>
    <x v="0"/>
    <x v="1"/>
    <n v="0"/>
    <x v="24"/>
    <x v="0"/>
    <x v="0"/>
    <n v="133"/>
    <n v="155.61000000000001"/>
    <n v="532"/>
    <n v="622.44000000000005"/>
    <x v="15"/>
    <x v="5"/>
    <x v="0"/>
  </r>
  <r>
    <d v="2021-06-17T00:00:00"/>
    <s v="P0044"/>
    <n v="10"/>
    <x v="1"/>
    <x v="1"/>
    <n v="0"/>
    <x v="11"/>
    <x v="1"/>
    <x v="1"/>
    <n v="76"/>
    <n v="82.08"/>
    <n v="760"/>
    <n v="820.8"/>
    <x v="16"/>
    <x v="5"/>
    <x v="0"/>
  </r>
  <r>
    <d v="2021-06-18T00:00:00"/>
    <s v="P0006"/>
    <n v="6"/>
    <x v="2"/>
    <x v="1"/>
    <n v="0"/>
    <x v="15"/>
    <x v="0"/>
    <x v="1"/>
    <n v="75"/>
    <n v="85.5"/>
    <n v="450"/>
    <n v="513"/>
    <x v="17"/>
    <x v="5"/>
    <x v="0"/>
  </r>
  <r>
    <d v="2021-06-19T00:00:00"/>
    <s v="P0023"/>
    <n v="4"/>
    <x v="2"/>
    <x v="0"/>
    <n v="0"/>
    <x v="12"/>
    <x v="4"/>
    <x v="0"/>
    <n v="141"/>
    <n v="149.46"/>
    <n v="564"/>
    <n v="597.84"/>
    <x v="18"/>
    <x v="5"/>
    <x v="0"/>
  </r>
  <r>
    <d v="2021-06-20T00:00:00"/>
    <s v="P0011"/>
    <n v="13"/>
    <x v="2"/>
    <x v="0"/>
    <n v="0"/>
    <x v="31"/>
    <x v="2"/>
    <x v="2"/>
    <n v="44"/>
    <n v="48.4"/>
    <n v="572"/>
    <n v="629.19999999999993"/>
    <x v="19"/>
    <x v="5"/>
    <x v="0"/>
  </r>
  <r>
    <d v="2021-06-21T00:00:00"/>
    <s v="P0027"/>
    <n v="9"/>
    <x v="2"/>
    <x v="0"/>
    <n v="0"/>
    <x v="26"/>
    <x v="3"/>
    <x v="2"/>
    <n v="48"/>
    <n v="57.120000000000005"/>
    <n v="432"/>
    <n v="514.08000000000004"/>
    <x v="20"/>
    <x v="5"/>
    <x v="0"/>
  </r>
  <r>
    <d v="2021-06-22T00:00:00"/>
    <s v="P0003"/>
    <n v="3"/>
    <x v="1"/>
    <x v="0"/>
    <n v="0"/>
    <x v="6"/>
    <x v="0"/>
    <x v="1"/>
    <n v="71"/>
    <n v="80.94"/>
    <n v="213"/>
    <n v="242.82"/>
    <x v="21"/>
    <x v="5"/>
    <x v="0"/>
  </r>
  <r>
    <d v="2021-06-23T00:00:00"/>
    <s v="P0025"/>
    <n v="6"/>
    <x v="2"/>
    <x v="0"/>
    <n v="0"/>
    <x v="7"/>
    <x v="4"/>
    <x v="3"/>
    <n v="7"/>
    <n v="8.33"/>
    <n v="42"/>
    <n v="49.980000000000004"/>
    <x v="22"/>
    <x v="5"/>
    <x v="0"/>
  </r>
  <r>
    <d v="2021-06-24T00:00:00"/>
    <s v="P0020"/>
    <n v="15"/>
    <x v="2"/>
    <x v="1"/>
    <n v="0"/>
    <x v="14"/>
    <x v="4"/>
    <x v="2"/>
    <n v="61"/>
    <n v="76.25"/>
    <n v="915"/>
    <n v="1143.75"/>
    <x v="23"/>
    <x v="5"/>
    <x v="0"/>
  </r>
  <r>
    <d v="2021-06-25T00:00:00"/>
    <s v="P0031"/>
    <n v="9"/>
    <x v="2"/>
    <x v="0"/>
    <n v="0"/>
    <x v="5"/>
    <x v="3"/>
    <x v="1"/>
    <n v="93"/>
    <n v="104.16"/>
    <n v="837"/>
    <n v="937.43999999999994"/>
    <x v="24"/>
    <x v="5"/>
    <x v="0"/>
  </r>
  <r>
    <d v="2021-06-26T00:00:00"/>
    <s v="P0028"/>
    <n v="13"/>
    <x v="2"/>
    <x v="0"/>
    <n v="0"/>
    <x v="33"/>
    <x v="3"/>
    <x v="3"/>
    <n v="37"/>
    <n v="41.81"/>
    <n v="481"/>
    <n v="543.53"/>
    <x v="25"/>
    <x v="5"/>
    <x v="0"/>
  </r>
  <r>
    <d v="2021-06-27T00:00:00"/>
    <s v="P0039"/>
    <n v="4"/>
    <x v="2"/>
    <x v="0"/>
    <n v="0"/>
    <x v="34"/>
    <x v="1"/>
    <x v="3"/>
    <n v="37"/>
    <n v="42.55"/>
    <n v="148"/>
    <n v="170.2"/>
    <x v="26"/>
    <x v="5"/>
    <x v="0"/>
  </r>
  <r>
    <d v="2021-06-28T00:00:00"/>
    <s v="P0034"/>
    <n v="12"/>
    <x v="0"/>
    <x v="0"/>
    <n v="0"/>
    <x v="13"/>
    <x v="3"/>
    <x v="2"/>
    <n v="55"/>
    <n v="58.3"/>
    <n v="660"/>
    <n v="699.59999999999991"/>
    <x v="27"/>
    <x v="5"/>
    <x v="0"/>
  </r>
  <r>
    <d v="2021-06-29T00:00:00"/>
    <s v="P0013"/>
    <n v="13"/>
    <x v="2"/>
    <x v="0"/>
    <n v="0"/>
    <x v="2"/>
    <x v="2"/>
    <x v="1"/>
    <n v="112"/>
    <n v="122.08"/>
    <n v="1456"/>
    <n v="1587.04"/>
    <x v="28"/>
    <x v="5"/>
    <x v="0"/>
  </r>
  <r>
    <d v="2021-06-30T00:00:00"/>
    <s v="P0001"/>
    <n v="2"/>
    <x v="2"/>
    <x v="0"/>
    <n v="0"/>
    <x v="16"/>
    <x v="0"/>
    <x v="1"/>
    <n v="98"/>
    <n v="103.88"/>
    <n v="196"/>
    <n v="207.76"/>
    <x v="29"/>
    <x v="5"/>
    <x v="0"/>
  </r>
  <r>
    <d v="2021-07-01T00:00:00"/>
    <s v="P0035"/>
    <n v="11"/>
    <x v="2"/>
    <x v="0"/>
    <n v="0"/>
    <x v="4"/>
    <x v="3"/>
    <x v="3"/>
    <n v="5"/>
    <n v="6.7"/>
    <n v="55"/>
    <n v="73.7"/>
    <x v="0"/>
    <x v="6"/>
    <x v="0"/>
  </r>
  <r>
    <d v="2021-07-02T00:00:00"/>
    <s v="P0024"/>
    <n v="1"/>
    <x v="0"/>
    <x v="1"/>
    <n v="0"/>
    <x v="0"/>
    <x v="4"/>
    <x v="0"/>
    <n v="144"/>
    <n v="156.96"/>
    <n v="144"/>
    <n v="156.96"/>
    <x v="1"/>
    <x v="6"/>
    <x v="0"/>
  </r>
  <r>
    <d v="2021-07-03T00:00:00"/>
    <s v="P0003"/>
    <n v="14"/>
    <x v="1"/>
    <x v="0"/>
    <n v="0"/>
    <x v="6"/>
    <x v="0"/>
    <x v="1"/>
    <n v="71"/>
    <n v="80.94"/>
    <n v="994"/>
    <n v="1133.1599999999999"/>
    <x v="2"/>
    <x v="6"/>
    <x v="0"/>
  </r>
  <r>
    <d v="2021-07-04T00:00:00"/>
    <s v="P0041"/>
    <n v="8"/>
    <x v="2"/>
    <x v="0"/>
    <n v="0"/>
    <x v="41"/>
    <x v="1"/>
    <x v="0"/>
    <n v="138"/>
    <n v="173.88"/>
    <n v="1104"/>
    <n v="1391.04"/>
    <x v="3"/>
    <x v="6"/>
    <x v="0"/>
  </r>
  <r>
    <d v="2021-07-05T00:00:00"/>
    <s v="P0028"/>
    <n v="7"/>
    <x v="2"/>
    <x v="0"/>
    <n v="0"/>
    <x v="33"/>
    <x v="3"/>
    <x v="3"/>
    <n v="37"/>
    <n v="41.81"/>
    <n v="259"/>
    <n v="292.67"/>
    <x v="4"/>
    <x v="6"/>
    <x v="0"/>
  </r>
  <r>
    <d v="2021-07-06T00:00:00"/>
    <s v="P0023"/>
    <n v="15"/>
    <x v="2"/>
    <x v="0"/>
    <n v="0"/>
    <x v="12"/>
    <x v="4"/>
    <x v="0"/>
    <n v="141"/>
    <n v="149.46"/>
    <n v="2115"/>
    <n v="2241.9"/>
    <x v="5"/>
    <x v="6"/>
    <x v="0"/>
  </r>
  <r>
    <d v="2021-07-07T00:00:00"/>
    <s v="P0032"/>
    <n v="1"/>
    <x v="2"/>
    <x v="1"/>
    <n v="0"/>
    <x v="18"/>
    <x v="3"/>
    <x v="1"/>
    <n v="89"/>
    <n v="117.48"/>
    <n v="89"/>
    <n v="117.48"/>
    <x v="6"/>
    <x v="6"/>
    <x v="0"/>
  </r>
  <r>
    <d v="2021-07-08T00:00:00"/>
    <s v="P0019"/>
    <n v="5"/>
    <x v="2"/>
    <x v="0"/>
    <n v="0"/>
    <x v="40"/>
    <x v="2"/>
    <x v="0"/>
    <n v="150"/>
    <n v="210"/>
    <n v="750"/>
    <n v="1050"/>
    <x v="7"/>
    <x v="6"/>
    <x v="0"/>
  </r>
  <r>
    <d v="2021-07-09T00:00:00"/>
    <s v="P0044"/>
    <n v="4"/>
    <x v="2"/>
    <x v="0"/>
    <n v="0"/>
    <x v="11"/>
    <x v="1"/>
    <x v="1"/>
    <n v="76"/>
    <n v="82.08"/>
    <n v="304"/>
    <n v="328.32"/>
    <x v="8"/>
    <x v="6"/>
    <x v="0"/>
  </r>
  <r>
    <d v="2021-07-10T00:00:00"/>
    <s v="P0030"/>
    <n v="6"/>
    <x v="2"/>
    <x v="0"/>
    <n v="0"/>
    <x v="28"/>
    <x v="3"/>
    <x v="0"/>
    <n v="148"/>
    <n v="201.28"/>
    <n v="888"/>
    <n v="1207.68"/>
    <x v="9"/>
    <x v="6"/>
    <x v="0"/>
  </r>
  <r>
    <d v="2021-07-11T00:00:00"/>
    <s v="P0001"/>
    <n v="9"/>
    <x v="0"/>
    <x v="0"/>
    <n v="0"/>
    <x v="16"/>
    <x v="0"/>
    <x v="1"/>
    <n v="98"/>
    <n v="103.88"/>
    <n v="882"/>
    <n v="934.92"/>
    <x v="10"/>
    <x v="6"/>
    <x v="0"/>
  </r>
  <r>
    <d v="2021-07-12T00:00:00"/>
    <s v="P0026"/>
    <n v="2"/>
    <x v="2"/>
    <x v="0"/>
    <n v="0"/>
    <x v="42"/>
    <x v="3"/>
    <x v="3"/>
    <n v="18"/>
    <n v="24.66"/>
    <n v="36"/>
    <n v="49.32"/>
    <x v="11"/>
    <x v="6"/>
    <x v="0"/>
  </r>
  <r>
    <d v="2021-07-13T00:00:00"/>
    <s v="P0001"/>
    <n v="6"/>
    <x v="0"/>
    <x v="0"/>
    <n v="0"/>
    <x v="16"/>
    <x v="0"/>
    <x v="1"/>
    <n v="98"/>
    <n v="103.88"/>
    <n v="588"/>
    <n v="623.28"/>
    <x v="12"/>
    <x v="6"/>
    <x v="0"/>
  </r>
  <r>
    <d v="2021-07-14T00:00:00"/>
    <s v="P0041"/>
    <n v="7"/>
    <x v="2"/>
    <x v="1"/>
    <n v="0"/>
    <x v="41"/>
    <x v="1"/>
    <x v="0"/>
    <n v="138"/>
    <n v="173.88"/>
    <n v="966"/>
    <n v="1217.1599999999999"/>
    <x v="13"/>
    <x v="6"/>
    <x v="0"/>
  </r>
  <r>
    <d v="2021-07-15T00:00:00"/>
    <s v="P0042"/>
    <n v="6"/>
    <x v="2"/>
    <x v="0"/>
    <n v="0"/>
    <x v="10"/>
    <x v="1"/>
    <x v="0"/>
    <n v="120"/>
    <n v="162"/>
    <n v="720"/>
    <n v="972"/>
    <x v="14"/>
    <x v="6"/>
    <x v="0"/>
  </r>
  <r>
    <d v="2021-07-16T00:00:00"/>
    <s v="P0042"/>
    <n v="14"/>
    <x v="2"/>
    <x v="0"/>
    <n v="0"/>
    <x v="10"/>
    <x v="1"/>
    <x v="0"/>
    <n v="120"/>
    <n v="162"/>
    <n v="1680"/>
    <n v="2268"/>
    <x v="15"/>
    <x v="6"/>
    <x v="0"/>
  </r>
  <r>
    <d v="2021-07-17T00:00:00"/>
    <s v="P0020"/>
    <n v="7"/>
    <x v="0"/>
    <x v="1"/>
    <n v="0"/>
    <x v="14"/>
    <x v="4"/>
    <x v="2"/>
    <n v="61"/>
    <n v="76.25"/>
    <n v="427"/>
    <n v="533.75"/>
    <x v="16"/>
    <x v="6"/>
    <x v="0"/>
  </r>
  <r>
    <d v="2021-07-18T00:00:00"/>
    <s v="P0040"/>
    <n v="2"/>
    <x v="1"/>
    <x v="1"/>
    <n v="0"/>
    <x v="17"/>
    <x v="1"/>
    <x v="1"/>
    <n v="90"/>
    <n v="115.2"/>
    <n v="180"/>
    <n v="230.4"/>
    <x v="17"/>
    <x v="6"/>
    <x v="0"/>
  </r>
  <r>
    <d v="2021-07-19T00:00:00"/>
    <s v="P0002"/>
    <n v="4"/>
    <x v="2"/>
    <x v="1"/>
    <n v="0"/>
    <x v="29"/>
    <x v="0"/>
    <x v="1"/>
    <n v="105"/>
    <n v="142.80000000000001"/>
    <n v="420"/>
    <n v="571.20000000000005"/>
    <x v="18"/>
    <x v="6"/>
    <x v="0"/>
  </r>
  <r>
    <d v="2021-07-20T00:00:00"/>
    <s v="P0018"/>
    <n v="12"/>
    <x v="2"/>
    <x v="1"/>
    <n v="0"/>
    <x v="30"/>
    <x v="2"/>
    <x v="3"/>
    <n v="37"/>
    <n v="49.21"/>
    <n v="444"/>
    <n v="590.52"/>
    <x v="19"/>
    <x v="6"/>
    <x v="0"/>
  </r>
  <r>
    <d v="2021-07-21T00:00:00"/>
    <s v="P0021"/>
    <n v="7"/>
    <x v="1"/>
    <x v="0"/>
    <n v="0"/>
    <x v="32"/>
    <x v="4"/>
    <x v="0"/>
    <n v="126"/>
    <n v="162.54"/>
    <n v="882"/>
    <n v="1137.78"/>
    <x v="20"/>
    <x v="6"/>
    <x v="0"/>
  </r>
  <r>
    <d v="2021-07-22T00:00:00"/>
    <s v="P0034"/>
    <n v="1"/>
    <x v="2"/>
    <x v="1"/>
    <n v="0"/>
    <x v="13"/>
    <x v="3"/>
    <x v="2"/>
    <n v="55"/>
    <n v="58.3"/>
    <n v="55"/>
    <n v="58.3"/>
    <x v="21"/>
    <x v="6"/>
    <x v="0"/>
  </r>
  <r>
    <d v="2021-07-23T00:00:00"/>
    <s v="P0014"/>
    <n v="9"/>
    <x v="1"/>
    <x v="0"/>
    <n v="0"/>
    <x v="9"/>
    <x v="2"/>
    <x v="1"/>
    <n v="112"/>
    <n v="146.72"/>
    <n v="1008"/>
    <n v="1320.48"/>
    <x v="22"/>
    <x v="6"/>
    <x v="0"/>
  </r>
  <r>
    <d v="2021-07-24T00:00:00"/>
    <s v="P0006"/>
    <n v="5"/>
    <x v="1"/>
    <x v="0"/>
    <n v="0"/>
    <x v="15"/>
    <x v="0"/>
    <x v="1"/>
    <n v="75"/>
    <n v="85.5"/>
    <n v="375"/>
    <n v="427.5"/>
    <x v="23"/>
    <x v="6"/>
    <x v="0"/>
  </r>
  <r>
    <d v="2021-07-25T00:00:00"/>
    <s v="P0030"/>
    <n v="14"/>
    <x v="1"/>
    <x v="1"/>
    <n v="0"/>
    <x v="28"/>
    <x v="3"/>
    <x v="0"/>
    <n v="148"/>
    <n v="201.28"/>
    <n v="2072"/>
    <n v="2817.92"/>
    <x v="24"/>
    <x v="6"/>
    <x v="0"/>
  </r>
  <r>
    <d v="2021-07-26T00:00:00"/>
    <s v="P0014"/>
    <n v="15"/>
    <x v="2"/>
    <x v="0"/>
    <n v="0"/>
    <x v="9"/>
    <x v="2"/>
    <x v="1"/>
    <n v="112"/>
    <n v="146.72"/>
    <n v="1680"/>
    <n v="2200.8000000000002"/>
    <x v="25"/>
    <x v="6"/>
    <x v="0"/>
  </r>
  <r>
    <d v="2021-07-27T00:00:00"/>
    <s v="P0019"/>
    <n v="9"/>
    <x v="2"/>
    <x v="0"/>
    <n v="0"/>
    <x v="40"/>
    <x v="2"/>
    <x v="0"/>
    <n v="150"/>
    <n v="210"/>
    <n v="1350"/>
    <n v="1890"/>
    <x v="26"/>
    <x v="6"/>
    <x v="0"/>
  </r>
  <r>
    <d v="2021-07-28T00:00:00"/>
    <s v="P0035"/>
    <n v="1"/>
    <x v="2"/>
    <x v="0"/>
    <n v="0"/>
    <x v="4"/>
    <x v="3"/>
    <x v="3"/>
    <n v="5"/>
    <n v="6.7"/>
    <n v="5"/>
    <n v="6.7"/>
    <x v="27"/>
    <x v="6"/>
    <x v="0"/>
  </r>
  <r>
    <d v="2021-07-29T00:00:00"/>
    <s v="P0036"/>
    <n v="12"/>
    <x v="1"/>
    <x v="0"/>
    <n v="0"/>
    <x v="43"/>
    <x v="3"/>
    <x v="1"/>
    <n v="90"/>
    <n v="96.3"/>
    <n v="1080"/>
    <n v="1155.5999999999999"/>
    <x v="28"/>
    <x v="6"/>
    <x v="0"/>
  </r>
  <r>
    <d v="2021-07-30T00:00:00"/>
    <s v="P0026"/>
    <n v="6"/>
    <x v="2"/>
    <x v="1"/>
    <n v="0"/>
    <x v="42"/>
    <x v="3"/>
    <x v="3"/>
    <n v="18"/>
    <n v="24.66"/>
    <n v="108"/>
    <n v="147.96"/>
    <x v="29"/>
    <x v="6"/>
    <x v="0"/>
  </r>
  <r>
    <d v="2021-07-31T00:00:00"/>
    <s v="P0038"/>
    <n v="5"/>
    <x v="2"/>
    <x v="1"/>
    <n v="0"/>
    <x v="1"/>
    <x v="1"/>
    <x v="1"/>
    <n v="72"/>
    <n v="79.92"/>
    <n v="360"/>
    <n v="399.6"/>
    <x v="30"/>
    <x v="6"/>
    <x v="0"/>
  </r>
  <r>
    <d v="2021-08-01T00:00:00"/>
    <s v="P0032"/>
    <n v="11"/>
    <x v="1"/>
    <x v="1"/>
    <n v="0"/>
    <x v="18"/>
    <x v="3"/>
    <x v="1"/>
    <n v="89"/>
    <n v="117.48"/>
    <n v="979"/>
    <n v="1292.28"/>
    <x v="0"/>
    <x v="7"/>
    <x v="0"/>
  </r>
  <r>
    <d v="2021-08-02T00:00:00"/>
    <s v="P0035"/>
    <n v="14"/>
    <x v="2"/>
    <x v="1"/>
    <n v="0"/>
    <x v="4"/>
    <x v="3"/>
    <x v="3"/>
    <n v="5"/>
    <n v="6.7"/>
    <n v="70"/>
    <n v="93.8"/>
    <x v="1"/>
    <x v="7"/>
    <x v="0"/>
  </r>
  <r>
    <d v="2021-08-03T00:00:00"/>
    <s v="P0011"/>
    <n v="15"/>
    <x v="2"/>
    <x v="1"/>
    <n v="0"/>
    <x v="31"/>
    <x v="2"/>
    <x v="2"/>
    <n v="44"/>
    <n v="48.4"/>
    <n v="660"/>
    <n v="726"/>
    <x v="2"/>
    <x v="7"/>
    <x v="0"/>
  </r>
  <r>
    <d v="2021-08-04T00:00:00"/>
    <s v="P0027"/>
    <n v="8"/>
    <x v="1"/>
    <x v="0"/>
    <n v="0"/>
    <x v="26"/>
    <x v="3"/>
    <x v="2"/>
    <n v="48"/>
    <n v="57.120000000000005"/>
    <n v="384"/>
    <n v="456.96000000000004"/>
    <x v="3"/>
    <x v="7"/>
    <x v="0"/>
  </r>
  <r>
    <d v="2021-08-05T00:00:00"/>
    <s v="P0001"/>
    <n v="13"/>
    <x v="2"/>
    <x v="0"/>
    <n v="0"/>
    <x v="16"/>
    <x v="0"/>
    <x v="1"/>
    <n v="98"/>
    <n v="103.88"/>
    <n v="1274"/>
    <n v="1350.44"/>
    <x v="4"/>
    <x v="7"/>
    <x v="0"/>
  </r>
  <r>
    <d v="2021-08-06T00:00:00"/>
    <s v="P0025"/>
    <n v="6"/>
    <x v="1"/>
    <x v="1"/>
    <n v="0"/>
    <x v="7"/>
    <x v="4"/>
    <x v="3"/>
    <n v="7"/>
    <n v="8.33"/>
    <n v="42"/>
    <n v="49.980000000000004"/>
    <x v="5"/>
    <x v="7"/>
    <x v="0"/>
  </r>
  <r>
    <d v="2021-08-07T00:00:00"/>
    <s v="P0021"/>
    <n v="13"/>
    <x v="1"/>
    <x v="1"/>
    <n v="0"/>
    <x v="32"/>
    <x v="4"/>
    <x v="0"/>
    <n v="126"/>
    <n v="162.54"/>
    <n v="1638"/>
    <n v="2113.02"/>
    <x v="6"/>
    <x v="7"/>
    <x v="0"/>
  </r>
  <r>
    <d v="2021-08-08T00:00:00"/>
    <s v="P0011"/>
    <n v="7"/>
    <x v="2"/>
    <x v="1"/>
    <n v="0"/>
    <x v="31"/>
    <x v="2"/>
    <x v="2"/>
    <n v="44"/>
    <n v="48.4"/>
    <n v="308"/>
    <n v="338.8"/>
    <x v="7"/>
    <x v="7"/>
    <x v="0"/>
  </r>
  <r>
    <d v="2021-08-09T00:00:00"/>
    <s v="P0024"/>
    <n v="13"/>
    <x v="1"/>
    <x v="1"/>
    <n v="0"/>
    <x v="0"/>
    <x v="4"/>
    <x v="0"/>
    <n v="144"/>
    <n v="156.96"/>
    <n v="1872"/>
    <n v="2040.48"/>
    <x v="8"/>
    <x v="7"/>
    <x v="0"/>
  </r>
  <r>
    <d v="2021-08-10T00:00:00"/>
    <s v="P0009"/>
    <n v="1"/>
    <x v="2"/>
    <x v="1"/>
    <n v="0"/>
    <x v="37"/>
    <x v="0"/>
    <x v="3"/>
    <n v="6"/>
    <n v="7.8599999999999994"/>
    <n v="6"/>
    <n v="7.8599999999999994"/>
    <x v="9"/>
    <x v="7"/>
    <x v="0"/>
  </r>
  <r>
    <d v="2021-08-11T00:00:00"/>
    <s v="P0011"/>
    <n v="3"/>
    <x v="0"/>
    <x v="1"/>
    <n v="0"/>
    <x v="31"/>
    <x v="2"/>
    <x v="2"/>
    <n v="44"/>
    <n v="48.4"/>
    <n v="132"/>
    <n v="145.19999999999999"/>
    <x v="10"/>
    <x v="7"/>
    <x v="0"/>
  </r>
  <r>
    <d v="2021-08-12T00:00:00"/>
    <s v="P0044"/>
    <n v="9"/>
    <x v="1"/>
    <x v="1"/>
    <n v="0"/>
    <x v="11"/>
    <x v="1"/>
    <x v="1"/>
    <n v="76"/>
    <n v="82.08"/>
    <n v="684"/>
    <n v="738.72"/>
    <x v="11"/>
    <x v="7"/>
    <x v="0"/>
  </r>
  <r>
    <d v="2021-08-13T00:00:00"/>
    <s v="P0004"/>
    <n v="6"/>
    <x v="0"/>
    <x v="1"/>
    <n v="0"/>
    <x v="3"/>
    <x v="0"/>
    <x v="2"/>
    <n v="44"/>
    <n v="48.84"/>
    <n v="264"/>
    <n v="293.04000000000002"/>
    <x v="12"/>
    <x v="7"/>
    <x v="0"/>
  </r>
  <r>
    <d v="2021-08-14T00:00:00"/>
    <s v="P0008"/>
    <n v="1"/>
    <x v="2"/>
    <x v="1"/>
    <n v="0"/>
    <x v="25"/>
    <x v="0"/>
    <x v="1"/>
    <n v="83"/>
    <n v="94.62"/>
    <n v="83"/>
    <n v="94.62"/>
    <x v="13"/>
    <x v="7"/>
    <x v="0"/>
  </r>
  <r>
    <d v="2021-08-15T00:00:00"/>
    <s v="P0038"/>
    <n v="14"/>
    <x v="1"/>
    <x v="0"/>
    <n v="0"/>
    <x v="1"/>
    <x v="1"/>
    <x v="1"/>
    <n v="72"/>
    <n v="79.92"/>
    <n v="1008"/>
    <n v="1118.8800000000001"/>
    <x v="14"/>
    <x v="7"/>
    <x v="0"/>
  </r>
  <r>
    <d v="2021-08-16T00:00:00"/>
    <s v="P0021"/>
    <n v="6"/>
    <x v="1"/>
    <x v="1"/>
    <n v="0"/>
    <x v="32"/>
    <x v="4"/>
    <x v="0"/>
    <n v="126"/>
    <n v="162.54"/>
    <n v="756"/>
    <n v="975.24"/>
    <x v="15"/>
    <x v="7"/>
    <x v="0"/>
  </r>
  <r>
    <d v="2021-08-17T00:00:00"/>
    <s v="P0013"/>
    <n v="12"/>
    <x v="2"/>
    <x v="1"/>
    <n v="0"/>
    <x v="2"/>
    <x v="2"/>
    <x v="1"/>
    <n v="112"/>
    <n v="122.08"/>
    <n v="1344"/>
    <n v="1464.96"/>
    <x v="16"/>
    <x v="7"/>
    <x v="0"/>
  </r>
  <r>
    <d v="2021-08-18T00:00:00"/>
    <s v="P0036"/>
    <n v="10"/>
    <x v="2"/>
    <x v="0"/>
    <n v="0"/>
    <x v="43"/>
    <x v="3"/>
    <x v="1"/>
    <n v="90"/>
    <n v="96.3"/>
    <n v="900"/>
    <n v="963"/>
    <x v="17"/>
    <x v="7"/>
    <x v="0"/>
  </r>
  <r>
    <d v="2021-08-19T00:00:00"/>
    <s v="P0007"/>
    <n v="15"/>
    <x v="2"/>
    <x v="0"/>
    <n v="0"/>
    <x v="36"/>
    <x v="0"/>
    <x v="2"/>
    <n v="43"/>
    <n v="47.730000000000004"/>
    <n v="645"/>
    <n v="715.95"/>
    <x v="18"/>
    <x v="7"/>
    <x v="0"/>
  </r>
  <r>
    <d v="2021-08-20T00:00:00"/>
    <s v="P0042"/>
    <n v="6"/>
    <x v="1"/>
    <x v="1"/>
    <n v="0"/>
    <x v="10"/>
    <x v="1"/>
    <x v="0"/>
    <n v="120"/>
    <n v="162"/>
    <n v="720"/>
    <n v="972"/>
    <x v="19"/>
    <x v="7"/>
    <x v="0"/>
  </r>
  <r>
    <d v="2021-08-21T00:00:00"/>
    <s v="P0040"/>
    <n v="12"/>
    <x v="0"/>
    <x v="0"/>
    <n v="0"/>
    <x v="17"/>
    <x v="1"/>
    <x v="1"/>
    <n v="90"/>
    <n v="115.2"/>
    <n v="1080"/>
    <n v="1382.4"/>
    <x v="20"/>
    <x v="7"/>
    <x v="0"/>
  </r>
  <r>
    <d v="2021-08-22T00:00:00"/>
    <s v="P0010"/>
    <n v="3"/>
    <x v="1"/>
    <x v="1"/>
    <n v="0"/>
    <x v="20"/>
    <x v="2"/>
    <x v="0"/>
    <n v="148"/>
    <n v="164.28"/>
    <n v="444"/>
    <n v="492.84000000000003"/>
    <x v="21"/>
    <x v="7"/>
    <x v="0"/>
  </r>
  <r>
    <d v="2021-08-23T00:00:00"/>
    <s v="P0034"/>
    <n v="14"/>
    <x v="1"/>
    <x v="0"/>
    <n v="0"/>
    <x v="13"/>
    <x v="3"/>
    <x v="2"/>
    <n v="55"/>
    <n v="58.3"/>
    <n v="770"/>
    <n v="816.19999999999993"/>
    <x v="22"/>
    <x v="7"/>
    <x v="0"/>
  </r>
  <r>
    <d v="2021-08-24T00:00:00"/>
    <s v="P0008"/>
    <n v="11"/>
    <x v="1"/>
    <x v="1"/>
    <n v="0"/>
    <x v="25"/>
    <x v="0"/>
    <x v="1"/>
    <n v="83"/>
    <n v="94.62"/>
    <n v="913"/>
    <n v="1040.8200000000002"/>
    <x v="23"/>
    <x v="7"/>
    <x v="0"/>
  </r>
  <r>
    <d v="2021-08-25T00:00:00"/>
    <s v="P0014"/>
    <n v="1"/>
    <x v="0"/>
    <x v="0"/>
    <n v="0"/>
    <x v="9"/>
    <x v="2"/>
    <x v="1"/>
    <n v="112"/>
    <n v="146.72"/>
    <n v="112"/>
    <n v="146.72"/>
    <x v="24"/>
    <x v="7"/>
    <x v="0"/>
  </r>
  <r>
    <d v="2021-08-26T00:00:00"/>
    <s v="P0006"/>
    <n v="1"/>
    <x v="1"/>
    <x v="1"/>
    <n v="0"/>
    <x v="15"/>
    <x v="0"/>
    <x v="1"/>
    <n v="75"/>
    <n v="85.5"/>
    <n v="75"/>
    <n v="85.5"/>
    <x v="25"/>
    <x v="7"/>
    <x v="0"/>
  </r>
  <r>
    <d v="2021-08-27T00:00:00"/>
    <s v="P0012"/>
    <n v="8"/>
    <x v="1"/>
    <x v="0"/>
    <n v="0"/>
    <x v="35"/>
    <x v="2"/>
    <x v="1"/>
    <n v="73"/>
    <n v="94.17"/>
    <n v="584"/>
    <n v="753.36"/>
    <x v="26"/>
    <x v="7"/>
    <x v="0"/>
  </r>
  <r>
    <d v="2021-08-28T00:00:00"/>
    <s v="P0040"/>
    <n v="2"/>
    <x v="2"/>
    <x v="1"/>
    <n v="0"/>
    <x v="17"/>
    <x v="1"/>
    <x v="1"/>
    <n v="90"/>
    <n v="115.2"/>
    <n v="180"/>
    <n v="230.4"/>
    <x v="27"/>
    <x v="7"/>
    <x v="0"/>
  </r>
  <r>
    <d v="2021-08-29T00:00:00"/>
    <s v="P0039"/>
    <n v="15"/>
    <x v="2"/>
    <x v="0"/>
    <n v="0"/>
    <x v="34"/>
    <x v="1"/>
    <x v="3"/>
    <n v="37"/>
    <n v="42.55"/>
    <n v="555"/>
    <n v="638.25"/>
    <x v="28"/>
    <x v="7"/>
    <x v="0"/>
  </r>
  <r>
    <d v="2021-08-30T00:00:00"/>
    <s v="P0016"/>
    <n v="10"/>
    <x v="2"/>
    <x v="1"/>
    <n v="0"/>
    <x v="21"/>
    <x v="2"/>
    <x v="3"/>
    <n v="13"/>
    <n v="16.64"/>
    <n v="130"/>
    <n v="166.4"/>
    <x v="29"/>
    <x v="7"/>
    <x v="0"/>
  </r>
  <r>
    <d v="2021-08-31T00:00:00"/>
    <s v="P0034"/>
    <n v="2"/>
    <x v="1"/>
    <x v="1"/>
    <n v="0"/>
    <x v="13"/>
    <x v="3"/>
    <x v="2"/>
    <n v="55"/>
    <n v="58.3"/>
    <n v="110"/>
    <n v="116.6"/>
    <x v="30"/>
    <x v="7"/>
    <x v="0"/>
  </r>
  <r>
    <d v="2021-09-01T00:00:00"/>
    <s v="P0019"/>
    <n v="8"/>
    <x v="1"/>
    <x v="0"/>
    <n v="0"/>
    <x v="40"/>
    <x v="2"/>
    <x v="0"/>
    <n v="150"/>
    <n v="210"/>
    <n v="1200"/>
    <n v="1680"/>
    <x v="0"/>
    <x v="8"/>
    <x v="0"/>
  </r>
  <r>
    <d v="2021-09-02T00:00:00"/>
    <s v="P0004"/>
    <n v="15"/>
    <x v="2"/>
    <x v="1"/>
    <n v="0"/>
    <x v="3"/>
    <x v="0"/>
    <x v="2"/>
    <n v="44"/>
    <n v="48.84"/>
    <n v="660"/>
    <n v="732.6"/>
    <x v="1"/>
    <x v="8"/>
    <x v="0"/>
  </r>
  <r>
    <d v="2021-09-03T00:00:00"/>
    <s v="P0010"/>
    <n v="1"/>
    <x v="2"/>
    <x v="0"/>
    <n v="0"/>
    <x v="20"/>
    <x v="2"/>
    <x v="0"/>
    <n v="148"/>
    <n v="164.28"/>
    <n v="148"/>
    <n v="164.28"/>
    <x v="2"/>
    <x v="8"/>
    <x v="0"/>
  </r>
  <r>
    <d v="2021-09-04T00:00:00"/>
    <s v="P0013"/>
    <n v="8"/>
    <x v="2"/>
    <x v="0"/>
    <n v="0"/>
    <x v="2"/>
    <x v="2"/>
    <x v="1"/>
    <n v="112"/>
    <n v="122.08"/>
    <n v="896"/>
    <n v="976.64"/>
    <x v="3"/>
    <x v="8"/>
    <x v="0"/>
  </r>
  <r>
    <d v="2021-09-05T00:00:00"/>
    <s v="P0044"/>
    <n v="14"/>
    <x v="2"/>
    <x v="0"/>
    <n v="0"/>
    <x v="11"/>
    <x v="1"/>
    <x v="1"/>
    <n v="76"/>
    <n v="82.08"/>
    <n v="1064"/>
    <n v="1149.1199999999999"/>
    <x v="4"/>
    <x v="8"/>
    <x v="0"/>
  </r>
  <r>
    <d v="2021-09-06T00:00:00"/>
    <s v="P0042"/>
    <n v="4"/>
    <x v="2"/>
    <x v="0"/>
    <n v="0"/>
    <x v="10"/>
    <x v="1"/>
    <x v="0"/>
    <n v="120"/>
    <n v="162"/>
    <n v="480"/>
    <n v="648"/>
    <x v="5"/>
    <x v="8"/>
    <x v="0"/>
  </r>
  <r>
    <d v="2021-09-07T00:00:00"/>
    <s v="P0003"/>
    <n v="2"/>
    <x v="2"/>
    <x v="1"/>
    <n v="0"/>
    <x v="6"/>
    <x v="0"/>
    <x v="1"/>
    <n v="71"/>
    <n v="80.94"/>
    <n v="142"/>
    <n v="161.88"/>
    <x v="6"/>
    <x v="8"/>
    <x v="0"/>
  </r>
  <r>
    <d v="2021-09-08T00:00:00"/>
    <s v="P0022"/>
    <n v="8"/>
    <x v="1"/>
    <x v="1"/>
    <n v="0"/>
    <x v="22"/>
    <x v="4"/>
    <x v="0"/>
    <n v="121"/>
    <n v="141.57"/>
    <n v="968"/>
    <n v="1132.56"/>
    <x v="7"/>
    <x v="8"/>
    <x v="0"/>
  </r>
  <r>
    <d v="2021-09-09T00:00:00"/>
    <s v="P0023"/>
    <n v="12"/>
    <x v="2"/>
    <x v="0"/>
    <n v="0"/>
    <x v="12"/>
    <x v="4"/>
    <x v="0"/>
    <n v="141"/>
    <n v="149.46"/>
    <n v="1692"/>
    <n v="1793.52"/>
    <x v="8"/>
    <x v="8"/>
    <x v="0"/>
  </r>
  <r>
    <d v="2021-09-10T00:00:00"/>
    <s v="P0029"/>
    <n v="3"/>
    <x v="0"/>
    <x v="0"/>
    <n v="0"/>
    <x v="19"/>
    <x v="3"/>
    <x v="2"/>
    <n v="47"/>
    <n v="53.11"/>
    <n v="141"/>
    <n v="159.32999999999998"/>
    <x v="9"/>
    <x v="8"/>
    <x v="0"/>
  </r>
  <r>
    <d v="2021-09-11T00:00:00"/>
    <s v="P0011"/>
    <n v="10"/>
    <x v="1"/>
    <x v="0"/>
    <n v="0"/>
    <x v="31"/>
    <x v="2"/>
    <x v="2"/>
    <n v="44"/>
    <n v="48.4"/>
    <n v="440"/>
    <n v="484"/>
    <x v="10"/>
    <x v="8"/>
    <x v="0"/>
  </r>
  <r>
    <d v="2021-09-12T00:00:00"/>
    <s v="P0012"/>
    <n v="14"/>
    <x v="2"/>
    <x v="0"/>
    <n v="0"/>
    <x v="35"/>
    <x v="2"/>
    <x v="1"/>
    <n v="73"/>
    <n v="94.17"/>
    <n v="1022"/>
    <n v="1318.38"/>
    <x v="11"/>
    <x v="8"/>
    <x v="0"/>
  </r>
  <r>
    <d v="2021-09-13T00:00:00"/>
    <s v="P0026"/>
    <n v="10"/>
    <x v="1"/>
    <x v="1"/>
    <n v="0"/>
    <x v="42"/>
    <x v="3"/>
    <x v="3"/>
    <n v="18"/>
    <n v="24.66"/>
    <n v="180"/>
    <n v="246.6"/>
    <x v="12"/>
    <x v="8"/>
    <x v="0"/>
  </r>
  <r>
    <d v="2021-09-14T00:00:00"/>
    <s v="P0042"/>
    <n v="8"/>
    <x v="0"/>
    <x v="1"/>
    <n v="0"/>
    <x v="10"/>
    <x v="1"/>
    <x v="0"/>
    <n v="120"/>
    <n v="162"/>
    <n v="960"/>
    <n v="1296"/>
    <x v="13"/>
    <x v="8"/>
    <x v="0"/>
  </r>
  <r>
    <d v="2021-09-15T00:00:00"/>
    <s v="P0036"/>
    <n v="8"/>
    <x v="0"/>
    <x v="0"/>
    <n v="0"/>
    <x v="43"/>
    <x v="3"/>
    <x v="1"/>
    <n v="90"/>
    <n v="96.3"/>
    <n v="720"/>
    <n v="770.4"/>
    <x v="14"/>
    <x v="8"/>
    <x v="0"/>
  </r>
  <r>
    <d v="2021-09-16T00:00:00"/>
    <s v="P0041"/>
    <n v="14"/>
    <x v="1"/>
    <x v="1"/>
    <n v="0"/>
    <x v="41"/>
    <x v="1"/>
    <x v="0"/>
    <n v="138"/>
    <n v="173.88"/>
    <n v="1932"/>
    <n v="2434.3199999999997"/>
    <x v="15"/>
    <x v="8"/>
    <x v="0"/>
  </r>
  <r>
    <d v="2021-09-17T00:00:00"/>
    <s v="P0029"/>
    <n v="14"/>
    <x v="2"/>
    <x v="1"/>
    <n v="0"/>
    <x v="19"/>
    <x v="3"/>
    <x v="2"/>
    <n v="47"/>
    <n v="53.11"/>
    <n v="658"/>
    <n v="743.54"/>
    <x v="16"/>
    <x v="8"/>
    <x v="0"/>
  </r>
  <r>
    <d v="2021-09-18T00:00:00"/>
    <s v="P0029"/>
    <n v="6"/>
    <x v="2"/>
    <x v="1"/>
    <n v="0"/>
    <x v="19"/>
    <x v="3"/>
    <x v="2"/>
    <n v="47"/>
    <n v="53.11"/>
    <n v="282"/>
    <n v="318.65999999999997"/>
    <x v="17"/>
    <x v="8"/>
    <x v="0"/>
  </r>
  <r>
    <d v="2021-09-19T00:00:00"/>
    <s v="P0010"/>
    <n v="13"/>
    <x v="1"/>
    <x v="0"/>
    <n v="0"/>
    <x v="20"/>
    <x v="2"/>
    <x v="0"/>
    <n v="148"/>
    <n v="164.28"/>
    <n v="1924"/>
    <n v="2135.64"/>
    <x v="18"/>
    <x v="8"/>
    <x v="0"/>
  </r>
  <r>
    <d v="2021-09-20T00:00:00"/>
    <s v="P0022"/>
    <n v="1"/>
    <x v="0"/>
    <x v="1"/>
    <n v="0"/>
    <x v="22"/>
    <x v="4"/>
    <x v="0"/>
    <n v="121"/>
    <n v="141.57"/>
    <n v="121"/>
    <n v="141.57"/>
    <x v="19"/>
    <x v="8"/>
    <x v="0"/>
  </r>
  <r>
    <d v="2021-09-21T00:00:00"/>
    <s v="P0010"/>
    <n v="7"/>
    <x v="2"/>
    <x v="1"/>
    <n v="0"/>
    <x v="20"/>
    <x v="2"/>
    <x v="0"/>
    <n v="148"/>
    <n v="164.28"/>
    <n v="1036"/>
    <n v="1149.96"/>
    <x v="20"/>
    <x v="8"/>
    <x v="0"/>
  </r>
  <r>
    <d v="2021-09-22T00:00:00"/>
    <s v="P0015"/>
    <n v="2"/>
    <x v="1"/>
    <x v="1"/>
    <n v="0"/>
    <x v="27"/>
    <x v="2"/>
    <x v="3"/>
    <n v="12"/>
    <n v="15.719999999999999"/>
    <n v="24"/>
    <n v="31.439999999999998"/>
    <x v="21"/>
    <x v="8"/>
    <x v="0"/>
  </r>
  <r>
    <d v="2021-09-23T00:00:00"/>
    <s v="P0033"/>
    <n v="1"/>
    <x v="2"/>
    <x v="1"/>
    <n v="0"/>
    <x v="38"/>
    <x v="3"/>
    <x v="1"/>
    <n v="95"/>
    <n v="119.7"/>
    <n v="95"/>
    <n v="119.7"/>
    <x v="22"/>
    <x v="8"/>
    <x v="0"/>
  </r>
  <r>
    <d v="2021-09-24T00:00:00"/>
    <s v="P0043"/>
    <n v="9"/>
    <x v="2"/>
    <x v="1"/>
    <n v="0"/>
    <x v="23"/>
    <x v="1"/>
    <x v="1"/>
    <n v="67"/>
    <n v="83.08"/>
    <n v="603"/>
    <n v="747.72"/>
    <x v="23"/>
    <x v="8"/>
    <x v="0"/>
  </r>
  <r>
    <d v="2021-09-25T00:00:00"/>
    <s v="P0012"/>
    <n v="8"/>
    <x v="2"/>
    <x v="0"/>
    <n v="0"/>
    <x v="35"/>
    <x v="2"/>
    <x v="1"/>
    <n v="73"/>
    <n v="94.17"/>
    <n v="584"/>
    <n v="753.36"/>
    <x v="24"/>
    <x v="8"/>
    <x v="0"/>
  </r>
  <r>
    <d v="2021-09-26T00:00:00"/>
    <s v="P0029"/>
    <n v="1"/>
    <x v="1"/>
    <x v="0"/>
    <n v="0"/>
    <x v="19"/>
    <x v="3"/>
    <x v="2"/>
    <n v="47"/>
    <n v="53.11"/>
    <n v="47"/>
    <n v="53.11"/>
    <x v="25"/>
    <x v="8"/>
    <x v="0"/>
  </r>
  <r>
    <d v="2021-09-27T00:00:00"/>
    <s v="P0032"/>
    <n v="12"/>
    <x v="2"/>
    <x v="0"/>
    <n v="0"/>
    <x v="18"/>
    <x v="3"/>
    <x v="1"/>
    <n v="89"/>
    <n v="117.48"/>
    <n v="1068"/>
    <n v="1409.76"/>
    <x v="26"/>
    <x v="8"/>
    <x v="0"/>
  </r>
  <r>
    <d v="2021-09-28T00:00:00"/>
    <s v="P0034"/>
    <n v="14"/>
    <x v="1"/>
    <x v="0"/>
    <n v="0"/>
    <x v="13"/>
    <x v="3"/>
    <x v="2"/>
    <n v="55"/>
    <n v="58.3"/>
    <n v="770"/>
    <n v="816.19999999999993"/>
    <x v="27"/>
    <x v="8"/>
    <x v="0"/>
  </r>
  <r>
    <d v="2021-09-29T00:00:00"/>
    <s v="P0032"/>
    <n v="2"/>
    <x v="2"/>
    <x v="0"/>
    <n v="0"/>
    <x v="18"/>
    <x v="3"/>
    <x v="1"/>
    <n v="89"/>
    <n v="117.48"/>
    <n v="178"/>
    <n v="234.96"/>
    <x v="28"/>
    <x v="8"/>
    <x v="0"/>
  </r>
  <r>
    <d v="2021-09-30T00:00:00"/>
    <s v="P0019"/>
    <n v="6"/>
    <x v="1"/>
    <x v="0"/>
    <n v="0"/>
    <x v="40"/>
    <x v="2"/>
    <x v="0"/>
    <n v="150"/>
    <n v="210"/>
    <n v="900"/>
    <n v="1260"/>
    <x v="29"/>
    <x v="8"/>
    <x v="0"/>
  </r>
  <r>
    <d v="2021-10-01T00:00:00"/>
    <s v="P0011"/>
    <n v="14"/>
    <x v="2"/>
    <x v="0"/>
    <n v="0"/>
    <x v="31"/>
    <x v="2"/>
    <x v="2"/>
    <n v="44"/>
    <n v="48.4"/>
    <n v="616"/>
    <n v="677.6"/>
    <x v="0"/>
    <x v="9"/>
    <x v="0"/>
  </r>
  <r>
    <d v="2021-10-02T00:00:00"/>
    <s v="P0022"/>
    <n v="10"/>
    <x v="2"/>
    <x v="1"/>
    <n v="0"/>
    <x v="22"/>
    <x v="4"/>
    <x v="0"/>
    <n v="121"/>
    <n v="141.57"/>
    <n v="1210"/>
    <n v="1415.6999999999998"/>
    <x v="1"/>
    <x v="9"/>
    <x v="0"/>
  </r>
  <r>
    <d v="2021-10-03T00:00:00"/>
    <s v="P0014"/>
    <n v="11"/>
    <x v="1"/>
    <x v="1"/>
    <n v="0"/>
    <x v="9"/>
    <x v="2"/>
    <x v="1"/>
    <n v="112"/>
    <n v="146.72"/>
    <n v="1232"/>
    <n v="1613.92"/>
    <x v="2"/>
    <x v="9"/>
    <x v="0"/>
  </r>
  <r>
    <d v="2021-10-04T00:00:00"/>
    <s v="P0040"/>
    <n v="4"/>
    <x v="1"/>
    <x v="0"/>
    <n v="0"/>
    <x v="17"/>
    <x v="1"/>
    <x v="1"/>
    <n v="90"/>
    <n v="115.2"/>
    <n v="360"/>
    <n v="460.8"/>
    <x v="3"/>
    <x v="9"/>
    <x v="0"/>
  </r>
  <r>
    <d v="2021-10-05T00:00:00"/>
    <s v="P0008"/>
    <n v="9"/>
    <x v="0"/>
    <x v="1"/>
    <n v="0"/>
    <x v="25"/>
    <x v="0"/>
    <x v="1"/>
    <n v="83"/>
    <n v="94.62"/>
    <n v="747"/>
    <n v="851.58"/>
    <x v="4"/>
    <x v="9"/>
    <x v="0"/>
  </r>
  <r>
    <d v="2021-10-06T00:00:00"/>
    <s v="P0021"/>
    <n v="2"/>
    <x v="2"/>
    <x v="1"/>
    <n v="0"/>
    <x v="32"/>
    <x v="4"/>
    <x v="0"/>
    <n v="126"/>
    <n v="162.54"/>
    <n v="252"/>
    <n v="325.08"/>
    <x v="5"/>
    <x v="9"/>
    <x v="0"/>
  </r>
  <r>
    <d v="2021-10-07T00:00:00"/>
    <s v="P0014"/>
    <n v="7"/>
    <x v="1"/>
    <x v="0"/>
    <n v="0"/>
    <x v="9"/>
    <x v="2"/>
    <x v="1"/>
    <n v="112"/>
    <n v="146.72"/>
    <n v="784"/>
    <n v="1027.04"/>
    <x v="6"/>
    <x v="9"/>
    <x v="0"/>
  </r>
  <r>
    <d v="2021-10-08T00:00:00"/>
    <s v="P0001"/>
    <n v="6"/>
    <x v="1"/>
    <x v="1"/>
    <n v="0"/>
    <x v="16"/>
    <x v="0"/>
    <x v="1"/>
    <n v="98"/>
    <n v="103.88"/>
    <n v="588"/>
    <n v="623.28"/>
    <x v="7"/>
    <x v="9"/>
    <x v="0"/>
  </r>
  <r>
    <d v="2021-10-09T00:00:00"/>
    <s v="P0002"/>
    <n v="5"/>
    <x v="0"/>
    <x v="1"/>
    <n v="0"/>
    <x v="29"/>
    <x v="0"/>
    <x v="1"/>
    <n v="105"/>
    <n v="142.80000000000001"/>
    <n v="525"/>
    <n v="714"/>
    <x v="8"/>
    <x v="9"/>
    <x v="0"/>
  </r>
  <r>
    <d v="2021-10-10T00:00:00"/>
    <s v="P0042"/>
    <n v="8"/>
    <x v="2"/>
    <x v="0"/>
    <n v="0"/>
    <x v="10"/>
    <x v="1"/>
    <x v="0"/>
    <n v="120"/>
    <n v="162"/>
    <n v="960"/>
    <n v="1296"/>
    <x v="9"/>
    <x v="9"/>
    <x v="0"/>
  </r>
  <r>
    <d v="2021-10-11T00:00:00"/>
    <s v="P0030"/>
    <n v="15"/>
    <x v="1"/>
    <x v="0"/>
    <n v="0"/>
    <x v="28"/>
    <x v="3"/>
    <x v="0"/>
    <n v="148"/>
    <n v="201.28"/>
    <n v="2220"/>
    <n v="3019.2"/>
    <x v="10"/>
    <x v="9"/>
    <x v="0"/>
  </r>
  <r>
    <d v="2021-10-12T00:00:00"/>
    <s v="P0017"/>
    <n v="14"/>
    <x v="2"/>
    <x v="1"/>
    <n v="0"/>
    <x v="39"/>
    <x v="2"/>
    <x v="0"/>
    <n v="134"/>
    <n v="156.78"/>
    <n v="1876"/>
    <n v="2194.92"/>
    <x v="11"/>
    <x v="9"/>
    <x v="0"/>
  </r>
  <r>
    <d v="2021-10-13T00:00:00"/>
    <s v="P0016"/>
    <n v="11"/>
    <x v="2"/>
    <x v="0"/>
    <n v="0"/>
    <x v="21"/>
    <x v="2"/>
    <x v="3"/>
    <n v="13"/>
    <n v="16.64"/>
    <n v="143"/>
    <n v="183.04000000000002"/>
    <x v="12"/>
    <x v="9"/>
    <x v="0"/>
  </r>
  <r>
    <d v="2021-10-14T00:00:00"/>
    <s v="P0023"/>
    <n v="6"/>
    <x v="1"/>
    <x v="1"/>
    <n v="0"/>
    <x v="12"/>
    <x v="4"/>
    <x v="0"/>
    <n v="141"/>
    <n v="149.46"/>
    <n v="846"/>
    <n v="896.76"/>
    <x v="13"/>
    <x v="9"/>
    <x v="0"/>
  </r>
  <r>
    <d v="2021-10-15T00:00:00"/>
    <s v="P0041"/>
    <n v="9"/>
    <x v="2"/>
    <x v="1"/>
    <n v="0"/>
    <x v="41"/>
    <x v="1"/>
    <x v="0"/>
    <n v="138"/>
    <n v="173.88"/>
    <n v="1242"/>
    <n v="1564.92"/>
    <x v="14"/>
    <x v="9"/>
    <x v="0"/>
  </r>
  <r>
    <d v="2021-10-16T00:00:00"/>
    <s v="P0005"/>
    <n v="9"/>
    <x v="2"/>
    <x v="1"/>
    <n v="0"/>
    <x v="24"/>
    <x v="0"/>
    <x v="0"/>
    <n v="133"/>
    <n v="155.61000000000001"/>
    <n v="1197"/>
    <n v="1400.4900000000002"/>
    <x v="15"/>
    <x v="9"/>
    <x v="0"/>
  </r>
  <r>
    <d v="2021-10-17T00:00:00"/>
    <s v="P0014"/>
    <n v="8"/>
    <x v="2"/>
    <x v="0"/>
    <n v="0"/>
    <x v="9"/>
    <x v="2"/>
    <x v="1"/>
    <n v="112"/>
    <n v="146.72"/>
    <n v="896"/>
    <n v="1173.76"/>
    <x v="16"/>
    <x v="9"/>
    <x v="0"/>
  </r>
  <r>
    <d v="2021-10-18T00:00:00"/>
    <s v="P0018"/>
    <n v="6"/>
    <x v="2"/>
    <x v="1"/>
    <n v="0"/>
    <x v="30"/>
    <x v="2"/>
    <x v="3"/>
    <n v="37"/>
    <n v="49.21"/>
    <n v="222"/>
    <n v="295.26"/>
    <x v="17"/>
    <x v="9"/>
    <x v="0"/>
  </r>
  <r>
    <d v="2021-10-19T00:00:00"/>
    <s v="P0002"/>
    <n v="6"/>
    <x v="2"/>
    <x v="1"/>
    <n v="0"/>
    <x v="29"/>
    <x v="0"/>
    <x v="1"/>
    <n v="105"/>
    <n v="142.80000000000001"/>
    <n v="630"/>
    <n v="856.80000000000007"/>
    <x v="18"/>
    <x v="9"/>
    <x v="0"/>
  </r>
  <r>
    <d v="2021-10-20T00:00:00"/>
    <s v="P0005"/>
    <n v="11"/>
    <x v="1"/>
    <x v="1"/>
    <n v="0"/>
    <x v="24"/>
    <x v="0"/>
    <x v="0"/>
    <n v="133"/>
    <n v="155.61000000000001"/>
    <n v="1463"/>
    <n v="1711.71"/>
    <x v="19"/>
    <x v="9"/>
    <x v="0"/>
  </r>
  <r>
    <d v="2021-10-21T00:00:00"/>
    <s v="P0004"/>
    <n v="3"/>
    <x v="1"/>
    <x v="1"/>
    <n v="0"/>
    <x v="3"/>
    <x v="0"/>
    <x v="2"/>
    <n v="44"/>
    <n v="48.84"/>
    <n v="132"/>
    <n v="146.52000000000001"/>
    <x v="20"/>
    <x v="9"/>
    <x v="0"/>
  </r>
  <r>
    <d v="2021-10-22T00:00:00"/>
    <s v="P0032"/>
    <n v="14"/>
    <x v="1"/>
    <x v="0"/>
    <n v="0"/>
    <x v="18"/>
    <x v="3"/>
    <x v="1"/>
    <n v="89"/>
    <n v="117.48"/>
    <n v="1246"/>
    <n v="1644.72"/>
    <x v="21"/>
    <x v="9"/>
    <x v="0"/>
  </r>
  <r>
    <d v="2021-10-23T00:00:00"/>
    <s v="P0010"/>
    <n v="13"/>
    <x v="2"/>
    <x v="1"/>
    <n v="0"/>
    <x v="20"/>
    <x v="2"/>
    <x v="0"/>
    <n v="148"/>
    <n v="164.28"/>
    <n v="1924"/>
    <n v="2135.64"/>
    <x v="22"/>
    <x v="9"/>
    <x v="0"/>
  </r>
  <r>
    <d v="2021-10-24T00:00:00"/>
    <s v="P0026"/>
    <n v="8"/>
    <x v="1"/>
    <x v="1"/>
    <n v="0"/>
    <x v="42"/>
    <x v="3"/>
    <x v="3"/>
    <n v="18"/>
    <n v="24.66"/>
    <n v="144"/>
    <n v="197.28"/>
    <x v="23"/>
    <x v="9"/>
    <x v="0"/>
  </r>
  <r>
    <d v="2021-10-25T00:00:00"/>
    <s v="P0028"/>
    <n v="3"/>
    <x v="2"/>
    <x v="1"/>
    <n v="0"/>
    <x v="33"/>
    <x v="3"/>
    <x v="3"/>
    <n v="37"/>
    <n v="41.81"/>
    <n v="111"/>
    <n v="125.43"/>
    <x v="24"/>
    <x v="9"/>
    <x v="0"/>
  </r>
  <r>
    <d v="2021-10-26T00:00:00"/>
    <s v="P0032"/>
    <n v="1"/>
    <x v="1"/>
    <x v="1"/>
    <n v="0"/>
    <x v="18"/>
    <x v="3"/>
    <x v="1"/>
    <n v="89"/>
    <n v="117.48"/>
    <n v="89"/>
    <n v="117.48"/>
    <x v="25"/>
    <x v="9"/>
    <x v="0"/>
  </r>
  <r>
    <d v="2021-10-27T00:00:00"/>
    <s v="P0002"/>
    <n v="13"/>
    <x v="1"/>
    <x v="1"/>
    <n v="0"/>
    <x v="29"/>
    <x v="0"/>
    <x v="1"/>
    <n v="105"/>
    <n v="142.80000000000001"/>
    <n v="1365"/>
    <n v="1856.4"/>
    <x v="26"/>
    <x v="9"/>
    <x v="0"/>
  </r>
  <r>
    <d v="2021-10-28T00:00:00"/>
    <s v="P0012"/>
    <n v="6"/>
    <x v="2"/>
    <x v="1"/>
    <n v="0"/>
    <x v="35"/>
    <x v="2"/>
    <x v="1"/>
    <n v="73"/>
    <n v="94.17"/>
    <n v="438"/>
    <n v="565.02"/>
    <x v="27"/>
    <x v="9"/>
    <x v="0"/>
  </r>
  <r>
    <d v="2021-10-29T00:00:00"/>
    <s v="P0013"/>
    <n v="6"/>
    <x v="1"/>
    <x v="0"/>
    <n v="0"/>
    <x v="2"/>
    <x v="2"/>
    <x v="1"/>
    <n v="112"/>
    <n v="122.08"/>
    <n v="672"/>
    <n v="732.48"/>
    <x v="28"/>
    <x v="9"/>
    <x v="0"/>
  </r>
  <r>
    <d v="2021-10-30T00:00:00"/>
    <s v="P0016"/>
    <n v="15"/>
    <x v="1"/>
    <x v="1"/>
    <n v="0"/>
    <x v="21"/>
    <x v="2"/>
    <x v="3"/>
    <n v="13"/>
    <n v="16.64"/>
    <n v="195"/>
    <n v="249.60000000000002"/>
    <x v="29"/>
    <x v="9"/>
    <x v="0"/>
  </r>
  <r>
    <d v="2021-10-31T00:00:00"/>
    <s v="P0036"/>
    <n v="8"/>
    <x v="2"/>
    <x v="0"/>
    <n v="0"/>
    <x v="43"/>
    <x v="3"/>
    <x v="1"/>
    <n v="90"/>
    <n v="96.3"/>
    <n v="720"/>
    <n v="770.4"/>
    <x v="30"/>
    <x v="9"/>
    <x v="0"/>
  </r>
  <r>
    <d v="2021-11-01T00:00:00"/>
    <s v="P0012"/>
    <n v="7"/>
    <x v="2"/>
    <x v="1"/>
    <n v="0"/>
    <x v="35"/>
    <x v="2"/>
    <x v="1"/>
    <n v="73"/>
    <n v="94.17"/>
    <n v="511"/>
    <n v="659.19"/>
    <x v="0"/>
    <x v="10"/>
    <x v="0"/>
  </r>
  <r>
    <d v="2021-11-02T00:00:00"/>
    <s v="P0005"/>
    <n v="15"/>
    <x v="2"/>
    <x v="0"/>
    <n v="0"/>
    <x v="24"/>
    <x v="0"/>
    <x v="0"/>
    <n v="133"/>
    <n v="155.61000000000001"/>
    <n v="1995"/>
    <n v="2334.15"/>
    <x v="1"/>
    <x v="10"/>
    <x v="0"/>
  </r>
  <r>
    <d v="2021-11-03T00:00:00"/>
    <s v="P0037"/>
    <n v="15"/>
    <x v="2"/>
    <x v="1"/>
    <n v="0"/>
    <x v="8"/>
    <x v="1"/>
    <x v="1"/>
    <n v="67"/>
    <n v="85.76"/>
    <n v="1005"/>
    <n v="1286.4000000000001"/>
    <x v="2"/>
    <x v="10"/>
    <x v="0"/>
  </r>
  <r>
    <d v="2021-11-04T00:00:00"/>
    <s v="P0026"/>
    <n v="13"/>
    <x v="0"/>
    <x v="0"/>
    <n v="0"/>
    <x v="42"/>
    <x v="3"/>
    <x v="3"/>
    <n v="18"/>
    <n v="24.66"/>
    <n v="234"/>
    <n v="320.58"/>
    <x v="3"/>
    <x v="10"/>
    <x v="0"/>
  </r>
  <r>
    <d v="2021-11-05T00:00:00"/>
    <s v="P0004"/>
    <n v="2"/>
    <x v="2"/>
    <x v="1"/>
    <n v="0"/>
    <x v="3"/>
    <x v="0"/>
    <x v="2"/>
    <n v="44"/>
    <n v="48.84"/>
    <n v="88"/>
    <n v="97.68"/>
    <x v="4"/>
    <x v="10"/>
    <x v="0"/>
  </r>
  <r>
    <d v="2021-11-06T00:00:00"/>
    <s v="P0003"/>
    <n v="1"/>
    <x v="2"/>
    <x v="1"/>
    <n v="0"/>
    <x v="6"/>
    <x v="0"/>
    <x v="1"/>
    <n v="71"/>
    <n v="80.94"/>
    <n v="71"/>
    <n v="80.94"/>
    <x v="5"/>
    <x v="10"/>
    <x v="0"/>
  </r>
  <r>
    <d v="2021-11-07T00:00:00"/>
    <s v="P0044"/>
    <n v="6"/>
    <x v="2"/>
    <x v="0"/>
    <n v="0"/>
    <x v="11"/>
    <x v="1"/>
    <x v="1"/>
    <n v="76"/>
    <n v="82.08"/>
    <n v="456"/>
    <n v="492.48"/>
    <x v="6"/>
    <x v="10"/>
    <x v="0"/>
  </r>
  <r>
    <d v="2021-11-08T00:00:00"/>
    <s v="P0030"/>
    <n v="3"/>
    <x v="2"/>
    <x v="0"/>
    <n v="0"/>
    <x v="28"/>
    <x v="3"/>
    <x v="0"/>
    <n v="148"/>
    <n v="201.28"/>
    <n v="444"/>
    <n v="603.84"/>
    <x v="7"/>
    <x v="10"/>
    <x v="0"/>
  </r>
  <r>
    <d v="2021-11-09T00:00:00"/>
    <s v="P0004"/>
    <n v="11"/>
    <x v="1"/>
    <x v="1"/>
    <n v="0"/>
    <x v="3"/>
    <x v="0"/>
    <x v="2"/>
    <n v="44"/>
    <n v="48.84"/>
    <n v="484"/>
    <n v="537.24"/>
    <x v="8"/>
    <x v="10"/>
    <x v="0"/>
  </r>
  <r>
    <d v="2021-11-10T00:00:00"/>
    <s v="P0033"/>
    <n v="12"/>
    <x v="0"/>
    <x v="0"/>
    <n v="0"/>
    <x v="38"/>
    <x v="3"/>
    <x v="1"/>
    <n v="95"/>
    <n v="119.7"/>
    <n v="1140"/>
    <n v="1436.4"/>
    <x v="9"/>
    <x v="10"/>
    <x v="0"/>
  </r>
  <r>
    <d v="2021-11-11T00:00:00"/>
    <s v="P0016"/>
    <n v="2"/>
    <x v="2"/>
    <x v="1"/>
    <n v="0"/>
    <x v="21"/>
    <x v="2"/>
    <x v="3"/>
    <n v="13"/>
    <n v="16.64"/>
    <n v="26"/>
    <n v="33.28"/>
    <x v="10"/>
    <x v="10"/>
    <x v="0"/>
  </r>
  <r>
    <d v="2021-11-12T00:00:00"/>
    <s v="P0026"/>
    <n v="13"/>
    <x v="2"/>
    <x v="0"/>
    <n v="0"/>
    <x v="42"/>
    <x v="3"/>
    <x v="3"/>
    <n v="18"/>
    <n v="24.66"/>
    <n v="234"/>
    <n v="320.58"/>
    <x v="11"/>
    <x v="10"/>
    <x v="0"/>
  </r>
  <r>
    <d v="2021-11-13T00:00:00"/>
    <s v="P0019"/>
    <n v="2"/>
    <x v="1"/>
    <x v="1"/>
    <n v="0"/>
    <x v="40"/>
    <x v="2"/>
    <x v="0"/>
    <n v="150"/>
    <n v="210"/>
    <n v="300"/>
    <n v="420"/>
    <x v="12"/>
    <x v="10"/>
    <x v="0"/>
  </r>
  <r>
    <d v="2021-11-14T00:00:00"/>
    <s v="P0027"/>
    <n v="10"/>
    <x v="2"/>
    <x v="1"/>
    <n v="0"/>
    <x v="26"/>
    <x v="3"/>
    <x v="2"/>
    <n v="48"/>
    <n v="57.120000000000005"/>
    <n v="480"/>
    <n v="571.20000000000005"/>
    <x v="13"/>
    <x v="10"/>
    <x v="0"/>
  </r>
  <r>
    <d v="2021-11-15T00:00:00"/>
    <s v="P0041"/>
    <n v="6"/>
    <x v="0"/>
    <x v="1"/>
    <n v="0"/>
    <x v="41"/>
    <x v="1"/>
    <x v="0"/>
    <n v="138"/>
    <n v="173.88"/>
    <n v="828"/>
    <n v="1043.28"/>
    <x v="14"/>
    <x v="10"/>
    <x v="0"/>
  </r>
  <r>
    <d v="2021-11-16T00:00:00"/>
    <s v="P0032"/>
    <n v="9"/>
    <x v="2"/>
    <x v="1"/>
    <n v="0"/>
    <x v="18"/>
    <x v="3"/>
    <x v="1"/>
    <n v="89"/>
    <n v="117.48"/>
    <n v="801"/>
    <n v="1057.32"/>
    <x v="15"/>
    <x v="10"/>
    <x v="0"/>
  </r>
  <r>
    <d v="2021-11-17T00:00:00"/>
    <s v="P0001"/>
    <n v="2"/>
    <x v="0"/>
    <x v="0"/>
    <n v="0"/>
    <x v="16"/>
    <x v="0"/>
    <x v="1"/>
    <n v="98"/>
    <n v="103.88"/>
    <n v="196"/>
    <n v="207.76"/>
    <x v="16"/>
    <x v="10"/>
    <x v="0"/>
  </r>
  <r>
    <d v="2021-11-18T00:00:00"/>
    <s v="P0030"/>
    <n v="11"/>
    <x v="2"/>
    <x v="0"/>
    <n v="0"/>
    <x v="28"/>
    <x v="3"/>
    <x v="0"/>
    <n v="148"/>
    <n v="201.28"/>
    <n v="1628"/>
    <n v="2214.08"/>
    <x v="17"/>
    <x v="10"/>
    <x v="0"/>
  </r>
  <r>
    <d v="2021-11-19T00:00:00"/>
    <s v="P0032"/>
    <n v="12"/>
    <x v="1"/>
    <x v="0"/>
    <n v="0"/>
    <x v="18"/>
    <x v="3"/>
    <x v="1"/>
    <n v="89"/>
    <n v="117.48"/>
    <n v="1068"/>
    <n v="1409.76"/>
    <x v="18"/>
    <x v="10"/>
    <x v="0"/>
  </r>
  <r>
    <d v="2021-11-20T00:00:00"/>
    <s v="P0001"/>
    <n v="13"/>
    <x v="1"/>
    <x v="1"/>
    <n v="0"/>
    <x v="16"/>
    <x v="0"/>
    <x v="1"/>
    <n v="98"/>
    <n v="103.88"/>
    <n v="1274"/>
    <n v="1350.44"/>
    <x v="19"/>
    <x v="10"/>
    <x v="0"/>
  </r>
  <r>
    <d v="2021-11-21T00:00:00"/>
    <s v="P0002"/>
    <n v="2"/>
    <x v="1"/>
    <x v="1"/>
    <n v="0"/>
    <x v="29"/>
    <x v="0"/>
    <x v="1"/>
    <n v="105"/>
    <n v="142.80000000000001"/>
    <n v="210"/>
    <n v="285.60000000000002"/>
    <x v="20"/>
    <x v="10"/>
    <x v="0"/>
  </r>
  <r>
    <d v="2021-11-22T00:00:00"/>
    <s v="P0002"/>
    <n v="3"/>
    <x v="2"/>
    <x v="1"/>
    <n v="0"/>
    <x v="29"/>
    <x v="0"/>
    <x v="1"/>
    <n v="105"/>
    <n v="142.80000000000001"/>
    <n v="315"/>
    <n v="428.40000000000003"/>
    <x v="21"/>
    <x v="10"/>
    <x v="0"/>
  </r>
  <r>
    <d v="2021-11-23T00:00:00"/>
    <s v="P0040"/>
    <n v="2"/>
    <x v="0"/>
    <x v="1"/>
    <n v="0"/>
    <x v="17"/>
    <x v="1"/>
    <x v="1"/>
    <n v="90"/>
    <n v="115.2"/>
    <n v="180"/>
    <n v="230.4"/>
    <x v="22"/>
    <x v="10"/>
    <x v="0"/>
  </r>
  <r>
    <d v="2021-11-24T00:00:00"/>
    <s v="P0026"/>
    <n v="7"/>
    <x v="2"/>
    <x v="0"/>
    <n v="0"/>
    <x v="42"/>
    <x v="3"/>
    <x v="3"/>
    <n v="18"/>
    <n v="24.66"/>
    <n v="126"/>
    <n v="172.62"/>
    <x v="23"/>
    <x v="10"/>
    <x v="0"/>
  </r>
  <r>
    <d v="2021-11-25T00:00:00"/>
    <s v="P0039"/>
    <n v="12"/>
    <x v="0"/>
    <x v="1"/>
    <n v="0"/>
    <x v="34"/>
    <x v="1"/>
    <x v="3"/>
    <n v="37"/>
    <n v="42.55"/>
    <n v="444"/>
    <n v="510.59999999999997"/>
    <x v="24"/>
    <x v="10"/>
    <x v="0"/>
  </r>
  <r>
    <d v="2021-11-26T00:00:00"/>
    <s v="P0002"/>
    <n v="9"/>
    <x v="1"/>
    <x v="0"/>
    <n v="0"/>
    <x v="29"/>
    <x v="0"/>
    <x v="1"/>
    <n v="105"/>
    <n v="142.80000000000001"/>
    <n v="945"/>
    <n v="1285.2"/>
    <x v="25"/>
    <x v="10"/>
    <x v="0"/>
  </r>
  <r>
    <d v="2021-11-27T00:00:00"/>
    <s v="P0016"/>
    <n v="14"/>
    <x v="0"/>
    <x v="0"/>
    <n v="0"/>
    <x v="21"/>
    <x v="2"/>
    <x v="3"/>
    <n v="13"/>
    <n v="16.64"/>
    <n v="182"/>
    <n v="232.96"/>
    <x v="26"/>
    <x v="10"/>
    <x v="0"/>
  </r>
  <r>
    <d v="2021-11-28T00:00:00"/>
    <s v="P0041"/>
    <n v="9"/>
    <x v="2"/>
    <x v="1"/>
    <n v="0"/>
    <x v="41"/>
    <x v="1"/>
    <x v="0"/>
    <n v="138"/>
    <n v="173.88"/>
    <n v="1242"/>
    <n v="1564.92"/>
    <x v="27"/>
    <x v="10"/>
    <x v="0"/>
  </r>
  <r>
    <d v="2021-11-29T00:00:00"/>
    <s v="P0018"/>
    <n v="2"/>
    <x v="0"/>
    <x v="0"/>
    <n v="0"/>
    <x v="30"/>
    <x v="2"/>
    <x v="3"/>
    <n v="37"/>
    <n v="49.21"/>
    <n v="74"/>
    <n v="98.42"/>
    <x v="28"/>
    <x v="10"/>
    <x v="0"/>
  </r>
  <r>
    <d v="2021-11-30T00:00:00"/>
    <s v="P0012"/>
    <n v="4"/>
    <x v="2"/>
    <x v="0"/>
    <n v="0"/>
    <x v="35"/>
    <x v="2"/>
    <x v="1"/>
    <n v="73"/>
    <n v="94.17"/>
    <n v="292"/>
    <n v="376.68"/>
    <x v="29"/>
    <x v="10"/>
    <x v="0"/>
  </r>
  <r>
    <d v="2021-12-01T00:00:00"/>
    <s v="P0030"/>
    <n v="2"/>
    <x v="2"/>
    <x v="1"/>
    <n v="0"/>
    <x v="28"/>
    <x v="3"/>
    <x v="0"/>
    <n v="148"/>
    <n v="201.28"/>
    <n v="296"/>
    <n v="402.56"/>
    <x v="0"/>
    <x v="11"/>
    <x v="0"/>
  </r>
  <r>
    <d v="2021-12-02T00:00:00"/>
    <s v="P0026"/>
    <n v="14"/>
    <x v="1"/>
    <x v="0"/>
    <n v="0"/>
    <x v="42"/>
    <x v="3"/>
    <x v="3"/>
    <n v="18"/>
    <n v="24.66"/>
    <n v="252"/>
    <n v="345.24"/>
    <x v="1"/>
    <x v="11"/>
    <x v="0"/>
  </r>
  <r>
    <d v="2021-12-03T00:00:00"/>
    <s v="P0044"/>
    <n v="15"/>
    <x v="1"/>
    <x v="0"/>
    <n v="0"/>
    <x v="11"/>
    <x v="1"/>
    <x v="1"/>
    <n v="76"/>
    <n v="82.08"/>
    <n v="1140"/>
    <n v="1231.2"/>
    <x v="2"/>
    <x v="11"/>
    <x v="0"/>
  </r>
  <r>
    <d v="2021-12-04T00:00:00"/>
    <s v="P0034"/>
    <n v="4"/>
    <x v="2"/>
    <x v="0"/>
    <n v="0"/>
    <x v="13"/>
    <x v="3"/>
    <x v="2"/>
    <n v="55"/>
    <n v="58.3"/>
    <n v="220"/>
    <n v="233.2"/>
    <x v="3"/>
    <x v="11"/>
    <x v="0"/>
  </r>
  <r>
    <d v="2021-12-05T00:00:00"/>
    <s v="P0004"/>
    <n v="9"/>
    <x v="2"/>
    <x v="1"/>
    <n v="0"/>
    <x v="3"/>
    <x v="0"/>
    <x v="2"/>
    <n v="44"/>
    <n v="48.84"/>
    <n v="396"/>
    <n v="439.56000000000006"/>
    <x v="4"/>
    <x v="11"/>
    <x v="0"/>
  </r>
  <r>
    <d v="2021-12-06T00:00:00"/>
    <s v="P0003"/>
    <n v="8"/>
    <x v="1"/>
    <x v="0"/>
    <n v="0"/>
    <x v="6"/>
    <x v="0"/>
    <x v="1"/>
    <n v="71"/>
    <n v="80.94"/>
    <n v="568"/>
    <n v="647.52"/>
    <x v="5"/>
    <x v="11"/>
    <x v="0"/>
  </r>
  <r>
    <d v="2021-12-07T00:00:00"/>
    <s v="P0027"/>
    <n v="2"/>
    <x v="2"/>
    <x v="1"/>
    <n v="0"/>
    <x v="26"/>
    <x v="3"/>
    <x v="2"/>
    <n v="48"/>
    <n v="57.120000000000005"/>
    <n v="96"/>
    <n v="114.24000000000001"/>
    <x v="6"/>
    <x v="11"/>
    <x v="0"/>
  </r>
  <r>
    <d v="2021-12-08T00:00:00"/>
    <s v="P0014"/>
    <n v="14"/>
    <x v="2"/>
    <x v="1"/>
    <n v="0"/>
    <x v="9"/>
    <x v="2"/>
    <x v="1"/>
    <n v="112"/>
    <n v="146.72"/>
    <n v="1568"/>
    <n v="2054.08"/>
    <x v="7"/>
    <x v="11"/>
    <x v="0"/>
  </r>
  <r>
    <d v="2021-12-09T00:00:00"/>
    <s v="P0016"/>
    <n v="13"/>
    <x v="1"/>
    <x v="0"/>
    <n v="0"/>
    <x v="21"/>
    <x v="2"/>
    <x v="3"/>
    <n v="13"/>
    <n v="16.64"/>
    <n v="169"/>
    <n v="216.32"/>
    <x v="8"/>
    <x v="11"/>
    <x v="0"/>
  </r>
  <r>
    <d v="2021-12-10T00:00:00"/>
    <s v="P0027"/>
    <n v="8"/>
    <x v="2"/>
    <x v="0"/>
    <n v="0"/>
    <x v="26"/>
    <x v="3"/>
    <x v="2"/>
    <n v="48"/>
    <n v="57.120000000000005"/>
    <n v="384"/>
    <n v="456.96000000000004"/>
    <x v="9"/>
    <x v="11"/>
    <x v="0"/>
  </r>
  <r>
    <d v="2021-12-11T00:00:00"/>
    <s v="P0034"/>
    <n v="9"/>
    <x v="0"/>
    <x v="0"/>
    <n v="0"/>
    <x v="13"/>
    <x v="3"/>
    <x v="2"/>
    <n v="55"/>
    <n v="58.3"/>
    <n v="495"/>
    <n v="524.69999999999993"/>
    <x v="10"/>
    <x v="11"/>
    <x v="0"/>
  </r>
  <r>
    <d v="2021-12-12T00:00:00"/>
    <s v="P0033"/>
    <n v="6"/>
    <x v="1"/>
    <x v="0"/>
    <n v="0"/>
    <x v="38"/>
    <x v="3"/>
    <x v="1"/>
    <n v="95"/>
    <n v="119.7"/>
    <n v="570"/>
    <n v="718.2"/>
    <x v="11"/>
    <x v="11"/>
    <x v="0"/>
  </r>
  <r>
    <d v="2021-12-13T00:00:00"/>
    <s v="P0013"/>
    <n v="4"/>
    <x v="1"/>
    <x v="1"/>
    <n v="0"/>
    <x v="2"/>
    <x v="2"/>
    <x v="1"/>
    <n v="112"/>
    <n v="122.08"/>
    <n v="448"/>
    <n v="488.32"/>
    <x v="12"/>
    <x v="11"/>
    <x v="0"/>
  </r>
  <r>
    <d v="2021-12-14T00:00:00"/>
    <s v="P0020"/>
    <n v="10"/>
    <x v="2"/>
    <x v="0"/>
    <n v="0"/>
    <x v="14"/>
    <x v="4"/>
    <x v="2"/>
    <n v="61"/>
    <n v="76.25"/>
    <n v="610"/>
    <n v="762.5"/>
    <x v="13"/>
    <x v="11"/>
    <x v="0"/>
  </r>
  <r>
    <d v="2021-12-15T00:00:00"/>
    <s v="P0034"/>
    <n v="7"/>
    <x v="2"/>
    <x v="0"/>
    <n v="0"/>
    <x v="13"/>
    <x v="3"/>
    <x v="2"/>
    <n v="55"/>
    <n v="58.3"/>
    <n v="385"/>
    <n v="408.09999999999997"/>
    <x v="14"/>
    <x v="11"/>
    <x v="0"/>
  </r>
  <r>
    <d v="2021-12-16T00:00:00"/>
    <s v="P0015"/>
    <n v="4"/>
    <x v="1"/>
    <x v="1"/>
    <n v="0"/>
    <x v="27"/>
    <x v="2"/>
    <x v="3"/>
    <n v="12"/>
    <n v="15.719999999999999"/>
    <n v="48"/>
    <n v="62.879999999999995"/>
    <x v="15"/>
    <x v="11"/>
    <x v="0"/>
  </r>
  <r>
    <d v="2021-12-17T00:00:00"/>
    <s v="P0027"/>
    <n v="1"/>
    <x v="1"/>
    <x v="0"/>
    <n v="0"/>
    <x v="26"/>
    <x v="3"/>
    <x v="2"/>
    <n v="48"/>
    <n v="57.120000000000005"/>
    <n v="48"/>
    <n v="57.120000000000005"/>
    <x v="16"/>
    <x v="11"/>
    <x v="0"/>
  </r>
  <r>
    <d v="2021-12-18T00:00:00"/>
    <s v="P0022"/>
    <n v="7"/>
    <x v="1"/>
    <x v="0"/>
    <n v="0"/>
    <x v="22"/>
    <x v="4"/>
    <x v="0"/>
    <n v="121"/>
    <n v="141.57"/>
    <n v="847"/>
    <n v="990.99"/>
    <x v="17"/>
    <x v="11"/>
    <x v="0"/>
  </r>
  <r>
    <d v="2021-12-19T00:00:00"/>
    <s v="P0017"/>
    <n v="12"/>
    <x v="0"/>
    <x v="1"/>
    <n v="0"/>
    <x v="39"/>
    <x v="2"/>
    <x v="0"/>
    <n v="134"/>
    <n v="156.78"/>
    <n v="1608"/>
    <n v="1881.3600000000001"/>
    <x v="18"/>
    <x v="11"/>
    <x v="0"/>
  </r>
  <r>
    <d v="2021-12-20T00:00:00"/>
    <s v="P0009"/>
    <n v="6"/>
    <x v="2"/>
    <x v="0"/>
    <n v="0"/>
    <x v="37"/>
    <x v="0"/>
    <x v="3"/>
    <n v="6"/>
    <n v="7.8599999999999994"/>
    <n v="36"/>
    <n v="47.16"/>
    <x v="19"/>
    <x v="11"/>
    <x v="0"/>
  </r>
  <r>
    <d v="2021-12-21T00:00:00"/>
    <s v="P0011"/>
    <n v="7"/>
    <x v="1"/>
    <x v="1"/>
    <n v="0"/>
    <x v="31"/>
    <x v="2"/>
    <x v="2"/>
    <n v="44"/>
    <n v="48.4"/>
    <n v="308"/>
    <n v="338.8"/>
    <x v="20"/>
    <x v="11"/>
    <x v="0"/>
  </r>
  <r>
    <d v="2021-12-22T00:00:00"/>
    <s v="P0012"/>
    <n v="5"/>
    <x v="2"/>
    <x v="0"/>
    <n v="0"/>
    <x v="35"/>
    <x v="2"/>
    <x v="1"/>
    <n v="73"/>
    <n v="94.17"/>
    <n v="365"/>
    <n v="470.85"/>
    <x v="21"/>
    <x v="11"/>
    <x v="0"/>
  </r>
  <r>
    <d v="2021-12-23T00:00:00"/>
    <s v="P0008"/>
    <n v="14"/>
    <x v="2"/>
    <x v="1"/>
    <n v="0"/>
    <x v="25"/>
    <x v="0"/>
    <x v="1"/>
    <n v="83"/>
    <n v="94.62"/>
    <n v="1162"/>
    <n v="1324.68"/>
    <x v="22"/>
    <x v="11"/>
    <x v="0"/>
  </r>
  <r>
    <d v="2021-12-24T00:00:00"/>
    <s v="P0020"/>
    <n v="5"/>
    <x v="1"/>
    <x v="0"/>
    <n v="0"/>
    <x v="14"/>
    <x v="4"/>
    <x v="2"/>
    <n v="61"/>
    <n v="76.25"/>
    <n v="305"/>
    <n v="381.25"/>
    <x v="23"/>
    <x v="11"/>
    <x v="0"/>
  </r>
  <r>
    <d v="2021-12-25T00:00:00"/>
    <s v="P0010"/>
    <n v="13"/>
    <x v="2"/>
    <x v="1"/>
    <n v="0"/>
    <x v="20"/>
    <x v="2"/>
    <x v="0"/>
    <n v="148"/>
    <n v="164.28"/>
    <n v="1924"/>
    <n v="2135.64"/>
    <x v="24"/>
    <x v="11"/>
    <x v="0"/>
  </r>
  <r>
    <d v="2021-12-26T00:00:00"/>
    <s v="P0031"/>
    <n v="13"/>
    <x v="1"/>
    <x v="0"/>
    <n v="0"/>
    <x v="5"/>
    <x v="3"/>
    <x v="1"/>
    <n v="93"/>
    <n v="104.16"/>
    <n v="1209"/>
    <n v="1354.08"/>
    <x v="25"/>
    <x v="11"/>
    <x v="0"/>
  </r>
  <r>
    <d v="2021-12-27T00:00:00"/>
    <s v="P0027"/>
    <n v="8"/>
    <x v="2"/>
    <x v="1"/>
    <n v="0"/>
    <x v="26"/>
    <x v="3"/>
    <x v="2"/>
    <n v="48"/>
    <n v="57.120000000000005"/>
    <n v="384"/>
    <n v="456.96000000000004"/>
    <x v="26"/>
    <x v="11"/>
    <x v="0"/>
  </r>
  <r>
    <d v="2021-12-28T00:00:00"/>
    <s v="P0027"/>
    <n v="4"/>
    <x v="0"/>
    <x v="0"/>
    <n v="0"/>
    <x v="26"/>
    <x v="3"/>
    <x v="2"/>
    <n v="48"/>
    <n v="57.120000000000005"/>
    <n v="192"/>
    <n v="228.48000000000002"/>
    <x v="27"/>
    <x v="11"/>
    <x v="0"/>
  </r>
  <r>
    <d v="2021-12-29T00:00:00"/>
    <s v="P0038"/>
    <n v="8"/>
    <x v="0"/>
    <x v="0"/>
    <n v="0"/>
    <x v="1"/>
    <x v="1"/>
    <x v="1"/>
    <n v="72"/>
    <n v="79.92"/>
    <n v="576"/>
    <n v="639.36"/>
    <x v="28"/>
    <x v="11"/>
    <x v="0"/>
  </r>
  <r>
    <d v="2021-12-30T00:00:00"/>
    <s v="P0044"/>
    <n v="15"/>
    <x v="1"/>
    <x v="1"/>
    <n v="0"/>
    <x v="11"/>
    <x v="1"/>
    <x v="1"/>
    <n v="76"/>
    <n v="82.08"/>
    <n v="1140"/>
    <n v="1231.2"/>
    <x v="29"/>
    <x v="11"/>
    <x v="0"/>
  </r>
  <r>
    <d v="2021-12-31T00:00:00"/>
    <s v="P0015"/>
    <n v="12"/>
    <x v="2"/>
    <x v="0"/>
    <n v="0"/>
    <x v="27"/>
    <x v="2"/>
    <x v="3"/>
    <n v="12"/>
    <n v="15.719999999999999"/>
    <n v="144"/>
    <n v="188.64"/>
    <x v="30"/>
    <x v="11"/>
    <x v="0"/>
  </r>
  <r>
    <d v="2022-01-01T00:00:00"/>
    <s v="P0002"/>
    <n v="7"/>
    <x v="1"/>
    <x v="0"/>
    <n v="0"/>
    <x v="29"/>
    <x v="0"/>
    <x v="1"/>
    <n v="105"/>
    <n v="142.80000000000001"/>
    <n v="735"/>
    <n v="999.60000000000014"/>
    <x v="0"/>
    <x v="0"/>
    <x v="1"/>
  </r>
  <r>
    <d v="2022-01-02T00:00:00"/>
    <s v="P0028"/>
    <n v="2"/>
    <x v="2"/>
    <x v="0"/>
    <n v="0"/>
    <x v="33"/>
    <x v="3"/>
    <x v="3"/>
    <n v="37"/>
    <n v="41.81"/>
    <n v="74"/>
    <n v="83.62"/>
    <x v="1"/>
    <x v="0"/>
    <x v="1"/>
  </r>
  <r>
    <d v="2022-01-03T00:00:00"/>
    <s v="P0027"/>
    <n v="2"/>
    <x v="1"/>
    <x v="0"/>
    <n v="0"/>
    <x v="26"/>
    <x v="3"/>
    <x v="2"/>
    <n v="48"/>
    <n v="57.120000000000005"/>
    <n v="96"/>
    <n v="114.24000000000001"/>
    <x v="2"/>
    <x v="0"/>
    <x v="1"/>
  </r>
  <r>
    <d v="2022-01-04T00:00:00"/>
    <s v="P0041"/>
    <n v="10"/>
    <x v="0"/>
    <x v="1"/>
    <n v="0"/>
    <x v="41"/>
    <x v="1"/>
    <x v="0"/>
    <n v="138"/>
    <n v="173.88"/>
    <n v="1380"/>
    <n v="1738.8"/>
    <x v="3"/>
    <x v="0"/>
    <x v="1"/>
  </r>
  <r>
    <d v="2022-01-05T00:00:00"/>
    <s v="P0008"/>
    <n v="5"/>
    <x v="0"/>
    <x v="0"/>
    <n v="0"/>
    <x v="25"/>
    <x v="0"/>
    <x v="1"/>
    <n v="83"/>
    <n v="94.62"/>
    <n v="415"/>
    <n v="473.1"/>
    <x v="4"/>
    <x v="0"/>
    <x v="1"/>
  </r>
  <r>
    <d v="2022-01-06T00:00:00"/>
    <s v="P0010"/>
    <n v="9"/>
    <x v="1"/>
    <x v="1"/>
    <n v="0"/>
    <x v="20"/>
    <x v="2"/>
    <x v="0"/>
    <n v="148"/>
    <n v="164.28"/>
    <n v="1332"/>
    <n v="1478.52"/>
    <x v="5"/>
    <x v="0"/>
    <x v="1"/>
  </r>
  <r>
    <d v="2022-01-07T00:00:00"/>
    <s v="P0004"/>
    <n v="12"/>
    <x v="1"/>
    <x v="0"/>
    <n v="0"/>
    <x v="3"/>
    <x v="0"/>
    <x v="2"/>
    <n v="44"/>
    <n v="48.84"/>
    <n v="528"/>
    <n v="586.08000000000004"/>
    <x v="6"/>
    <x v="0"/>
    <x v="1"/>
  </r>
  <r>
    <d v="2022-01-08T00:00:00"/>
    <s v="P0020"/>
    <n v="14"/>
    <x v="2"/>
    <x v="1"/>
    <n v="0"/>
    <x v="14"/>
    <x v="4"/>
    <x v="2"/>
    <n v="61"/>
    <n v="76.25"/>
    <n v="854"/>
    <n v="1067.5"/>
    <x v="7"/>
    <x v="0"/>
    <x v="1"/>
  </r>
  <r>
    <d v="2022-01-09T00:00:00"/>
    <s v="P0044"/>
    <n v="9"/>
    <x v="2"/>
    <x v="0"/>
    <n v="0"/>
    <x v="11"/>
    <x v="1"/>
    <x v="1"/>
    <n v="76"/>
    <n v="82.08"/>
    <n v="684"/>
    <n v="738.72"/>
    <x v="8"/>
    <x v="0"/>
    <x v="1"/>
  </r>
  <r>
    <d v="2022-01-10T00:00:00"/>
    <s v="P0005"/>
    <n v="4"/>
    <x v="0"/>
    <x v="1"/>
    <n v="0"/>
    <x v="24"/>
    <x v="0"/>
    <x v="0"/>
    <n v="133"/>
    <n v="155.61000000000001"/>
    <n v="532"/>
    <n v="622.44000000000005"/>
    <x v="9"/>
    <x v="0"/>
    <x v="1"/>
  </r>
  <r>
    <d v="2022-01-11T00:00:00"/>
    <s v="P0033"/>
    <n v="3"/>
    <x v="1"/>
    <x v="1"/>
    <n v="0"/>
    <x v="38"/>
    <x v="3"/>
    <x v="1"/>
    <n v="95"/>
    <n v="119.7"/>
    <n v="285"/>
    <n v="359.1"/>
    <x v="10"/>
    <x v="0"/>
    <x v="1"/>
  </r>
  <r>
    <d v="2022-01-12T00:00:00"/>
    <s v="P0008"/>
    <n v="14"/>
    <x v="1"/>
    <x v="0"/>
    <n v="0"/>
    <x v="25"/>
    <x v="0"/>
    <x v="1"/>
    <n v="83"/>
    <n v="94.62"/>
    <n v="1162"/>
    <n v="1324.68"/>
    <x v="11"/>
    <x v="0"/>
    <x v="1"/>
  </r>
  <r>
    <d v="2022-01-13T00:00:00"/>
    <s v="P0028"/>
    <n v="8"/>
    <x v="0"/>
    <x v="0"/>
    <n v="0"/>
    <x v="33"/>
    <x v="3"/>
    <x v="3"/>
    <n v="37"/>
    <n v="41.81"/>
    <n v="296"/>
    <n v="334.48"/>
    <x v="12"/>
    <x v="0"/>
    <x v="1"/>
  </r>
  <r>
    <d v="2022-01-14T00:00:00"/>
    <s v="P0039"/>
    <n v="13"/>
    <x v="1"/>
    <x v="1"/>
    <n v="0"/>
    <x v="34"/>
    <x v="1"/>
    <x v="3"/>
    <n v="37"/>
    <n v="42.55"/>
    <n v="481"/>
    <n v="553.15"/>
    <x v="13"/>
    <x v="0"/>
    <x v="1"/>
  </r>
  <r>
    <d v="2022-01-15T00:00:00"/>
    <s v="P0021"/>
    <n v="6"/>
    <x v="2"/>
    <x v="0"/>
    <n v="0"/>
    <x v="32"/>
    <x v="4"/>
    <x v="0"/>
    <n v="126"/>
    <n v="162.54"/>
    <n v="756"/>
    <n v="975.24"/>
    <x v="14"/>
    <x v="0"/>
    <x v="1"/>
  </r>
  <r>
    <d v="2022-01-16T00:00:00"/>
    <s v="P0026"/>
    <n v="6"/>
    <x v="2"/>
    <x v="1"/>
    <n v="0"/>
    <x v="42"/>
    <x v="3"/>
    <x v="3"/>
    <n v="18"/>
    <n v="24.66"/>
    <n v="108"/>
    <n v="147.96"/>
    <x v="15"/>
    <x v="0"/>
    <x v="1"/>
  </r>
  <r>
    <d v="2022-01-17T00:00:00"/>
    <s v="P0042"/>
    <n v="15"/>
    <x v="0"/>
    <x v="0"/>
    <n v="0"/>
    <x v="10"/>
    <x v="1"/>
    <x v="0"/>
    <n v="120"/>
    <n v="162"/>
    <n v="1800"/>
    <n v="2430"/>
    <x v="16"/>
    <x v="0"/>
    <x v="1"/>
  </r>
  <r>
    <d v="2022-01-18T00:00:00"/>
    <s v="P0029"/>
    <n v="15"/>
    <x v="1"/>
    <x v="1"/>
    <n v="0"/>
    <x v="19"/>
    <x v="3"/>
    <x v="2"/>
    <n v="47"/>
    <n v="53.11"/>
    <n v="705"/>
    <n v="796.65"/>
    <x v="17"/>
    <x v="0"/>
    <x v="1"/>
  </r>
  <r>
    <d v="2022-01-19T00:00:00"/>
    <s v="P0002"/>
    <n v="8"/>
    <x v="2"/>
    <x v="1"/>
    <n v="0"/>
    <x v="29"/>
    <x v="0"/>
    <x v="1"/>
    <n v="105"/>
    <n v="142.80000000000001"/>
    <n v="840"/>
    <n v="1142.4000000000001"/>
    <x v="18"/>
    <x v="0"/>
    <x v="1"/>
  </r>
  <r>
    <d v="2022-01-20T00:00:00"/>
    <s v="P0017"/>
    <n v="14"/>
    <x v="2"/>
    <x v="1"/>
    <n v="0"/>
    <x v="39"/>
    <x v="2"/>
    <x v="0"/>
    <n v="134"/>
    <n v="156.78"/>
    <n v="1876"/>
    <n v="2194.92"/>
    <x v="19"/>
    <x v="0"/>
    <x v="1"/>
  </r>
  <r>
    <d v="2022-01-21T00:00:00"/>
    <s v="P0040"/>
    <n v="10"/>
    <x v="1"/>
    <x v="1"/>
    <n v="0"/>
    <x v="17"/>
    <x v="1"/>
    <x v="1"/>
    <n v="90"/>
    <n v="115.2"/>
    <n v="900"/>
    <n v="1152"/>
    <x v="20"/>
    <x v="0"/>
    <x v="1"/>
  </r>
  <r>
    <d v="2022-01-22T00:00:00"/>
    <s v="P0001"/>
    <n v="4"/>
    <x v="2"/>
    <x v="1"/>
    <n v="0"/>
    <x v="16"/>
    <x v="0"/>
    <x v="1"/>
    <n v="98"/>
    <n v="103.88"/>
    <n v="392"/>
    <n v="415.52"/>
    <x v="21"/>
    <x v="0"/>
    <x v="1"/>
  </r>
  <r>
    <d v="2022-01-23T00:00:00"/>
    <s v="P0004"/>
    <n v="8"/>
    <x v="2"/>
    <x v="0"/>
    <n v="0"/>
    <x v="3"/>
    <x v="0"/>
    <x v="2"/>
    <n v="44"/>
    <n v="48.84"/>
    <n v="352"/>
    <n v="390.72"/>
    <x v="22"/>
    <x v="0"/>
    <x v="1"/>
  </r>
  <r>
    <d v="2022-01-24T00:00:00"/>
    <s v="P0018"/>
    <n v="7"/>
    <x v="2"/>
    <x v="1"/>
    <n v="0"/>
    <x v="30"/>
    <x v="2"/>
    <x v="3"/>
    <n v="37"/>
    <n v="49.21"/>
    <n v="259"/>
    <n v="344.47"/>
    <x v="23"/>
    <x v="0"/>
    <x v="1"/>
  </r>
  <r>
    <d v="2022-01-25T00:00:00"/>
    <s v="P0012"/>
    <n v="7"/>
    <x v="1"/>
    <x v="0"/>
    <n v="0"/>
    <x v="35"/>
    <x v="2"/>
    <x v="1"/>
    <n v="73"/>
    <n v="94.17"/>
    <n v="511"/>
    <n v="659.19"/>
    <x v="24"/>
    <x v="0"/>
    <x v="1"/>
  </r>
  <r>
    <d v="2022-01-26T00:00:00"/>
    <s v="P0034"/>
    <n v="4"/>
    <x v="2"/>
    <x v="1"/>
    <n v="0"/>
    <x v="13"/>
    <x v="3"/>
    <x v="2"/>
    <n v="55"/>
    <n v="58.3"/>
    <n v="220"/>
    <n v="233.2"/>
    <x v="25"/>
    <x v="0"/>
    <x v="1"/>
  </r>
  <r>
    <d v="2022-01-27T00:00:00"/>
    <s v="P0043"/>
    <n v="12"/>
    <x v="2"/>
    <x v="0"/>
    <n v="0"/>
    <x v="23"/>
    <x v="1"/>
    <x v="1"/>
    <n v="67"/>
    <n v="83.08"/>
    <n v="804"/>
    <n v="996.96"/>
    <x v="26"/>
    <x v="0"/>
    <x v="1"/>
  </r>
  <r>
    <d v="2022-01-28T00:00:00"/>
    <s v="P0033"/>
    <n v="15"/>
    <x v="2"/>
    <x v="1"/>
    <n v="0"/>
    <x v="38"/>
    <x v="3"/>
    <x v="1"/>
    <n v="95"/>
    <n v="119.7"/>
    <n v="1425"/>
    <n v="1795.5"/>
    <x v="27"/>
    <x v="0"/>
    <x v="1"/>
  </r>
  <r>
    <d v="2022-01-29T00:00:00"/>
    <s v="P0007"/>
    <n v="7"/>
    <x v="2"/>
    <x v="0"/>
    <n v="0"/>
    <x v="36"/>
    <x v="0"/>
    <x v="2"/>
    <n v="43"/>
    <n v="47.730000000000004"/>
    <n v="301"/>
    <n v="334.11"/>
    <x v="28"/>
    <x v="0"/>
    <x v="1"/>
  </r>
  <r>
    <d v="2022-01-30T00:00:00"/>
    <s v="P0025"/>
    <n v="7"/>
    <x v="1"/>
    <x v="1"/>
    <n v="0"/>
    <x v="7"/>
    <x v="4"/>
    <x v="3"/>
    <n v="7"/>
    <n v="8.33"/>
    <n v="49"/>
    <n v="58.31"/>
    <x v="29"/>
    <x v="0"/>
    <x v="1"/>
  </r>
  <r>
    <d v="2022-01-31T00:00:00"/>
    <s v="P0015"/>
    <n v="8"/>
    <x v="2"/>
    <x v="0"/>
    <n v="0"/>
    <x v="27"/>
    <x v="2"/>
    <x v="3"/>
    <n v="12"/>
    <n v="15.719999999999999"/>
    <n v="96"/>
    <n v="125.75999999999999"/>
    <x v="30"/>
    <x v="0"/>
    <x v="1"/>
  </r>
  <r>
    <d v="2022-02-01T00:00:00"/>
    <s v="P0041"/>
    <n v="2"/>
    <x v="2"/>
    <x v="1"/>
    <n v="0"/>
    <x v="41"/>
    <x v="1"/>
    <x v="0"/>
    <n v="138"/>
    <n v="173.88"/>
    <n v="276"/>
    <n v="347.76"/>
    <x v="0"/>
    <x v="1"/>
    <x v="1"/>
  </r>
  <r>
    <d v="2022-02-02T00:00:00"/>
    <s v="P0018"/>
    <n v="2"/>
    <x v="2"/>
    <x v="0"/>
    <n v="0"/>
    <x v="30"/>
    <x v="2"/>
    <x v="3"/>
    <n v="37"/>
    <n v="49.21"/>
    <n v="74"/>
    <n v="98.42"/>
    <x v="1"/>
    <x v="1"/>
    <x v="1"/>
  </r>
  <r>
    <d v="2022-02-03T00:00:00"/>
    <s v="P0032"/>
    <n v="12"/>
    <x v="1"/>
    <x v="1"/>
    <n v="0"/>
    <x v="18"/>
    <x v="3"/>
    <x v="1"/>
    <n v="89"/>
    <n v="117.48"/>
    <n v="1068"/>
    <n v="1409.76"/>
    <x v="2"/>
    <x v="1"/>
    <x v="1"/>
  </r>
  <r>
    <d v="2022-02-04T00:00:00"/>
    <s v="P0028"/>
    <n v="12"/>
    <x v="2"/>
    <x v="1"/>
    <n v="0"/>
    <x v="33"/>
    <x v="3"/>
    <x v="3"/>
    <n v="37"/>
    <n v="41.81"/>
    <n v="444"/>
    <n v="501.72"/>
    <x v="3"/>
    <x v="1"/>
    <x v="1"/>
  </r>
  <r>
    <d v="2022-02-05T00:00:00"/>
    <s v="P0025"/>
    <n v="7"/>
    <x v="2"/>
    <x v="0"/>
    <n v="0"/>
    <x v="7"/>
    <x v="4"/>
    <x v="3"/>
    <n v="7"/>
    <n v="8.33"/>
    <n v="49"/>
    <n v="58.31"/>
    <x v="4"/>
    <x v="1"/>
    <x v="1"/>
  </r>
  <r>
    <d v="2022-02-06T00:00:00"/>
    <s v="P0033"/>
    <n v="9"/>
    <x v="2"/>
    <x v="0"/>
    <n v="0"/>
    <x v="38"/>
    <x v="3"/>
    <x v="1"/>
    <n v="95"/>
    <n v="119.7"/>
    <n v="855"/>
    <n v="1077.3"/>
    <x v="5"/>
    <x v="1"/>
    <x v="1"/>
  </r>
  <r>
    <d v="2022-02-07T00:00:00"/>
    <s v="P0004"/>
    <n v="2"/>
    <x v="1"/>
    <x v="0"/>
    <n v="0"/>
    <x v="3"/>
    <x v="0"/>
    <x v="2"/>
    <n v="44"/>
    <n v="48.84"/>
    <n v="88"/>
    <n v="97.68"/>
    <x v="6"/>
    <x v="1"/>
    <x v="1"/>
  </r>
  <r>
    <d v="2022-02-08T00:00:00"/>
    <s v="P0041"/>
    <n v="8"/>
    <x v="1"/>
    <x v="1"/>
    <n v="0"/>
    <x v="41"/>
    <x v="1"/>
    <x v="0"/>
    <n v="138"/>
    <n v="173.88"/>
    <n v="1104"/>
    <n v="1391.04"/>
    <x v="7"/>
    <x v="1"/>
    <x v="1"/>
  </r>
  <r>
    <d v="2022-02-09T00:00:00"/>
    <s v="P0010"/>
    <n v="12"/>
    <x v="2"/>
    <x v="0"/>
    <n v="0"/>
    <x v="20"/>
    <x v="2"/>
    <x v="0"/>
    <n v="148"/>
    <n v="164.28"/>
    <n v="1776"/>
    <n v="1971.3600000000001"/>
    <x v="8"/>
    <x v="1"/>
    <x v="1"/>
  </r>
  <r>
    <d v="2022-02-10T00:00:00"/>
    <s v="P0042"/>
    <n v="8"/>
    <x v="0"/>
    <x v="0"/>
    <n v="0"/>
    <x v="10"/>
    <x v="1"/>
    <x v="0"/>
    <n v="120"/>
    <n v="162"/>
    <n v="960"/>
    <n v="1296"/>
    <x v="9"/>
    <x v="1"/>
    <x v="1"/>
  </r>
  <r>
    <d v="2022-02-11T00:00:00"/>
    <s v="P0034"/>
    <n v="6"/>
    <x v="2"/>
    <x v="1"/>
    <n v="0"/>
    <x v="13"/>
    <x v="3"/>
    <x v="2"/>
    <n v="55"/>
    <n v="58.3"/>
    <n v="330"/>
    <n v="349.79999999999995"/>
    <x v="10"/>
    <x v="1"/>
    <x v="1"/>
  </r>
  <r>
    <d v="2022-02-12T00:00:00"/>
    <s v="P0018"/>
    <n v="2"/>
    <x v="1"/>
    <x v="0"/>
    <n v="0"/>
    <x v="30"/>
    <x v="2"/>
    <x v="3"/>
    <n v="37"/>
    <n v="49.21"/>
    <n v="74"/>
    <n v="98.42"/>
    <x v="11"/>
    <x v="1"/>
    <x v="1"/>
  </r>
  <r>
    <d v="2022-02-13T00:00:00"/>
    <s v="P0006"/>
    <n v="14"/>
    <x v="2"/>
    <x v="1"/>
    <n v="0"/>
    <x v="15"/>
    <x v="0"/>
    <x v="1"/>
    <n v="75"/>
    <n v="85.5"/>
    <n v="1050"/>
    <n v="1197"/>
    <x v="12"/>
    <x v="1"/>
    <x v="1"/>
  </r>
  <r>
    <d v="2022-02-14T00:00:00"/>
    <s v="P0027"/>
    <n v="1"/>
    <x v="1"/>
    <x v="0"/>
    <n v="0"/>
    <x v="26"/>
    <x v="3"/>
    <x v="2"/>
    <n v="48"/>
    <n v="57.120000000000005"/>
    <n v="48"/>
    <n v="57.120000000000005"/>
    <x v="13"/>
    <x v="1"/>
    <x v="1"/>
  </r>
  <r>
    <d v="2022-02-15T00:00:00"/>
    <s v="P0044"/>
    <n v="2"/>
    <x v="2"/>
    <x v="1"/>
    <n v="0"/>
    <x v="11"/>
    <x v="1"/>
    <x v="1"/>
    <n v="76"/>
    <n v="82.08"/>
    <n v="152"/>
    <n v="164.16"/>
    <x v="14"/>
    <x v="1"/>
    <x v="1"/>
  </r>
  <r>
    <d v="2022-02-16T00:00:00"/>
    <s v="P0017"/>
    <n v="12"/>
    <x v="2"/>
    <x v="1"/>
    <n v="0"/>
    <x v="39"/>
    <x v="2"/>
    <x v="0"/>
    <n v="134"/>
    <n v="156.78"/>
    <n v="1608"/>
    <n v="1881.3600000000001"/>
    <x v="15"/>
    <x v="1"/>
    <x v="1"/>
  </r>
  <r>
    <d v="2022-02-17T00:00:00"/>
    <s v="P0003"/>
    <n v="13"/>
    <x v="1"/>
    <x v="1"/>
    <n v="0"/>
    <x v="6"/>
    <x v="0"/>
    <x v="1"/>
    <n v="71"/>
    <n v="80.94"/>
    <n v="923"/>
    <n v="1052.22"/>
    <x v="16"/>
    <x v="1"/>
    <x v="1"/>
  </r>
  <r>
    <d v="2022-02-18T00:00:00"/>
    <s v="P0003"/>
    <n v="10"/>
    <x v="1"/>
    <x v="0"/>
    <n v="0"/>
    <x v="6"/>
    <x v="0"/>
    <x v="1"/>
    <n v="71"/>
    <n v="80.94"/>
    <n v="710"/>
    <n v="809.4"/>
    <x v="17"/>
    <x v="1"/>
    <x v="1"/>
  </r>
  <r>
    <d v="2022-02-19T00:00:00"/>
    <s v="P0026"/>
    <n v="1"/>
    <x v="1"/>
    <x v="1"/>
    <n v="0"/>
    <x v="42"/>
    <x v="3"/>
    <x v="3"/>
    <n v="18"/>
    <n v="24.66"/>
    <n v="18"/>
    <n v="24.66"/>
    <x v="18"/>
    <x v="1"/>
    <x v="1"/>
  </r>
  <r>
    <d v="2022-02-20T00:00:00"/>
    <s v="P0012"/>
    <n v="5"/>
    <x v="2"/>
    <x v="1"/>
    <n v="0"/>
    <x v="35"/>
    <x v="2"/>
    <x v="1"/>
    <n v="73"/>
    <n v="94.17"/>
    <n v="365"/>
    <n v="470.85"/>
    <x v="19"/>
    <x v="1"/>
    <x v="1"/>
  </r>
  <r>
    <d v="2022-02-21T00:00:00"/>
    <s v="P0016"/>
    <n v="9"/>
    <x v="1"/>
    <x v="0"/>
    <n v="0"/>
    <x v="21"/>
    <x v="2"/>
    <x v="3"/>
    <n v="13"/>
    <n v="16.64"/>
    <n v="117"/>
    <n v="149.76"/>
    <x v="20"/>
    <x v="1"/>
    <x v="1"/>
  </r>
  <r>
    <d v="2022-02-22T00:00:00"/>
    <s v="P0016"/>
    <n v="2"/>
    <x v="2"/>
    <x v="0"/>
    <n v="0"/>
    <x v="21"/>
    <x v="2"/>
    <x v="3"/>
    <n v="13"/>
    <n v="16.64"/>
    <n v="26"/>
    <n v="33.28"/>
    <x v="21"/>
    <x v="1"/>
    <x v="1"/>
  </r>
  <r>
    <d v="2022-02-23T00:00:00"/>
    <s v="P0032"/>
    <n v="12"/>
    <x v="2"/>
    <x v="1"/>
    <n v="0"/>
    <x v="18"/>
    <x v="3"/>
    <x v="1"/>
    <n v="89"/>
    <n v="117.48"/>
    <n v="1068"/>
    <n v="1409.76"/>
    <x v="22"/>
    <x v="1"/>
    <x v="1"/>
  </r>
  <r>
    <d v="2022-02-24T00:00:00"/>
    <s v="P0021"/>
    <n v="11"/>
    <x v="2"/>
    <x v="1"/>
    <n v="0"/>
    <x v="32"/>
    <x v="4"/>
    <x v="0"/>
    <n v="126"/>
    <n v="162.54"/>
    <n v="1386"/>
    <n v="1787.9399999999998"/>
    <x v="23"/>
    <x v="1"/>
    <x v="1"/>
  </r>
  <r>
    <d v="2022-02-25T00:00:00"/>
    <s v="P0030"/>
    <n v="14"/>
    <x v="2"/>
    <x v="1"/>
    <n v="0"/>
    <x v="28"/>
    <x v="3"/>
    <x v="0"/>
    <n v="148"/>
    <n v="201.28"/>
    <n v="2072"/>
    <n v="2817.92"/>
    <x v="24"/>
    <x v="1"/>
    <x v="1"/>
  </r>
  <r>
    <d v="2022-02-26T00:00:00"/>
    <s v="P0011"/>
    <n v="10"/>
    <x v="0"/>
    <x v="1"/>
    <n v="0"/>
    <x v="31"/>
    <x v="2"/>
    <x v="2"/>
    <n v="44"/>
    <n v="48.4"/>
    <n v="440"/>
    <n v="484"/>
    <x v="25"/>
    <x v="1"/>
    <x v="1"/>
  </r>
  <r>
    <d v="2022-02-27T00:00:00"/>
    <s v="P0015"/>
    <n v="7"/>
    <x v="2"/>
    <x v="0"/>
    <n v="0"/>
    <x v="27"/>
    <x v="2"/>
    <x v="3"/>
    <n v="12"/>
    <n v="15.719999999999999"/>
    <n v="84"/>
    <n v="110.03999999999999"/>
    <x v="26"/>
    <x v="1"/>
    <x v="1"/>
  </r>
  <r>
    <d v="2022-02-28T00:00:00"/>
    <s v="P0029"/>
    <n v="8"/>
    <x v="1"/>
    <x v="0"/>
    <n v="0"/>
    <x v="19"/>
    <x v="3"/>
    <x v="2"/>
    <n v="47"/>
    <n v="53.11"/>
    <n v="376"/>
    <n v="424.88"/>
    <x v="27"/>
    <x v="1"/>
    <x v="1"/>
  </r>
  <r>
    <d v="2022-03-01T00:00:00"/>
    <s v="P0010"/>
    <n v="2"/>
    <x v="1"/>
    <x v="1"/>
    <n v="0"/>
    <x v="20"/>
    <x v="2"/>
    <x v="0"/>
    <n v="148"/>
    <n v="164.28"/>
    <n v="296"/>
    <n v="328.56"/>
    <x v="0"/>
    <x v="2"/>
    <x v="1"/>
  </r>
  <r>
    <d v="2022-03-02T00:00:00"/>
    <s v="P0007"/>
    <n v="3"/>
    <x v="1"/>
    <x v="0"/>
    <n v="0"/>
    <x v="36"/>
    <x v="0"/>
    <x v="2"/>
    <n v="43"/>
    <n v="47.730000000000004"/>
    <n v="129"/>
    <n v="143.19"/>
    <x v="1"/>
    <x v="2"/>
    <x v="1"/>
  </r>
  <r>
    <d v="2022-03-03T00:00:00"/>
    <s v="P0023"/>
    <n v="13"/>
    <x v="2"/>
    <x v="0"/>
    <n v="0"/>
    <x v="12"/>
    <x v="4"/>
    <x v="0"/>
    <n v="141"/>
    <n v="149.46"/>
    <n v="1833"/>
    <n v="1942.98"/>
    <x v="2"/>
    <x v="2"/>
    <x v="1"/>
  </r>
  <r>
    <d v="2022-03-04T00:00:00"/>
    <s v="P0033"/>
    <n v="14"/>
    <x v="2"/>
    <x v="0"/>
    <n v="0"/>
    <x v="38"/>
    <x v="3"/>
    <x v="1"/>
    <n v="95"/>
    <n v="119.7"/>
    <n v="1330"/>
    <n v="1675.8"/>
    <x v="3"/>
    <x v="2"/>
    <x v="1"/>
  </r>
  <r>
    <d v="2022-03-05T00:00:00"/>
    <s v="P0016"/>
    <n v="4"/>
    <x v="2"/>
    <x v="0"/>
    <n v="0"/>
    <x v="21"/>
    <x v="2"/>
    <x v="3"/>
    <n v="13"/>
    <n v="16.64"/>
    <n v="52"/>
    <n v="66.56"/>
    <x v="4"/>
    <x v="2"/>
    <x v="1"/>
  </r>
  <r>
    <d v="2022-03-06T00:00:00"/>
    <s v="P0044"/>
    <n v="11"/>
    <x v="1"/>
    <x v="0"/>
    <n v="0"/>
    <x v="11"/>
    <x v="1"/>
    <x v="1"/>
    <n v="76"/>
    <n v="82.08"/>
    <n v="836"/>
    <n v="902.88"/>
    <x v="5"/>
    <x v="2"/>
    <x v="1"/>
  </r>
  <r>
    <d v="2022-03-07T00:00:00"/>
    <s v="P0029"/>
    <n v="14"/>
    <x v="2"/>
    <x v="1"/>
    <n v="0"/>
    <x v="19"/>
    <x v="3"/>
    <x v="2"/>
    <n v="47"/>
    <n v="53.11"/>
    <n v="658"/>
    <n v="743.54"/>
    <x v="6"/>
    <x v="2"/>
    <x v="1"/>
  </r>
  <r>
    <d v="2022-03-08T00:00:00"/>
    <s v="P0005"/>
    <n v="5"/>
    <x v="2"/>
    <x v="1"/>
    <n v="0"/>
    <x v="24"/>
    <x v="0"/>
    <x v="0"/>
    <n v="133"/>
    <n v="155.61000000000001"/>
    <n v="665"/>
    <n v="778.05000000000007"/>
    <x v="7"/>
    <x v="2"/>
    <x v="1"/>
  </r>
  <r>
    <d v="2022-03-09T00:00:00"/>
    <s v="P0019"/>
    <n v="13"/>
    <x v="0"/>
    <x v="1"/>
    <n v="0"/>
    <x v="40"/>
    <x v="2"/>
    <x v="0"/>
    <n v="150"/>
    <n v="210"/>
    <n v="1950"/>
    <n v="2730"/>
    <x v="8"/>
    <x v="2"/>
    <x v="1"/>
  </r>
  <r>
    <d v="2022-03-10T00:00:00"/>
    <s v="P0037"/>
    <n v="8"/>
    <x v="1"/>
    <x v="0"/>
    <n v="0"/>
    <x v="8"/>
    <x v="1"/>
    <x v="1"/>
    <n v="67"/>
    <n v="85.76"/>
    <n v="536"/>
    <n v="686.08"/>
    <x v="9"/>
    <x v="2"/>
    <x v="1"/>
  </r>
  <r>
    <d v="2022-03-11T00:00:00"/>
    <s v="P0039"/>
    <n v="15"/>
    <x v="0"/>
    <x v="0"/>
    <n v="0"/>
    <x v="34"/>
    <x v="1"/>
    <x v="3"/>
    <n v="37"/>
    <n v="42.55"/>
    <n v="555"/>
    <n v="638.25"/>
    <x v="10"/>
    <x v="2"/>
    <x v="1"/>
  </r>
  <r>
    <d v="2022-03-12T00:00:00"/>
    <s v="P0005"/>
    <n v="9"/>
    <x v="1"/>
    <x v="0"/>
    <n v="0"/>
    <x v="24"/>
    <x v="0"/>
    <x v="0"/>
    <n v="133"/>
    <n v="155.61000000000001"/>
    <n v="1197"/>
    <n v="1400.4900000000002"/>
    <x v="11"/>
    <x v="2"/>
    <x v="1"/>
  </r>
  <r>
    <d v="2022-03-13T00:00:00"/>
    <s v="P0039"/>
    <n v="5"/>
    <x v="2"/>
    <x v="0"/>
    <n v="0"/>
    <x v="34"/>
    <x v="1"/>
    <x v="3"/>
    <n v="37"/>
    <n v="42.55"/>
    <n v="185"/>
    <n v="212.75"/>
    <x v="12"/>
    <x v="2"/>
    <x v="1"/>
  </r>
  <r>
    <d v="2022-03-14T00:00:00"/>
    <s v="P0006"/>
    <n v="6"/>
    <x v="1"/>
    <x v="1"/>
    <n v="0"/>
    <x v="15"/>
    <x v="0"/>
    <x v="1"/>
    <n v="75"/>
    <n v="85.5"/>
    <n v="450"/>
    <n v="513"/>
    <x v="13"/>
    <x v="2"/>
    <x v="1"/>
  </r>
  <r>
    <d v="2022-03-15T00:00:00"/>
    <s v="P0043"/>
    <n v="6"/>
    <x v="2"/>
    <x v="1"/>
    <n v="0"/>
    <x v="23"/>
    <x v="1"/>
    <x v="1"/>
    <n v="67"/>
    <n v="83.08"/>
    <n v="402"/>
    <n v="498.48"/>
    <x v="14"/>
    <x v="2"/>
    <x v="1"/>
  </r>
  <r>
    <d v="2022-03-16T00:00:00"/>
    <s v="P0025"/>
    <n v="5"/>
    <x v="2"/>
    <x v="1"/>
    <n v="0"/>
    <x v="7"/>
    <x v="4"/>
    <x v="3"/>
    <n v="7"/>
    <n v="8.33"/>
    <n v="35"/>
    <n v="41.65"/>
    <x v="15"/>
    <x v="2"/>
    <x v="1"/>
  </r>
  <r>
    <d v="2022-03-17T00:00:00"/>
    <s v="P0015"/>
    <n v="13"/>
    <x v="2"/>
    <x v="1"/>
    <n v="0"/>
    <x v="27"/>
    <x v="2"/>
    <x v="3"/>
    <n v="12"/>
    <n v="15.719999999999999"/>
    <n v="156"/>
    <n v="204.35999999999999"/>
    <x v="16"/>
    <x v="2"/>
    <x v="1"/>
  </r>
  <r>
    <d v="2022-03-18T00:00:00"/>
    <s v="P0002"/>
    <n v="1"/>
    <x v="2"/>
    <x v="1"/>
    <n v="0"/>
    <x v="29"/>
    <x v="0"/>
    <x v="1"/>
    <n v="105"/>
    <n v="142.80000000000001"/>
    <n v="105"/>
    <n v="142.80000000000001"/>
    <x v="17"/>
    <x v="2"/>
    <x v="1"/>
  </r>
  <r>
    <d v="2022-03-19T00:00:00"/>
    <s v="P0005"/>
    <n v="12"/>
    <x v="0"/>
    <x v="0"/>
    <n v="0"/>
    <x v="24"/>
    <x v="0"/>
    <x v="0"/>
    <n v="133"/>
    <n v="155.61000000000001"/>
    <n v="1596"/>
    <n v="1867.3200000000002"/>
    <x v="18"/>
    <x v="2"/>
    <x v="1"/>
  </r>
  <r>
    <d v="2022-03-20T00:00:00"/>
    <s v="P0041"/>
    <n v="9"/>
    <x v="2"/>
    <x v="0"/>
    <n v="0"/>
    <x v="41"/>
    <x v="1"/>
    <x v="0"/>
    <n v="138"/>
    <n v="173.88"/>
    <n v="1242"/>
    <n v="1564.92"/>
    <x v="19"/>
    <x v="2"/>
    <x v="1"/>
  </r>
  <r>
    <d v="2022-03-21T00:00:00"/>
    <s v="P0003"/>
    <n v="3"/>
    <x v="2"/>
    <x v="0"/>
    <n v="0"/>
    <x v="6"/>
    <x v="0"/>
    <x v="1"/>
    <n v="71"/>
    <n v="80.94"/>
    <n v="213"/>
    <n v="242.82"/>
    <x v="20"/>
    <x v="2"/>
    <x v="1"/>
  </r>
  <r>
    <d v="2022-03-22T00:00:00"/>
    <s v="P0035"/>
    <n v="15"/>
    <x v="1"/>
    <x v="1"/>
    <n v="0"/>
    <x v="4"/>
    <x v="3"/>
    <x v="3"/>
    <n v="5"/>
    <n v="6.7"/>
    <n v="75"/>
    <n v="100.5"/>
    <x v="21"/>
    <x v="2"/>
    <x v="1"/>
  </r>
  <r>
    <d v="2022-03-23T00:00:00"/>
    <s v="P0038"/>
    <n v="4"/>
    <x v="2"/>
    <x v="1"/>
    <n v="0"/>
    <x v="1"/>
    <x v="1"/>
    <x v="1"/>
    <n v="72"/>
    <n v="79.92"/>
    <n v="288"/>
    <n v="319.68"/>
    <x v="22"/>
    <x v="2"/>
    <x v="1"/>
  </r>
  <r>
    <d v="2022-03-24T00:00:00"/>
    <s v="P0029"/>
    <n v="3"/>
    <x v="2"/>
    <x v="1"/>
    <n v="0"/>
    <x v="19"/>
    <x v="3"/>
    <x v="2"/>
    <n v="47"/>
    <n v="53.11"/>
    <n v="141"/>
    <n v="159.32999999999998"/>
    <x v="23"/>
    <x v="2"/>
    <x v="1"/>
  </r>
  <r>
    <d v="2022-03-25T00:00:00"/>
    <s v="P0037"/>
    <n v="15"/>
    <x v="1"/>
    <x v="0"/>
    <n v="0"/>
    <x v="8"/>
    <x v="1"/>
    <x v="1"/>
    <n v="67"/>
    <n v="85.76"/>
    <n v="1005"/>
    <n v="1286.4000000000001"/>
    <x v="24"/>
    <x v="2"/>
    <x v="1"/>
  </r>
  <r>
    <d v="2022-03-26T00:00:00"/>
    <s v="P0026"/>
    <n v="14"/>
    <x v="1"/>
    <x v="1"/>
    <n v="0"/>
    <x v="42"/>
    <x v="3"/>
    <x v="3"/>
    <n v="18"/>
    <n v="24.66"/>
    <n v="252"/>
    <n v="345.24"/>
    <x v="25"/>
    <x v="2"/>
    <x v="1"/>
  </r>
  <r>
    <d v="2022-03-27T00:00:00"/>
    <s v="P0033"/>
    <n v="8"/>
    <x v="0"/>
    <x v="1"/>
    <n v="0"/>
    <x v="38"/>
    <x v="3"/>
    <x v="1"/>
    <n v="95"/>
    <n v="119.7"/>
    <n v="760"/>
    <n v="957.6"/>
    <x v="26"/>
    <x v="2"/>
    <x v="1"/>
  </r>
  <r>
    <d v="2022-03-28T00:00:00"/>
    <s v="P0033"/>
    <n v="6"/>
    <x v="2"/>
    <x v="0"/>
    <n v="0"/>
    <x v="38"/>
    <x v="3"/>
    <x v="1"/>
    <n v="95"/>
    <n v="119.7"/>
    <n v="570"/>
    <n v="718.2"/>
    <x v="27"/>
    <x v="2"/>
    <x v="1"/>
  </r>
  <r>
    <d v="2022-03-29T00:00:00"/>
    <s v="P0001"/>
    <n v="10"/>
    <x v="2"/>
    <x v="0"/>
    <n v="0"/>
    <x v="16"/>
    <x v="0"/>
    <x v="1"/>
    <n v="98"/>
    <n v="103.88"/>
    <n v="980"/>
    <n v="1038.8"/>
    <x v="28"/>
    <x v="2"/>
    <x v="1"/>
  </r>
  <r>
    <d v="2022-03-30T00:00:00"/>
    <s v="P0018"/>
    <n v="14"/>
    <x v="1"/>
    <x v="0"/>
    <n v="0"/>
    <x v="30"/>
    <x v="2"/>
    <x v="3"/>
    <n v="37"/>
    <n v="49.21"/>
    <n v="518"/>
    <n v="688.94"/>
    <x v="29"/>
    <x v="2"/>
    <x v="1"/>
  </r>
  <r>
    <d v="2022-03-31T00:00:00"/>
    <s v="P0026"/>
    <n v="5"/>
    <x v="2"/>
    <x v="1"/>
    <n v="0"/>
    <x v="42"/>
    <x v="3"/>
    <x v="3"/>
    <n v="18"/>
    <n v="24.66"/>
    <n v="90"/>
    <n v="123.3"/>
    <x v="30"/>
    <x v="2"/>
    <x v="1"/>
  </r>
  <r>
    <d v="2022-04-01T00:00:00"/>
    <s v="P0043"/>
    <n v="12"/>
    <x v="1"/>
    <x v="0"/>
    <n v="0"/>
    <x v="23"/>
    <x v="1"/>
    <x v="1"/>
    <n v="67"/>
    <n v="83.08"/>
    <n v="804"/>
    <n v="996.96"/>
    <x v="0"/>
    <x v="3"/>
    <x v="1"/>
  </r>
  <r>
    <d v="2022-04-02T00:00:00"/>
    <s v="P0012"/>
    <n v="12"/>
    <x v="2"/>
    <x v="0"/>
    <n v="0"/>
    <x v="35"/>
    <x v="2"/>
    <x v="1"/>
    <n v="73"/>
    <n v="94.17"/>
    <n v="876"/>
    <n v="1130.04"/>
    <x v="1"/>
    <x v="3"/>
    <x v="1"/>
  </r>
  <r>
    <d v="2022-04-03T00:00:00"/>
    <s v="P0032"/>
    <n v="14"/>
    <x v="2"/>
    <x v="0"/>
    <n v="0"/>
    <x v="18"/>
    <x v="3"/>
    <x v="1"/>
    <n v="89"/>
    <n v="117.48"/>
    <n v="1246"/>
    <n v="1644.72"/>
    <x v="2"/>
    <x v="3"/>
    <x v="1"/>
  </r>
  <r>
    <d v="2022-04-04T00:00:00"/>
    <s v="P0032"/>
    <n v="8"/>
    <x v="2"/>
    <x v="1"/>
    <n v="0"/>
    <x v="18"/>
    <x v="3"/>
    <x v="1"/>
    <n v="89"/>
    <n v="117.48"/>
    <n v="712"/>
    <n v="939.84"/>
    <x v="3"/>
    <x v="3"/>
    <x v="1"/>
  </r>
  <r>
    <d v="2022-04-05T00:00:00"/>
    <s v="P0036"/>
    <n v="4"/>
    <x v="2"/>
    <x v="1"/>
    <n v="0"/>
    <x v="43"/>
    <x v="3"/>
    <x v="1"/>
    <n v="90"/>
    <n v="96.3"/>
    <n v="360"/>
    <n v="385.2"/>
    <x v="4"/>
    <x v="3"/>
    <x v="1"/>
  </r>
  <r>
    <d v="2022-04-06T00:00:00"/>
    <s v="P0044"/>
    <n v="9"/>
    <x v="2"/>
    <x v="1"/>
    <n v="0"/>
    <x v="11"/>
    <x v="1"/>
    <x v="1"/>
    <n v="76"/>
    <n v="82.08"/>
    <n v="684"/>
    <n v="738.72"/>
    <x v="5"/>
    <x v="3"/>
    <x v="1"/>
  </r>
  <r>
    <d v="2022-04-07T00:00:00"/>
    <s v="P0038"/>
    <n v="3"/>
    <x v="0"/>
    <x v="1"/>
    <n v="0"/>
    <x v="1"/>
    <x v="1"/>
    <x v="1"/>
    <n v="72"/>
    <n v="79.92"/>
    <n v="216"/>
    <n v="239.76"/>
    <x v="6"/>
    <x v="3"/>
    <x v="1"/>
  </r>
  <r>
    <d v="2022-04-08T00:00:00"/>
    <s v="P0034"/>
    <n v="13"/>
    <x v="2"/>
    <x v="0"/>
    <n v="0"/>
    <x v="13"/>
    <x v="3"/>
    <x v="2"/>
    <n v="55"/>
    <n v="58.3"/>
    <n v="715"/>
    <n v="757.9"/>
    <x v="7"/>
    <x v="3"/>
    <x v="1"/>
  </r>
  <r>
    <d v="2022-04-09T00:00:00"/>
    <s v="P0011"/>
    <n v="5"/>
    <x v="2"/>
    <x v="1"/>
    <n v="0"/>
    <x v="31"/>
    <x v="2"/>
    <x v="2"/>
    <n v="44"/>
    <n v="48.4"/>
    <n v="220"/>
    <n v="242"/>
    <x v="8"/>
    <x v="3"/>
    <x v="1"/>
  </r>
  <r>
    <d v="2022-04-10T00:00:00"/>
    <s v="P0007"/>
    <n v="15"/>
    <x v="2"/>
    <x v="0"/>
    <n v="0"/>
    <x v="36"/>
    <x v="0"/>
    <x v="2"/>
    <n v="43"/>
    <n v="47.730000000000004"/>
    <n v="645"/>
    <n v="715.95"/>
    <x v="9"/>
    <x v="3"/>
    <x v="1"/>
  </r>
  <r>
    <d v="2022-04-11T00:00:00"/>
    <s v="P0035"/>
    <n v="1"/>
    <x v="2"/>
    <x v="0"/>
    <n v="0"/>
    <x v="4"/>
    <x v="3"/>
    <x v="3"/>
    <n v="5"/>
    <n v="6.7"/>
    <n v="5"/>
    <n v="6.7"/>
    <x v="10"/>
    <x v="3"/>
    <x v="1"/>
  </r>
  <r>
    <d v="2022-04-12T00:00:00"/>
    <s v="P0038"/>
    <n v="14"/>
    <x v="1"/>
    <x v="0"/>
    <n v="0"/>
    <x v="1"/>
    <x v="1"/>
    <x v="1"/>
    <n v="72"/>
    <n v="79.92"/>
    <n v="1008"/>
    <n v="1118.8800000000001"/>
    <x v="11"/>
    <x v="3"/>
    <x v="1"/>
  </r>
  <r>
    <d v="2022-04-13T00:00:00"/>
    <s v="P0019"/>
    <n v="9"/>
    <x v="2"/>
    <x v="0"/>
    <n v="0"/>
    <x v="40"/>
    <x v="2"/>
    <x v="0"/>
    <n v="150"/>
    <n v="210"/>
    <n v="1350"/>
    <n v="1890"/>
    <x v="12"/>
    <x v="3"/>
    <x v="1"/>
  </r>
  <r>
    <d v="2022-04-14T00:00:00"/>
    <s v="P0044"/>
    <n v="12"/>
    <x v="1"/>
    <x v="0"/>
    <n v="0"/>
    <x v="11"/>
    <x v="1"/>
    <x v="1"/>
    <n v="76"/>
    <n v="82.08"/>
    <n v="912"/>
    <n v="984.96"/>
    <x v="13"/>
    <x v="3"/>
    <x v="1"/>
  </r>
  <r>
    <d v="2022-04-15T00:00:00"/>
    <s v="P0008"/>
    <n v="10"/>
    <x v="2"/>
    <x v="0"/>
    <n v="0"/>
    <x v="25"/>
    <x v="0"/>
    <x v="1"/>
    <n v="83"/>
    <n v="94.62"/>
    <n v="830"/>
    <n v="946.2"/>
    <x v="14"/>
    <x v="3"/>
    <x v="1"/>
  </r>
  <r>
    <d v="2022-04-16T00:00:00"/>
    <s v="P0002"/>
    <n v="15"/>
    <x v="1"/>
    <x v="0"/>
    <n v="0"/>
    <x v="29"/>
    <x v="0"/>
    <x v="1"/>
    <n v="105"/>
    <n v="142.80000000000001"/>
    <n v="1575"/>
    <n v="2142"/>
    <x v="15"/>
    <x v="3"/>
    <x v="1"/>
  </r>
  <r>
    <d v="2022-04-17T00:00:00"/>
    <s v="P0044"/>
    <n v="15"/>
    <x v="0"/>
    <x v="0"/>
    <n v="0"/>
    <x v="11"/>
    <x v="1"/>
    <x v="1"/>
    <n v="76"/>
    <n v="82.08"/>
    <n v="1140"/>
    <n v="1231.2"/>
    <x v="16"/>
    <x v="3"/>
    <x v="1"/>
  </r>
  <r>
    <d v="2022-04-18T00:00:00"/>
    <s v="P0015"/>
    <n v="10"/>
    <x v="2"/>
    <x v="1"/>
    <n v="0"/>
    <x v="27"/>
    <x v="2"/>
    <x v="3"/>
    <n v="12"/>
    <n v="15.719999999999999"/>
    <n v="120"/>
    <n v="157.19999999999999"/>
    <x v="17"/>
    <x v="3"/>
    <x v="1"/>
  </r>
  <r>
    <d v="2022-04-19T00:00:00"/>
    <s v="P0036"/>
    <n v="3"/>
    <x v="1"/>
    <x v="0"/>
    <n v="0"/>
    <x v="43"/>
    <x v="3"/>
    <x v="1"/>
    <n v="90"/>
    <n v="96.3"/>
    <n v="270"/>
    <n v="288.89999999999998"/>
    <x v="18"/>
    <x v="3"/>
    <x v="1"/>
  </r>
  <r>
    <d v="2022-04-20T00:00:00"/>
    <s v="P0024"/>
    <n v="14"/>
    <x v="1"/>
    <x v="1"/>
    <n v="0"/>
    <x v="0"/>
    <x v="4"/>
    <x v="0"/>
    <n v="144"/>
    <n v="156.96"/>
    <n v="2016"/>
    <n v="2197.44"/>
    <x v="19"/>
    <x v="3"/>
    <x v="1"/>
  </r>
  <r>
    <d v="2022-04-21T00:00:00"/>
    <s v="P0042"/>
    <n v="3"/>
    <x v="2"/>
    <x v="1"/>
    <n v="0"/>
    <x v="10"/>
    <x v="1"/>
    <x v="0"/>
    <n v="120"/>
    <n v="162"/>
    <n v="360"/>
    <n v="486"/>
    <x v="20"/>
    <x v="3"/>
    <x v="1"/>
  </r>
  <r>
    <d v="2022-04-22T00:00:00"/>
    <s v="P0038"/>
    <n v="8"/>
    <x v="2"/>
    <x v="0"/>
    <n v="0"/>
    <x v="1"/>
    <x v="1"/>
    <x v="1"/>
    <n v="72"/>
    <n v="79.92"/>
    <n v="576"/>
    <n v="639.36"/>
    <x v="21"/>
    <x v="3"/>
    <x v="1"/>
  </r>
  <r>
    <d v="2022-04-23T00:00:00"/>
    <s v="P0012"/>
    <n v="15"/>
    <x v="0"/>
    <x v="0"/>
    <n v="0"/>
    <x v="35"/>
    <x v="2"/>
    <x v="1"/>
    <n v="73"/>
    <n v="94.17"/>
    <n v="1095"/>
    <n v="1412.55"/>
    <x v="22"/>
    <x v="3"/>
    <x v="1"/>
  </r>
  <r>
    <d v="2022-04-24T00:00:00"/>
    <s v="P0015"/>
    <n v="15"/>
    <x v="0"/>
    <x v="1"/>
    <n v="0"/>
    <x v="27"/>
    <x v="2"/>
    <x v="3"/>
    <n v="12"/>
    <n v="15.719999999999999"/>
    <n v="180"/>
    <n v="235.79999999999998"/>
    <x v="23"/>
    <x v="3"/>
    <x v="1"/>
  </r>
  <r>
    <d v="2022-04-25T00:00:00"/>
    <s v="P0030"/>
    <n v="15"/>
    <x v="2"/>
    <x v="1"/>
    <n v="0"/>
    <x v="28"/>
    <x v="3"/>
    <x v="0"/>
    <n v="148"/>
    <n v="201.28"/>
    <n v="2220"/>
    <n v="3019.2"/>
    <x v="24"/>
    <x v="3"/>
    <x v="1"/>
  </r>
  <r>
    <d v="2022-04-26T00:00:00"/>
    <s v="P0035"/>
    <n v="5"/>
    <x v="2"/>
    <x v="1"/>
    <n v="0"/>
    <x v="4"/>
    <x v="3"/>
    <x v="3"/>
    <n v="5"/>
    <n v="6.7"/>
    <n v="25"/>
    <n v="33.5"/>
    <x v="25"/>
    <x v="3"/>
    <x v="1"/>
  </r>
  <r>
    <d v="2022-04-27T00:00:00"/>
    <s v="P0020"/>
    <n v="11"/>
    <x v="1"/>
    <x v="0"/>
    <n v="0"/>
    <x v="14"/>
    <x v="4"/>
    <x v="2"/>
    <n v="61"/>
    <n v="76.25"/>
    <n v="671"/>
    <n v="838.75"/>
    <x v="26"/>
    <x v="3"/>
    <x v="1"/>
  </r>
  <r>
    <d v="2022-04-28T00:00:00"/>
    <s v="P0008"/>
    <n v="10"/>
    <x v="2"/>
    <x v="0"/>
    <n v="0"/>
    <x v="25"/>
    <x v="0"/>
    <x v="1"/>
    <n v="83"/>
    <n v="94.62"/>
    <n v="830"/>
    <n v="946.2"/>
    <x v="27"/>
    <x v="3"/>
    <x v="1"/>
  </r>
  <r>
    <d v="2022-04-29T00:00:00"/>
    <s v="P0019"/>
    <n v="15"/>
    <x v="2"/>
    <x v="1"/>
    <n v="0"/>
    <x v="40"/>
    <x v="2"/>
    <x v="0"/>
    <n v="150"/>
    <n v="210"/>
    <n v="2250"/>
    <n v="3150"/>
    <x v="28"/>
    <x v="3"/>
    <x v="1"/>
  </r>
  <r>
    <d v="2022-04-30T00:00:00"/>
    <s v="P0043"/>
    <n v="13"/>
    <x v="2"/>
    <x v="1"/>
    <n v="0"/>
    <x v="23"/>
    <x v="1"/>
    <x v="1"/>
    <n v="67"/>
    <n v="83.08"/>
    <n v="871"/>
    <n v="1080.04"/>
    <x v="29"/>
    <x v="3"/>
    <x v="1"/>
  </r>
  <r>
    <d v="2022-05-01T00:00:00"/>
    <s v="P0015"/>
    <n v="13"/>
    <x v="1"/>
    <x v="0"/>
    <n v="0"/>
    <x v="27"/>
    <x v="2"/>
    <x v="3"/>
    <n v="12"/>
    <n v="15.719999999999999"/>
    <n v="156"/>
    <n v="204.35999999999999"/>
    <x v="0"/>
    <x v="4"/>
    <x v="1"/>
  </r>
  <r>
    <d v="2022-05-02T00:00:00"/>
    <s v="P0042"/>
    <n v="13"/>
    <x v="2"/>
    <x v="1"/>
    <n v="0"/>
    <x v="10"/>
    <x v="1"/>
    <x v="0"/>
    <n v="120"/>
    <n v="162"/>
    <n v="1560"/>
    <n v="2106"/>
    <x v="1"/>
    <x v="4"/>
    <x v="1"/>
  </r>
  <r>
    <d v="2022-05-03T00:00:00"/>
    <s v="P0040"/>
    <n v="13"/>
    <x v="1"/>
    <x v="1"/>
    <n v="0"/>
    <x v="17"/>
    <x v="1"/>
    <x v="1"/>
    <n v="90"/>
    <n v="115.2"/>
    <n v="1170"/>
    <n v="1497.6000000000001"/>
    <x v="2"/>
    <x v="4"/>
    <x v="1"/>
  </r>
  <r>
    <d v="2022-05-04T00:00:00"/>
    <s v="P0036"/>
    <n v="11"/>
    <x v="0"/>
    <x v="1"/>
    <n v="0"/>
    <x v="43"/>
    <x v="3"/>
    <x v="1"/>
    <n v="90"/>
    <n v="96.3"/>
    <n v="990"/>
    <n v="1059.3"/>
    <x v="3"/>
    <x v="4"/>
    <x v="1"/>
  </r>
  <r>
    <d v="2022-05-05T00:00:00"/>
    <s v="P0019"/>
    <n v="10"/>
    <x v="0"/>
    <x v="0"/>
    <n v="0"/>
    <x v="40"/>
    <x v="2"/>
    <x v="0"/>
    <n v="150"/>
    <n v="210"/>
    <n v="1500"/>
    <n v="2100"/>
    <x v="4"/>
    <x v="4"/>
    <x v="1"/>
  </r>
  <r>
    <d v="2022-05-06T00:00:00"/>
    <s v="P0027"/>
    <n v="8"/>
    <x v="1"/>
    <x v="1"/>
    <n v="0"/>
    <x v="26"/>
    <x v="3"/>
    <x v="2"/>
    <n v="48"/>
    <n v="57.120000000000005"/>
    <n v="384"/>
    <n v="456.96000000000004"/>
    <x v="5"/>
    <x v="4"/>
    <x v="1"/>
  </r>
  <r>
    <d v="2022-05-07T00:00:00"/>
    <s v="P0018"/>
    <n v="7"/>
    <x v="2"/>
    <x v="0"/>
    <n v="0"/>
    <x v="30"/>
    <x v="2"/>
    <x v="3"/>
    <n v="37"/>
    <n v="49.21"/>
    <n v="259"/>
    <n v="344.47"/>
    <x v="6"/>
    <x v="4"/>
    <x v="1"/>
  </r>
  <r>
    <d v="2022-05-08T00:00:00"/>
    <s v="P0027"/>
    <n v="10"/>
    <x v="0"/>
    <x v="1"/>
    <n v="0"/>
    <x v="26"/>
    <x v="3"/>
    <x v="2"/>
    <n v="48"/>
    <n v="57.120000000000005"/>
    <n v="480"/>
    <n v="571.20000000000005"/>
    <x v="7"/>
    <x v="4"/>
    <x v="1"/>
  </r>
  <r>
    <d v="2022-05-09T00:00:00"/>
    <s v="P0002"/>
    <n v="1"/>
    <x v="2"/>
    <x v="1"/>
    <n v="0"/>
    <x v="29"/>
    <x v="0"/>
    <x v="1"/>
    <n v="105"/>
    <n v="142.80000000000001"/>
    <n v="105"/>
    <n v="142.80000000000001"/>
    <x v="8"/>
    <x v="4"/>
    <x v="1"/>
  </r>
  <r>
    <d v="2022-05-10T00:00:00"/>
    <s v="P0012"/>
    <n v="14"/>
    <x v="2"/>
    <x v="1"/>
    <n v="0"/>
    <x v="35"/>
    <x v="2"/>
    <x v="1"/>
    <n v="73"/>
    <n v="94.17"/>
    <n v="1022"/>
    <n v="1318.38"/>
    <x v="9"/>
    <x v="4"/>
    <x v="1"/>
  </r>
  <r>
    <d v="2022-05-11T00:00:00"/>
    <s v="P0017"/>
    <n v="8"/>
    <x v="1"/>
    <x v="0"/>
    <n v="0"/>
    <x v="39"/>
    <x v="2"/>
    <x v="0"/>
    <n v="134"/>
    <n v="156.78"/>
    <n v="1072"/>
    <n v="1254.24"/>
    <x v="10"/>
    <x v="4"/>
    <x v="1"/>
  </r>
  <r>
    <d v="2022-05-12T00:00:00"/>
    <s v="P0034"/>
    <n v="8"/>
    <x v="2"/>
    <x v="1"/>
    <n v="0"/>
    <x v="13"/>
    <x v="3"/>
    <x v="2"/>
    <n v="55"/>
    <n v="58.3"/>
    <n v="440"/>
    <n v="466.4"/>
    <x v="11"/>
    <x v="4"/>
    <x v="1"/>
  </r>
  <r>
    <d v="2022-05-13T00:00:00"/>
    <s v="P0020"/>
    <n v="6"/>
    <x v="2"/>
    <x v="1"/>
    <n v="0"/>
    <x v="14"/>
    <x v="4"/>
    <x v="2"/>
    <n v="61"/>
    <n v="76.25"/>
    <n v="366"/>
    <n v="457.5"/>
    <x v="12"/>
    <x v="4"/>
    <x v="1"/>
  </r>
  <r>
    <d v="2022-05-14T00:00:00"/>
    <s v="P0036"/>
    <n v="12"/>
    <x v="1"/>
    <x v="0"/>
    <n v="0"/>
    <x v="43"/>
    <x v="3"/>
    <x v="1"/>
    <n v="90"/>
    <n v="96.3"/>
    <n v="1080"/>
    <n v="1155.5999999999999"/>
    <x v="13"/>
    <x v="4"/>
    <x v="1"/>
  </r>
  <r>
    <d v="2022-05-15T00:00:00"/>
    <s v="P0004"/>
    <n v="5"/>
    <x v="2"/>
    <x v="1"/>
    <n v="0"/>
    <x v="3"/>
    <x v="0"/>
    <x v="2"/>
    <n v="44"/>
    <n v="48.84"/>
    <n v="220"/>
    <n v="244.20000000000002"/>
    <x v="14"/>
    <x v="4"/>
    <x v="1"/>
  </r>
  <r>
    <d v="2022-05-16T00:00:00"/>
    <s v="P0032"/>
    <n v="5"/>
    <x v="2"/>
    <x v="0"/>
    <n v="0"/>
    <x v="18"/>
    <x v="3"/>
    <x v="1"/>
    <n v="89"/>
    <n v="117.48"/>
    <n v="445"/>
    <n v="587.4"/>
    <x v="15"/>
    <x v="4"/>
    <x v="1"/>
  </r>
  <r>
    <d v="2022-05-17T00:00:00"/>
    <s v="P0034"/>
    <n v="15"/>
    <x v="2"/>
    <x v="0"/>
    <n v="0"/>
    <x v="13"/>
    <x v="3"/>
    <x v="2"/>
    <n v="55"/>
    <n v="58.3"/>
    <n v="825"/>
    <n v="874.5"/>
    <x v="16"/>
    <x v="4"/>
    <x v="1"/>
  </r>
  <r>
    <d v="2022-05-18T00:00:00"/>
    <s v="P0031"/>
    <n v="8"/>
    <x v="2"/>
    <x v="1"/>
    <n v="0"/>
    <x v="5"/>
    <x v="3"/>
    <x v="1"/>
    <n v="93"/>
    <n v="104.16"/>
    <n v="744"/>
    <n v="833.28"/>
    <x v="17"/>
    <x v="4"/>
    <x v="1"/>
  </r>
  <r>
    <d v="2022-05-19T00:00:00"/>
    <s v="P0015"/>
    <n v="2"/>
    <x v="2"/>
    <x v="0"/>
    <n v="0"/>
    <x v="27"/>
    <x v="2"/>
    <x v="3"/>
    <n v="12"/>
    <n v="15.719999999999999"/>
    <n v="24"/>
    <n v="31.439999999999998"/>
    <x v="18"/>
    <x v="4"/>
    <x v="1"/>
  </r>
  <r>
    <d v="2022-05-20T00:00:00"/>
    <s v="P0028"/>
    <n v="5"/>
    <x v="0"/>
    <x v="1"/>
    <n v="0"/>
    <x v="33"/>
    <x v="3"/>
    <x v="3"/>
    <n v="37"/>
    <n v="41.81"/>
    <n v="185"/>
    <n v="209.05"/>
    <x v="19"/>
    <x v="4"/>
    <x v="1"/>
  </r>
  <r>
    <d v="2022-05-21T00:00:00"/>
    <s v="P0026"/>
    <n v="10"/>
    <x v="2"/>
    <x v="1"/>
    <n v="0"/>
    <x v="42"/>
    <x v="3"/>
    <x v="3"/>
    <n v="18"/>
    <n v="24.66"/>
    <n v="180"/>
    <n v="246.6"/>
    <x v="20"/>
    <x v="4"/>
    <x v="1"/>
  </r>
  <r>
    <d v="2022-05-22T00:00:00"/>
    <s v="P0044"/>
    <n v="15"/>
    <x v="2"/>
    <x v="1"/>
    <n v="0"/>
    <x v="11"/>
    <x v="1"/>
    <x v="1"/>
    <n v="76"/>
    <n v="82.08"/>
    <n v="1140"/>
    <n v="1231.2"/>
    <x v="21"/>
    <x v="4"/>
    <x v="1"/>
  </r>
  <r>
    <d v="2022-05-23T00:00:00"/>
    <s v="P0038"/>
    <n v="12"/>
    <x v="2"/>
    <x v="1"/>
    <n v="0"/>
    <x v="1"/>
    <x v="1"/>
    <x v="1"/>
    <n v="72"/>
    <n v="79.92"/>
    <n v="864"/>
    <n v="959.04"/>
    <x v="22"/>
    <x v="4"/>
    <x v="1"/>
  </r>
  <r>
    <d v="2022-05-24T00:00:00"/>
    <s v="P0016"/>
    <n v="13"/>
    <x v="2"/>
    <x v="0"/>
    <n v="0"/>
    <x v="21"/>
    <x v="2"/>
    <x v="3"/>
    <n v="13"/>
    <n v="16.64"/>
    <n v="169"/>
    <n v="216.32"/>
    <x v="23"/>
    <x v="4"/>
    <x v="1"/>
  </r>
  <r>
    <d v="2022-05-25T00:00:00"/>
    <s v="P0038"/>
    <n v="5"/>
    <x v="2"/>
    <x v="1"/>
    <n v="0"/>
    <x v="1"/>
    <x v="1"/>
    <x v="1"/>
    <n v="72"/>
    <n v="79.92"/>
    <n v="360"/>
    <n v="399.6"/>
    <x v="24"/>
    <x v="4"/>
    <x v="1"/>
  </r>
  <r>
    <d v="2022-05-26T00:00:00"/>
    <s v="P0027"/>
    <n v="5"/>
    <x v="2"/>
    <x v="0"/>
    <n v="0"/>
    <x v="26"/>
    <x v="3"/>
    <x v="2"/>
    <n v="48"/>
    <n v="57.120000000000005"/>
    <n v="240"/>
    <n v="285.60000000000002"/>
    <x v="25"/>
    <x v="4"/>
    <x v="1"/>
  </r>
  <r>
    <d v="2022-05-27T00:00:00"/>
    <s v="P0013"/>
    <n v="9"/>
    <x v="0"/>
    <x v="0"/>
    <n v="0"/>
    <x v="2"/>
    <x v="2"/>
    <x v="1"/>
    <n v="112"/>
    <n v="122.08"/>
    <n v="1008"/>
    <n v="1098.72"/>
    <x v="26"/>
    <x v="4"/>
    <x v="1"/>
  </r>
  <r>
    <d v="2022-05-28T00:00:00"/>
    <s v="P0014"/>
    <n v="10"/>
    <x v="1"/>
    <x v="1"/>
    <n v="0"/>
    <x v="9"/>
    <x v="2"/>
    <x v="1"/>
    <n v="112"/>
    <n v="146.72"/>
    <n v="1120"/>
    <n v="1467.2"/>
    <x v="27"/>
    <x v="4"/>
    <x v="1"/>
  </r>
  <r>
    <d v="2022-05-29T00:00:00"/>
    <s v="P0030"/>
    <n v="9"/>
    <x v="0"/>
    <x v="1"/>
    <n v="0"/>
    <x v="28"/>
    <x v="3"/>
    <x v="0"/>
    <n v="148"/>
    <n v="201.28"/>
    <n v="1332"/>
    <n v="1811.52"/>
    <x v="28"/>
    <x v="4"/>
    <x v="1"/>
  </r>
  <r>
    <d v="2022-05-30T00:00:00"/>
    <s v="P0041"/>
    <n v="10"/>
    <x v="0"/>
    <x v="0"/>
    <n v="0"/>
    <x v="41"/>
    <x v="1"/>
    <x v="0"/>
    <n v="138"/>
    <n v="173.88"/>
    <n v="1380"/>
    <n v="1738.8"/>
    <x v="29"/>
    <x v="4"/>
    <x v="1"/>
  </r>
  <r>
    <d v="2022-05-31T00:00:00"/>
    <s v="P0005"/>
    <n v="4"/>
    <x v="2"/>
    <x v="1"/>
    <n v="0"/>
    <x v="24"/>
    <x v="0"/>
    <x v="0"/>
    <n v="133"/>
    <n v="155.61000000000001"/>
    <n v="532"/>
    <n v="622.44000000000005"/>
    <x v="30"/>
    <x v="4"/>
    <x v="1"/>
  </r>
  <r>
    <d v="2022-06-01T00:00:00"/>
    <s v="P0009"/>
    <n v="13"/>
    <x v="2"/>
    <x v="0"/>
    <n v="0"/>
    <x v="37"/>
    <x v="0"/>
    <x v="3"/>
    <n v="6"/>
    <n v="7.8599999999999994"/>
    <n v="78"/>
    <n v="102.17999999999999"/>
    <x v="0"/>
    <x v="5"/>
    <x v="1"/>
  </r>
  <r>
    <d v="2022-06-02T00:00:00"/>
    <s v="P0044"/>
    <n v="7"/>
    <x v="2"/>
    <x v="0"/>
    <n v="0"/>
    <x v="11"/>
    <x v="1"/>
    <x v="1"/>
    <n v="76"/>
    <n v="82.08"/>
    <n v="532"/>
    <n v="574.55999999999995"/>
    <x v="1"/>
    <x v="5"/>
    <x v="1"/>
  </r>
  <r>
    <d v="2022-06-03T00:00:00"/>
    <s v="P0011"/>
    <n v="14"/>
    <x v="2"/>
    <x v="1"/>
    <n v="0"/>
    <x v="31"/>
    <x v="2"/>
    <x v="2"/>
    <n v="44"/>
    <n v="48.4"/>
    <n v="616"/>
    <n v="677.6"/>
    <x v="2"/>
    <x v="5"/>
    <x v="1"/>
  </r>
  <r>
    <d v="2022-06-04T00:00:00"/>
    <s v="P0009"/>
    <n v="11"/>
    <x v="1"/>
    <x v="0"/>
    <n v="0"/>
    <x v="37"/>
    <x v="0"/>
    <x v="3"/>
    <n v="6"/>
    <n v="7.8599999999999994"/>
    <n v="66"/>
    <n v="86.46"/>
    <x v="3"/>
    <x v="5"/>
    <x v="1"/>
  </r>
  <r>
    <d v="2022-06-05T00:00:00"/>
    <s v="P0006"/>
    <n v="10"/>
    <x v="2"/>
    <x v="0"/>
    <n v="0"/>
    <x v="15"/>
    <x v="0"/>
    <x v="1"/>
    <n v="75"/>
    <n v="85.5"/>
    <n v="750"/>
    <n v="855"/>
    <x v="4"/>
    <x v="5"/>
    <x v="1"/>
  </r>
  <r>
    <d v="2022-06-06T00:00:00"/>
    <s v="P0008"/>
    <n v="15"/>
    <x v="2"/>
    <x v="0"/>
    <n v="0"/>
    <x v="25"/>
    <x v="0"/>
    <x v="1"/>
    <n v="83"/>
    <n v="94.62"/>
    <n v="1245"/>
    <n v="1419.3000000000002"/>
    <x v="5"/>
    <x v="5"/>
    <x v="1"/>
  </r>
  <r>
    <d v="2022-06-07T00:00:00"/>
    <s v="P0042"/>
    <n v="1"/>
    <x v="0"/>
    <x v="1"/>
    <n v="0"/>
    <x v="10"/>
    <x v="1"/>
    <x v="0"/>
    <n v="120"/>
    <n v="162"/>
    <n v="120"/>
    <n v="162"/>
    <x v="6"/>
    <x v="5"/>
    <x v="1"/>
  </r>
  <r>
    <d v="2022-06-08T00:00:00"/>
    <s v="P0041"/>
    <n v="14"/>
    <x v="2"/>
    <x v="0"/>
    <n v="0"/>
    <x v="41"/>
    <x v="1"/>
    <x v="0"/>
    <n v="138"/>
    <n v="173.88"/>
    <n v="1932"/>
    <n v="2434.3199999999997"/>
    <x v="7"/>
    <x v="5"/>
    <x v="1"/>
  </r>
  <r>
    <d v="2022-06-09T00:00:00"/>
    <s v="P0033"/>
    <n v="12"/>
    <x v="1"/>
    <x v="0"/>
    <n v="0"/>
    <x v="38"/>
    <x v="3"/>
    <x v="1"/>
    <n v="95"/>
    <n v="119.7"/>
    <n v="1140"/>
    <n v="1436.4"/>
    <x v="8"/>
    <x v="5"/>
    <x v="1"/>
  </r>
  <r>
    <d v="2022-06-10T00:00:00"/>
    <s v="P0011"/>
    <n v="6"/>
    <x v="1"/>
    <x v="0"/>
    <n v="0"/>
    <x v="31"/>
    <x v="2"/>
    <x v="2"/>
    <n v="44"/>
    <n v="48.4"/>
    <n v="264"/>
    <n v="290.39999999999998"/>
    <x v="9"/>
    <x v="5"/>
    <x v="1"/>
  </r>
  <r>
    <d v="2022-06-11T00:00:00"/>
    <s v="P0011"/>
    <n v="3"/>
    <x v="0"/>
    <x v="1"/>
    <n v="0"/>
    <x v="31"/>
    <x v="2"/>
    <x v="2"/>
    <n v="44"/>
    <n v="48.4"/>
    <n v="132"/>
    <n v="145.19999999999999"/>
    <x v="10"/>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C39B8F-C451-454E-AAFA-DECFA44A66D6}"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D3:AE7" firstHeaderRow="1"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axis="axisRow" showAll="0">
      <items count="6">
        <item x="0"/>
        <item x="2"/>
        <item x="4"/>
        <item x="3"/>
        <item x="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7"/>
  </rowFields>
  <rowItems count="4">
    <i>
      <x/>
    </i>
    <i>
      <x v="2"/>
    </i>
    <i>
      <x v="3"/>
    </i>
    <i>
      <x v="4"/>
    </i>
  </rowItems>
  <colItems count="1">
    <i/>
  </colItems>
  <dataFields count="1">
    <dataField name="Sum of Total Selling Value" fld="12" baseField="0" baseItem="0" numFmtId="165"/>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241967-D9A3-42EE-A69F-A4D3CE36827F}" name="SaleType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SALE TYPE">
  <location ref="AK3:AL6" firstHeaderRow="1" firstDataRow="1" firstDataCol="1"/>
  <pivotFields count="16">
    <pivotField numFmtId="14" showAll="0"/>
    <pivotField showAll="0"/>
    <pivotField showAll="0"/>
    <pivotField axis="axisRow" showAll="0">
      <items count="4">
        <item x="2"/>
        <item x="1"/>
        <item x="0"/>
        <item t="default"/>
      </items>
    </pivotField>
    <pivotField showAll="0">
      <items count="3">
        <item h="1" x="1"/>
        <item x="0"/>
        <item t="default"/>
      </items>
    </pivotField>
    <pivotField numFmtId="164" showAll="0"/>
    <pivotField showAll="0"/>
    <pivotField showAll="0">
      <items count="6">
        <item x="0"/>
        <item x="2"/>
        <item x="4"/>
        <item x="3"/>
        <item x="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18">
      <pivotArea field="3" type="button" dataOnly="0" labelOnly="1" outline="0" axis="axisRow" fieldPosition="0"/>
    </format>
  </formats>
  <chartFormats count="12">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96F1E5-578F-496E-8179-3C54559C7464}" name="PaymentMode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Payment Mode">
  <location ref="AO3:AP5" firstHeaderRow="1" firstDataRow="1" firstDataCol="1"/>
  <pivotFields count="16">
    <pivotField numFmtId="14" showAll="0"/>
    <pivotField showAll="0"/>
    <pivotField showAll="0"/>
    <pivotField showAll="0">
      <items count="4">
        <item x="2"/>
        <item h="1" x="1"/>
        <item h="1" x="0"/>
        <item t="default"/>
      </items>
    </pivotField>
    <pivotField axis="axisRow" showAll="0">
      <items count="3">
        <item x="1"/>
        <item x="0"/>
        <item t="default"/>
      </items>
    </pivotField>
    <pivotField numFmtId="164" showAll="0"/>
    <pivotField showAll="0"/>
    <pivotField showAll="0">
      <items count="6">
        <item x="0"/>
        <item x="2"/>
        <item x="4"/>
        <item x="3"/>
        <item x="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4"/>
  </rowFields>
  <rowItems count="2">
    <i>
      <x/>
    </i>
    <i>
      <x v="1"/>
    </i>
  </rowItems>
  <colItems count="1">
    <i/>
  </colItems>
  <dataFields count="1">
    <dataField name="Sum of Total Selling Value" fld="12" baseField="0" baseItem="0"/>
  </dataFields>
  <formats count="1">
    <format dxfId="19">
      <pivotArea field="3" type="button" dataOnly="0" labelOnly="1" outline="0"/>
    </format>
  </formats>
  <chartFormats count="9">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4" count="1" selected="0">
            <x v="0"/>
          </reference>
        </references>
      </pivotArea>
    </chartFormat>
    <chartFormat chart="3" format="3">
      <pivotArea type="data" outline="0" fieldPosition="0">
        <references count="2">
          <reference field="4294967294" count="1" selected="0">
            <x v="0"/>
          </reference>
          <reference field="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915D51-F831-4C06-8F89-792B1A5BF943}"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P3:R17" firstHeaderRow="0" firstDataRow="1" firstDataCol="1"/>
  <pivotFields count="16">
    <pivotField numFmtId="14" showAll="0"/>
    <pivotField showAll="0"/>
    <pivotField dataField="1" showAll="0"/>
    <pivotField showAll="0">
      <items count="4">
        <item x="2"/>
        <item h="1" x="1"/>
        <item h="1" x="0"/>
        <item t="default"/>
      </items>
    </pivotField>
    <pivotField showAll="0">
      <items count="3">
        <item h="1" x="1"/>
        <item x="0"/>
        <item t="default"/>
      </items>
    </pivotField>
    <pivotField numFmtId="164" showAll="0"/>
    <pivotField axis="axisRow" showAll="0">
      <items count="45">
        <item sd="0"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axis="axisRow" showAll="0" defaultSubtotal="0">
      <items count="4">
        <item x="0"/>
        <item x="1"/>
        <item x="2"/>
        <item x="3"/>
      </items>
    </pivotField>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2">
    <field x="6"/>
    <field x="8"/>
  </rowFields>
  <rowItems count="14">
    <i>
      <x v="2"/>
    </i>
    <i r="1">
      <x v="1"/>
    </i>
    <i>
      <x v="3"/>
    </i>
    <i r="1">
      <x v="2"/>
    </i>
    <i>
      <x v="24"/>
    </i>
    <i r="1">
      <x v="3"/>
    </i>
    <i>
      <x v="30"/>
    </i>
    <i r="1">
      <x v="1"/>
    </i>
    <i>
      <x v="34"/>
    </i>
    <i r="1">
      <x v="3"/>
    </i>
    <i>
      <x v="41"/>
    </i>
    <i r="1">
      <x/>
    </i>
    <i>
      <x v="43"/>
    </i>
    <i r="1">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2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2C4492-58C4-4170-8930-677D6671BB32}"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G3:I15" firstHeaderRow="0"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13">
        <item x="0"/>
        <item x="1"/>
        <item x="2"/>
        <item x="3"/>
        <item x="4"/>
        <item x="5"/>
        <item x="6"/>
        <item x="7"/>
        <item x="8"/>
        <item x="9"/>
        <item x="10"/>
        <item x="11"/>
        <item t="default"/>
      </items>
    </pivotField>
    <pivotField showAll="0">
      <items count="3">
        <item x="0"/>
        <item h="1"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113CC9-6D46-481F-8787-7BD04E95A319}"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Day">
  <location ref="A3:B11" firstHeaderRow="1"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13"/>
  </rowFields>
  <rowItems count="8">
    <i>
      <x v="3"/>
    </i>
    <i>
      <x v="7"/>
    </i>
    <i>
      <x v="10"/>
    </i>
    <i>
      <x v="12"/>
    </i>
    <i>
      <x v="18"/>
    </i>
    <i>
      <x v="19"/>
    </i>
    <i>
      <x v="21"/>
    </i>
    <i>
      <x v="22"/>
    </i>
  </rowItems>
  <colItems count="1">
    <i/>
  </colItems>
  <dataFields count="1">
    <dataField name="Sum of Total Selling Value" fld="12" baseField="0" baseItem="0" numFmtId="165"/>
  </dataFields>
  <formats count="1">
    <format dxfId="2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279F8B-CE7F-4705-B6F5-7952710F86AE}"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3:E4" firstHeaderRow="0" firstDataRow="1" firstDataCol="0"/>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EB742DF-6476-4D80-BDF6-A4C8501F2011}" sourceName="SALE TYPE">
  <pivotTables>
    <pivotTable tabId="9" name="Daily"/>
    <pivotTable tabId="9" name="CategoryWise"/>
    <pivotTable tabId="9" name="Monthly"/>
    <pivotTable tabId="9" name="PaymentModeWise"/>
    <pivotTable tabId="9" name="ProductWise"/>
    <pivotTable tabId="9" name="TotalSales"/>
  </pivotTables>
  <data>
    <tabular pivotCacheId="811041656">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F9DC736-CA7C-40D5-8794-9963BE05CFAE}" sourceName="PAYMENT MODE">
  <pivotTables>
    <pivotTable tabId="9" name="Daily"/>
    <pivotTable tabId="9" name="CategoryWise"/>
    <pivotTable tabId="9" name="Monthly"/>
    <pivotTable tabId="9" name="ProductWise"/>
    <pivotTable tabId="9" name="SaleTypeWise"/>
    <pivotTable tabId="9" name="TotalSales"/>
  </pivotTables>
  <data>
    <tabular pivotCacheId="811041656">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1C24DA0-117E-46F1-BB54-A577E58E7694}" sourceName="Month">
  <pivotTables>
    <pivotTable tabId="9" name="Daily"/>
    <pivotTable tabId="9" name="CategoryWise"/>
    <pivotTable tabId="9" name="PaymentModeWise"/>
    <pivotTable tabId="9" name="ProductWise"/>
    <pivotTable tabId="9" name="SaleTypeWise"/>
    <pivotTable tabId="9" name="TotalSales"/>
  </pivotTables>
  <data>
    <tabular pivotCacheId="811041656">
      <items count="12">
        <i x="0" s="1"/>
        <i x="1"/>
        <i x="2"/>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21DAF5C-27A8-4598-8279-CD0F84E658C6}" sourceName="Year">
  <pivotTables>
    <pivotTable tabId="9" name="Daily"/>
    <pivotTable tabId="9" name="CategoryWise"/>
    <pivotTable tabId="9" name="Monthly"/>
    <pivotTable tabId="9" name="PaymentModeWise"/>
    <pivotTable tabId="9" name="ProductWise"/>
    <pivotTable tabId="9" name="SaleTypeWise"/>
    <pivotTable tabId="9" name="TotalSales"/>
  </pivotTables>
  <data>
    <tabular pivotCacheId="811041656">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7CF7D8F3-9E5C-480A-8E00-0C0B0AE0DD75}" cache="Slicer_SALE_TYPE" caption="SALE TYPE" columnCount="3" style="SLICER" rowHeight="241300"/>
  <slicer name="PAYMENT MODE 1" xr10:uid="{397493D4-CE2A-4F2A-B97E-DD32EF02FFC2}" cache="Slicer_PAYMENT_MODE" caption="PAYMENT MODE" columnCount="2" style="SLICER" rowHeight="241300"/>
  <slicer name="Month 1" xr10:uid="{C556AFCF-6E47-4695-A087-EE8074131292}" cache="Slicer_Month" caption="Month" style="SLICER" rowHeight="241300"/>
  <slicer name="Year 1" xr10:uid="{A9EF2B39-45E0-4DBD-A56F-992E9483CBDB}" cache="Slicer_Year" caption="Year"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89B4C55E-034A-4266-8F51-622C4D17924F}" cache="Slicer_SALE_TYPE" caption="SALE TYPE" rowHeight="241300"/>
  <slicer name="PAYMENT MODE" xr10:uid="{C3868248-8DD2-4C64-9F15-2D48C3C177CE}" cache="Slicer_PAYMENT_MODE" caption="PAYMENT MODE" rowHeight="241300"/>
  <slicer name="Month" xr10:uid="{1BEB3E85-FCFA-4739-A835-66F861918C7A}" cache="Slicer_Month" caption="Month" rowHeight="241300"/>
  <slicer name="Year" xr10:uid="{CEE5290E-4A3D-40F8-89A0-4093850319FE}"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16" headerRowBorderDxfId="15">
  <autoFilter ref="A1:F528" xr:uid="{60351B27-4213-4B50-AF1E-6DD234ED1CD8}"/>
  <sortState xmlns:xlrd2="http://schemas.microsoft.com/office/spreadsheetml/2017/richdata2" ref="A2:E527">
    <sortCondition ref="A1:A527"/>
  </sortState>
  <tableColumns count="6">
    <tableColumn id="1" xr3:uid="{7E2D9722-C99A-4D79-AD8A-A4AF24D31B15}" name="DATE" dataDxfId="14"/>
    <tableColumn id="3" xr3:uid="{1B687DA1-746A-409E-8132-464ADA2D65F7}" name="PRODUCT ID" dataDxfId="13"/>
    <tableColumn id="2" xr3:uid="{3D21C161-3520-4EEB-95C2-BC89A67F811B}" name="QUANTITY" dataDxfId="12"/>
    <tableColumn id="4" xr3:uid="{51AFA112-3989-4C7A-B537-003512753602}" name="SALE TYPE" dataDxfId="11"/>
    <tableColumn id="5" xr3:uid="{057B8FDA-60FB-4816-999C-2030B688B9CF}" name="PAYMENT MODE" dataDxfId="10"/>
    <tableColumn id="6" xr3:uid="{A77A9445-20AF-4122-92EB-C3706E536AB4}" name="DISCOUNT %" dataDxfId="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6.xml"/><Relationship Id="rId5" Type="http://schemas.openxmlformats.org/officeDocument/2006/relationships/pivotTable" Target="../pivotTables/pivotTable5.xml"/><Relationship Id="rId10" Type="http://schemas.openxmlformats.org/officeDocument/2006/relationships/ctrlProp" Target="../ctrlProps/ctrlProp5.xml"/><Relationship Id="rId4" Type="http://schemas.openxmlformats.org/officeDocument/2006/relationships/pivotTable" Target="../pivotTables/pivotTable4.xml"/><Relationship Id="rId9" Type="http://schemas.openxmlformats.org/officeDocument/2006/relationships/vmlDrawing" Target="../drawings/vmlDrawing2.vml"/><Relationship Id="rId1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DC8B-340C-4CBF-9D01-D1523028D416}">
  <dimension ref="A1"/>
  <sheetViews>
    <sheetView tabSelected="1" workbookViewId="0">
      <selection activeCell="V13" sqref="V13"/>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5</xdr:col>
                    <xdr:colOff>352425</xdr:colOff>
                    <xdr:row>10</xdr:row>
                    <xdr:rowOff>9525</xdr:rowOff>
                  </from>
                  <to>
                    <xdr:col>6</xdr:col>
                    <xdr:colOff>76200</xdr:colOff>
                    <xdr:row>11</xdr:row>
                    <xdr:rowOff>171450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6</xdr:col>
                    <xdr:colOff>190500</xdr:colOff>
                    <xdr:row>10</xdr:row>
                    <xdr:rowOff>9525</xdr:rowOff>
                  </from>
                  <to>
                    <xdr:col>6</xdr:col>
                    <xdr:colOff>523875</xdr:colOff>
                    <xdr:row>11</xdr:row>
                    <xdr:rowOff>171450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7</xdr:col>
                    <xdr:colOff>19050</xdr:colOff>
                    <xdr:row>10</xdr:row>
                    <xdr:rowOff>9525</xdr:rowOff>
                  </from>
                  <to>
                    <xdr:col>7</xdr:col>
                    <xdr:colOff>352425</xdr:colOff>
                    <xdr:row>11</xdr:row>
                    <xdr:rowOff>171450</xdr:rowOff>
                  </to>
                </anchor>
              </controlPr>
            </control>
          </mc:Choice>
        </mc:AlternateContent>
        <mc:AlternateContent xmlns:mc="http://schemas.openxmlformats.org/markup-compatibility/2006">
          <mc:Choice Requires="x14">
            <control shapeId="2052" r:id="rId6" name="Scroll Bar 4">
              <controlPr defaultSize="0" autoPict="0">
                <anchor moveWithCells="1">
                  <from>
                    <xdr:col>8</xdr:col>
                    <xdr:colOff>66675</xdr:colOff>
                    <xdr:row>12</xdr:row>
                    <xdr:rowOff>38100</xdr:rowOff>
                  </from>
                  <to>
                    <xdr:col>8</xdr:col>
                    <xdr:colOff>285750</xdr:colOff>
                    <xdr:row>21</xdr:row>
                    <xdr:rowOff>152400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4264-B064-4AC8-A95D-DFC18E30D509}">
  <dimension ref="A1:AP23"/>
  <sheetViews>
    <sheetView workbookViewId="0">
      <selection activeCell="K19" sqref="K19"/>
    </sheetView>
  </sheetViews>
  <sheetFormatPr defaultRowHeight="15" x14ac:dyDescent="0.25"/>
  <cols>
    <col min="1" max="1" width="6.5703125" bestFit="1" customWidth="1"/>
    <col min="2" max="2" width="24.42578125" bestFit="1" customWidth="1"/>
    <col min="4" max="5" width="24.42578125" bestFit="1" customWidth="1"/>
    <col min="7" max="7" width="9.28515625" bestFit="1" customWidth="1"/>
    <col min="8" max="9" width="24.42578125" bestFit="1" customWidth="1"/>
    <col min="10" max="10" width="24.42578125" customWidth="1"/>
    <col min="11" max="11" width="16.42578125" customWidth="1"/>
    <col min="12" max="12" width="15" customWidth="1"/>
    <col min="13" max="13" width="13.85546875" customWidth="1"/>
    <col min="14" max="14" width="8.7109375" customWidth="1"/>
    <col min="16" max="16" width="11.7109375" bestFit="1" customWidth="1"/>
    <col min="17" max="17" width="24.42578125" bestFit="1" customWidth="1"/>
    <col min="18" max="18" width="17" bestFit="1" customWidth="1"/>
    <col min="19" max="24" width="17" customWidth="1"/>
    <col min="25" max="25" width="23.5703125" style="8" customWidth="1"/>
    <col min="26" max="28" width="17" customWidth="1"/>
    <col min="30" max="30" width="11.140625" bestFit="1" customWidth="1"/>
    <col min="31" max="31" width="24.42578125" bestFit="1" customWidth="1"/>
    <col min="32" max="32" width="14.42578125" customWidth="1"/>
    <col min="33" max="33" width="14.28515625" customWidth="1"/>
    <col min="34" max="34" width="15.7109375" customWidth="1"/>
    <col min="35" max="35" width="17.28515625" customWidth="1"/>
    <col min="36" max="36" width="24.42578125" bestFit="1" customWidth="1"/>
    <col min="37" max="37" width="12.140625" bestFit="1" customWidth="1"/>
    <col min="38" max="38" width="24.42578125" bestFit="1" customWidth="1"/>
    <col min="39" max="39" width="24.42578125" customWidth="1"/>
    <col min="41" max="41" width="17" customWidth="1"/>
    <col min="42" max="42" width="24.42578125" bestFit="1" customWidth="1"/>
  </cols>
  <sheetData>
    <row r="1" spans="1:42" x14ac:dyDescent="0.25">
      <c r="T1" t="str">
        <f ca="1">VLOOKUP(1,S:V,2,0)</f>
        <v>Product42</v>
      </c>
      <c r="U1">
        <f ca="1">VLOOKUP(1,S:V,3,0)</f>
        <v>1620</v>
      </c>
      <c r="V1">
        <f ca="1">VLOOKUP(1,S:V,4,0)</f>
        <v>10</v>
      </c>
      <c r="X1">
        <v>1</v>
      </c>
      <c r="Y1" s="8">
        <f>COUNT(R:R)</f>
        <v>14</v>
      </c>
      <c r="Z1">
        <f>MIN(X1:Y1)</f>
        <v>1</v>
      </c>
      <c r="AH1" t="str">
        <f ca="1">VLOOKUP(1,$AG:$AI,2,0)</f>
        <v>Category05</v>
      </c>
      <c r="AI1" s="8">
        <f ca="1">VLOOKUP(1,$AG:$AI,3,0)</f>
        <v>2687.04</v>
      </c>
    </row>
    <row r="2" spans="1:42" x14ac:dyDescent="0.25">
      <c r="L2" t="b">
        <v>1</v>
      </c>
      <c r="M2" t="b">
        <v>1</v>
      </c>
      <c r="N2" t="b">
        <v>1</v>
      </c>
    </row>
    <row r="3" spans="1:42" x14ac:dyDescent="0.25">
      <c r="A3" s="10" t="s">
        <v>116</v>
      </c>
      <c r="B3" t="s">
        <v>119</v>
      </c>
      <c r="D3" t="s">
        <v>119</v>
      </c>
      <c r="E3" t="s">
        <v>120</v>
      </c>
      <c r="G3" s="10" t="s">
        <v>117</v>
      </c>
      <c r="H3" t="s">
        <v>119</v>
      </c>
      <c r="I3" t="s">
        <v>120</v>
      </c>
      <c r="K3" s="11" t="s">
        <v>117</v>
      </c>
      <c r="L3" t="s">
        <v>140</v>
      </c>
      <c r="M3" t="s">
        <v>141</v>
      </c>
      <c r="N3" t="s">
        <v>142</v>
      </c>
      <c r="P3" s="10" t="s">
        <v>134</v>
      </c>
      <c r="Q3" t="s">
        <v>119</v>
      </c>
      <c r="R3" t="s">
        <v>133</v>
      </c>
      <c r="AD3" s="10" t="s">
        <v>135</v>
      </c>
      <c r="AE3" t="s">
        <v>119</v>
      </c>
      <c r="AK3" s="13" t="s">
        <v>102</v>
      </c>
      <c r="AL3" t="s">
        <v>119</v>
      </c>
      <c r="AO3" s="10" t="s">
        <v>136</v>
      </c>
      <c r="AP3" t="s">
        <v>119</v>
      </c>
    </row>
    <row r="4" spans="1:42" x14ac:dyDescent="0.25">
      <c r="A4" s="11">
        <v>4</v>
      </c>
      <c r="B4" s="8">
        <v>244.20000000000002</v>
      </c>
      <c r="D4">
        <v>5198.16</v>
      </c>
      <c r="E4">
        <v>4412</v>
      </c>
      <c r="G4" s="11" t="s">
        <v>121</v>
      </c>
      <c r="H4">
        <v>5198.16</v>
      </c>
      <c r="I4">
        <v>4412</v>
      </c>
      <c r="K4" s="11" t="s">
        <v>121</v>
      </c>
      <c r="L4" s="8">
        <f>IF($L$2=TRUE,VLOOKUP(K4,G:I,2,0),NA())</f>
        <v>5198.16</v>
      </c>
      <c r="M4" s="8">
        <f>IF($M$2=TRUE,VLOOKUP(K4,G:I,2,0)-VLOOKUP(K4,G:I,3,0),NA())</f>
        <v>786.15999999999985</v>
      </c>
      <c r="N4" s="14">
        <f>IF($N$2=TRUE,M4/VLOOKUP(K4,G:I,3,0),"")</f>
        <v>0.1781867633726201</v>
      </c>
      <c r="P4" s="11" t="s">
        <v>13</v>
      </c>
      <c r="Q4" s="8">
        <v>728.46</v>
      </c>
      <c r="R4">
        <v>9</v>
      </c>
      <c r="S4" cm="1">
        <f t="array" aca="1" ref="S4:S17" ca="1">RANK(_xlfn.ANCHORARRAY(U4),_xlfn.ANCHORARRAY(U4))</f>
        <v>7</v>
      </c>
      <c r="T4" t="str" cm="1">
        <f t="array" aca="1" ref="T4:T17" ca="1">OFFSET($P$3,1,0,COUNT($Q:$Q))</f>
        <v>Product03</v>
      </c>
      <c r="U4" cm="1">
        <f t="array" aca="1" ref="U4:U17" ca="1">OFFSET($P$3,1,1,COUNT($Q:$Q))</f>
        <v>728.46</v>
      </c>
      <c r="V4" cm="1">
        <f t="array" aca="1" ref="V4:V17" ca="1">OFFSET($P$3,1,2,COUNT($Q:$Q))</f>
        <v>9</v>
      </c>
      <c r="X4" t="str" cm="1">
        <f t="array" aca="1" ref="X4:X23" ca="1">OFFSET($P$3,$Z$1,0,20)</f>
        <v>Product03</v>
      </c>
      <c r="Y4" s="8" cm="1">
        <f t="array" aca="1" ref="Y4:Y23" ca="1">OFFSET($P$3,$Z$1,1,20)</f>
        <v>728.46</v>
      </c>
      <c r="AD4" s="11" t="s">
        <v>8</v>
      </c>
      <c r="AE4" s="8">
        <v>972.66000000000008</v>
      </c>
      <c r="AF4" s="8"/>
      <c r="AG4" cm="1">
        <f t="array" aca="1" ref="AG4:AG7" ca="1">RANK(_xlfn.ANCHORARRAY(AI4),_xlfn.ANCHORARRAY(AI4))</f>
        <v>3</v>
      </c>
      <c r="AH4" t="str" cm="1">
        <f t="array" aca="1" ref="AH4:AH7" ca="1">OFFSET($AD$3,1,0,COUNT($AE:$AE))</f>
        <v>Category01</v>
      </c>
      <c r="AI4" s="8" cm="1">
        <f t="array" aca="1" ref="AI4:AI7" ca="1">OFFSET($AD$3,1,1,COUNT($AE:$AE))</f>
        <v>972.66000000000008</v>
      </c>
      <c r="AK4" s="11" t="s">
        <v>108</v>
      </c>
      <c r="AL4">
        <v>5198.1600000000008</v>
      </c>
      <c r="AO4" s="11" t="s">
        <v>107</v>
      </c>
      <c r="AP4">
        <v>2775.8599999999997</v>
      </c>
    </row>
    <row r="5" spans="1:42" x14ac:dyDescent="0.25">
      <c r="A5" s="11">
        <v>8</v>
      </c>
      <c r="B5" s="8">
        <v>33.32</v>
      </c>
      <c r="G5" s="11" t="s">
        <v>122</v>
      </c>
      <c r="H5">
        <v>2023.18</v>
      </c>
      <c r="I5">
        <v>1737</v>
      </c>
      <c r="K5" s="11" t="s">
        <v>122</v>
      </c>
      <c r="L5" s="8">
        <f t="shared" ref="L5:L15" si="0">IF($L$2=TRUE,VLOOKUP(K5,G:I,2,0),NA())</f>
        <v>2023.18</v>
      </c>
      <c r="M5" s="8">
        <f t="shared" ref="M5:M15" si="1">IF($M$2=TRUE,VLOOKUP(K5,G:I,2,0)-VLOOKUP(K5,G:I,3,0),NA())</f>
        <v>286.18000000000006</v>
      </c>
      <c r="N5" s="14">
        <f t="shared" ref="N5:N15" si="2">IF($N$2=TRUE,M5/VLOOKUP(K5,G:I,3,0),"")</f>
        <v>0.16475532527346001</v>
      </c>
      <c r="P5" s="12" t="s">
        <v>9</v>
      </c>
      <c r="Q5" s="8">
        <v>728.46</v>
      </c>
      <c r="R5">
        <v>9</v>
      </c>
      <c r="S5">
        <f ca="1"/>
        <v>7</v>
      </c>
      <c r="T5" t="str">
        <f ca="1"/>
        <v>Kg</v>
      </c>
      <c r="U5">
        <f ca="1"/>
        <v>728.46</v>
      </c>
      <c r="V5">
        <f ca="1"/>
        <v>9</v>
      </c>
      <c r="X5" t="str">
        <f ca="1"/>
        <v>Kg</v>
      </c>
      <c r="Y5" s="8">
        <f ca="1"/>
        <v>728.46</v>
      </c>
      <c r="AD5" s="11" t="s">
        <v>49</v>
      </c>
      <c r="AE5" s="8">
        <v>33.32</v>
      </c>
      <c r="AF5" s="8"/>
      <c r="AG5">
        <f ca="1"/>
        <v>4</v>
      </c>
      <c r="AH5" t="str">
        <f ca="1"/>
        <v>Category03</v>
      </c>
      <c r="AI5" s="8">
        <f ca="1"/>
        <v>33.32</v>
      </c>
      <c r="AK5" s="11" t="s">
        <v>106</v>
      </c>
      <c r="AL5">
        <v>1957.52</v>
      </c>
      <c r="AO5" s="11" t="s">
        <v>106</v>
      </c>
      <c r="AP5">
        <v>5198.16</v>
      </c>
    </row>
    <row r="6" spans="1:42" x14ac:dyDescent="0.25">
      <c r="A6" s="11">
        <v>11</v>
      </c>
      <c r="B6" s="8">
        <v>648</v>
      </c>
      <c r="D6" t="s">
        <v>137</v>
      </c>
      <c r="E6" s="8">
        <f>GETPIVOTDATA("Sum of Total Selling Value",$D$3)</f>
        <v>5198.16</v>
      </c>
      <c r="G6" s="11" t="s">
        <v>123</v>
      </c>
      <c r="H6">
        <v>5718.89</v>
      </c>
      <c r="I6">
        <v>4895</v>
      </c>
      <c r="K6" s="11" t="s">
        <v>123</v>
      </c>
      <c r="L6" s="8">
        <f t="shared" si="0"/>
        <v>5718.89</v>
      </c>
      <c r="M6" s="8">
        <f t="shared" si="1"/>
        <v>823.89000000000033</v>
      </c>
      <c r="N6" s="14">
        <f t="shared" si="2"/>
        <v>0.16831256384065379</v>
      </c>
      <c r="P6" s="11" t="s">
        <v>15</v>
      </c>
      <c r="Q6" s="8">
        <v>244.20000000000002</v>
      </c>
      <c r="R6">
        <v>5</v>
      </c>
      <c r="S6">
        <f ca="1"/>
        <v>9</v>
      </c>
      <c r="T6" t="str">
        <f ca="1"/>
        <v>Product04</v>
      </c>
      <c r="U6">
        <f ca="1"/>
        <v>244.20000000000002</v>
      </c>
      <c r="V6">
        <f ca="1"/>
        <v>5</v>
      </c>
      <c r="X6" t="str">
        <f ca="1"/>
        <v>Product04</v>
      </c>
      <c r="Y6" s="8">
        <f ca="1"/>
        <v>244.20000000000002</v>
      </c>
      <c r="AD6" s="11" t="s">
        <v>62</v>
      </c>
      <c r="AE6" s="8">
        <v>1505.14</v>
      </c>
      <c r="AF6" s="8"/>
      <c r="AG6">
        <f ca="1"/>
        <v>2</v>
      </c>
      <c r="AH6" t="str">
        <f ca="1"/>
        <v>Category04</v>
      </c>
      <c r="AI6" s="8">
        <f ca="1"/>
        <v>1505.14</v>
      </c>
      <c r="AK6" s="11" t="s">
        <v>105</v>
      </c>
      <c r="AL6">
        <v>3158.36</v>
      </c>
    </row>
    <row r="7" spans="1:42" x14ac:dyDescent="0.25">
      <c r="A7" s="11">
        <v>13</v>
      </c>
      <c r="B7" s="8">
        <v>1067.04</v>
      </c>
      <c r="D7" t="s">
        <v>138</v>
      </c>
      <c r="E7" s="8">
        <f>GETPIVOTDATA("Sum of Total Selling Value",$D$3)-GETPIVOTDATA("Sum of Total Buying Value",$D$3)</f>
        <v>786.15999999999985</v>
      </c>
      <c r="G7" s="11" t="s">
        <v>124</v>
      </c>
      <c r="H7">
        <v>6944.01</v>
      </c>
      <c r="I7">
        <v>5531</v>
      </c>
      <c r="K7" s="11" t="s">
        <v>124</v>
      </c>
      <c r="L7" s="8">
        <f t="shared" si="0"/>
        <v>6944.01</v>
      </c>
      <c r="M7" s="8">
        <f t="shared" si="1"/>
        <v>1413.0100000000002</v>
      </c>
      <c r="N7" s="14">
        <f t="shared" si="2"/>
        <v>0.25547098173928767</v>
      </c>
      <c r="P7" s="12" t="s">
        <v>109</v>
      </c>
      <c r="Q7" s="8">
        <v>244.20000000000002</v>
      </c>
      <c r="R7">
        <v>5</v>
      </c>
      <c r="S7">
        <f ca="1"/>
        <v>9</v>
      </c>
      <c r="T7" t="str">
        <f ca="1"/>
        <v>Lt</v>
      </c>
      <c r="U7">
        <f ca="1"/>
        <v>244.20000000000002</v>
      </c>
      <c r="V7">
        <f ca="1"/>
        <v>5</v>
      </c>
      <c r="X7" t="str">
        <f ca="1"/>
        <v>Lt</v>
      </c>
      <c r="Y7" s="8">
        <f ca="1"/>
        <v>244.20000000000002</v>
      </c>
      <c r="AD7" s="11" t="s">
        <v>85</v>
      </c>
      <c r="AE7" s="8">
        <v>2687.04</v>
      </c>
      <c r="AF7" s="8"/>
      <c r="AG7">
        <f ca="1"/>
        <v>1</v>
      </c>
      <c r="AH7" t="str">
        <f ca="1"/>
        <v>Category05</v>
      </c>
      <c r="AI7" s="8">
        <f ca="1"/>
        <v>2687.04</v>
      </c>
    </row>
    <row r="8" spans="1:42" x14ac:dyDescent="0.25">
      <c r="A8" s="11">
        <v>19</v>
      </c>
      <c r="B8" s="8">
        <v>728.46</v>
      </c>
      <c r="D8" t="s">
        <v>139</v>
      </c>
      <c r="E8" s="14">
        <f>E7/GETPIVOTDATA("Sum of Total Buying Value",$D$3)</f>
        <v>0.1781867633726201</v>
      </c>
      <c r="G8" s="11" t="s">
        <v>125</v>
      </c>
      <c r="H8">
        <v>6013.19</v>
      </c>
      <c r="I8">
        <v>4963</v>
      </c>
      <c r="K8" s="11" t="s">
        <v>125</v>
      </c>
      <c r="L8" s="8">
        <f t="shared" si="0"/>
        <v>6013.19</v>
      </c>
      <c r="M8" s="8">
        <f t="shared" si="1"/>
        <v>1050.1899999999996</v>
      </c>
      <c r="N8" s="14">
        <f t="shared" si="2"/>
        <v>0.21160386862784597</v>
      </c>
      <c r="P8" s="11" t="s">
        <v>59</v>
      </c>
      <c r="Q8" s="8">
        <v>33.32</v>
      </c>
      <c r="R8">
        <v>4</v>
      </c>
      <c r="S8">
        <f ca="1"/>
        <v>13</v>
      </c>
      <c r="T8" t="str">
        <f ca="1"/>
        <v>Product25</v>
      </c>
      <c r="U8">
        <f ca="1"/>
        <v>33.32</v>
      </c>
      <c r="V8">
        <f ca="1"/>
        <v>4</v>
      </c>
      <c r="X8" t="str">
        <f ca="1"/>
        <v>Product25</v>
      </c>
      <c r="Y8" s="8">
        <f ca="1"/>
        <v>33.32</v>
      </c>
      <c r="AF8" s="8"/>
      <c r="AI8" s="8"/>
    </row>
    <row r="9" spans="1:42" x14ac:dyDescent="0.25">
      <c r="A9" s="11">
        <v>20</v>
      </c>
      <c r="B9" s="8">
        <v>972</v>
      </c>
      <c r="G9" s="11" t="s">
        <v>126</v>
      </c>
      <c r="H9">
        <v>7583.579999999999</v>
      </c>
      <c r="I9">
        <v>6727</v>
      </c>
      <c r="K9" s="11" t="s">
        <v>126</v>
      </c>
      <c r="L9" s="8">
        <f t="shared" si="0"/>
        <v>7583.579999999999</v>
      </c>
      <c r="M9" s="8">
        <f t="shared" si="1"/>
        <v>856.57999999999902</v>
      </c>
      <c r="N9" s="14">
        <f t="shared" si="2"/>
        <v>0.12733462167385148</v>
      </c>
      <c r="P9" s="12" t="s">
        <v>111</v>
      </c>
      <c r="Q9" s="8">
        <v>33.32</v>
      </c>
      <c r="R9">
        <v>4</v>
      </c>
      <c r="S9">
        <f ca="1"/>
        <v>13</v>
      </c>
      <c r="T9" t="str">
        <f ca="1"/>
        <v>No.</v>
      </c>
      <c r="U9">
        <f ca="1"/>
        <v>33.32</v>
      </c>
      <c r="V9">
        <f ca="1"/>
        <v>4</v>
      </c>
      <c r="X9" t="str">
        <f ca="1"/>
        <v>No.</v>
      </c>
      <c r="Y9" s="8">
        <f ca="1"/>
        <v>33.32</v>
      </c>
    </row>
    <row r="10" spans="1:42" x14ac:dyDescent="0.25">
      <c r="A10" s="11">
        <v>22</v>
      </c>
      <c r="B10" s="8">
        <v>46.9</v>
      </c>
      <c r="G10" s="11" t="s">
        <v>127</v>
      </c>
      <c r="H10">
        <v>13972.130000000001</v>
      </c>
      <c r="I10">
        <v>10946</v>
      </c>
      <c r="K10" s="11" t="s">
        <v>127</v>
      </c>
      <c r="L10" s="8">
        <f t="shared" si="0"/>
        <v>13972.130000000001</v>
      </c>
      <c r="M10" s="8">
        <f t="shared" si="1"/>
        <v>3026.130000000001</v>
      </c>
      <c r="N10" s="14">
        <f t="shared" si="2"/>
        <v>0.27645989402521476</v>
      </c>
      <c r="P10" s="11" t="s">
        <v>72</v>
      </c>
      <c r="Q10" s="8">
        <v>1458.24</v>
      </c>
      <c r="R10">
        <v>14</v>
      </c>
      <c r="S10">
        <f ca="1"/>
        <v>3</v>
      </c>
      <c r="T10" t="str">
        <f ca="1"/>
        <v>Product31</v>
      </c>
      <c r="U10">
        <f ca="1"/>
        <v>1458.24</v>
      </c>
      <c r="V10">
        <f ca="1"/>
        <v>14</v>
      </c>
      <c r="X10" t="str">
        <f ca="1"/>
        <v>Product31</v>
      </c>
      <c r="Y10" s="8">
        <f ca="1"/>
        <v>1458.24</v>
      </c>
    </row>
    <row r="11" spans="1:42" x14ac:dyDescent="0.25">
      <c r="A11" s="11">
        <v>23</v>
      </c>
      <c r="B11" s="8">
        <v>1458.24</v>
      </c>
      <c r="G11" s="11" t="s">
        <v>128</v>
      </c>
      <c r="H11">
        <v>3667.64</v>
      </c>
      <c r="I11">
        <v>3374</v>
      </c>
      <c r="K11" s="11" t="s">
        <v>128</v>
      </c>
      <c r="L11" s="8">
        <f t="shared" si="0"/>
        <v>3667.64</v>
      </c>
      <c r="M11" s="8">
        <f t="shared" si="1"/>
        <v>293.63999999999987</v>
      </c>
      <c r="N11" s="14">
        <f t="shared" si="2"/>
        <v>8.703023117960873E-2</v>
      </c>
      <c r="P11" s="12" t="s">
        <v>9</v>
      </c>
      <c r="Q11" s="8">
        <v>1458.24</v>
      </c>
      <c r="R11">
        <v>14</v>
      </c>
      <c r="S11">
        <f ca="1"/>
        <v>3</v>
      </c>
      <c r="T11" t="str">
        <f ca="1"/>
        <v>Kg</v>
      </c>
      <c r="U11">
        <f ca="1"/>
        <v>1458.24</v>
      </c>
      <c r="V11">
        <f ca="1"/>
        <v>14</v>
      </c>
      <c r="X11" t="str">
        <f ca="1"/>
        <v>Kg</v>
      </c>
      <c r="Y11" s="8">
        <f ca="1"/>
        <v>1458.24</v>
      </c>
    </row>
    <row r="12" spans="1:42" x14ac:dyDescent="0.25">
      <c r="G12" s="11" t="s">
        <v>129</v>
      </c>
      <c r="H12">
        <v>8448.02</v>
      </c>
      <c r="I12">
        <v>7132</v>
      </c>
      <c r="K12" s="11" t="s">
        <v>129</v>
      </c>
      <c r="L12" s="8">
        <f t="shared" si="0"/>
        <v>8448.02</v>
      </c>
      <c r="M12" s="8">
        <f t="shared" si="1"/>
        <v>1316.0200000000004</v>
      </c>
      <c r="N12" s="14">
        <f t="shared" si="2"/>
        <v>0.18452327537857549</v>
      </c>
      <c r="P12" s="11" t="s">
        <v>80</v>
      </c>
      <c r="Q12" s="8">
        <v>46.9</v>
      </c>
      <c r="R12">
        <v>7</v>
      </c>
      <c r="S12">
        <f ca="1"/>
        <v>11</v>
      </c>
      <c r="T12" t="str">
        <f ca="1"/>
        <v>Product35</v>
      </c>
      <c r="U12">
        <f ca="1"/>
        <v>46.9</v>
      </c>
      <c r="V12">
        <f ca="1"/>
        <v>7</v>
      </c>
      <c r="X12" t="str">
        <f ca="1"/>
        <v>Product35</v>
      </c>
      <c r="Y12" s="8">
        <f ca="1"/>
        <v>46.9</v>
      </c>
    </row>
    <row r="13" spans="1:42" x14ac:dyDescent="0.25">
      <c r="G13" s="11" t="s">
        <v>130</v>
      </c>
      <c r="H13">
        <v>4100.8</v>
      </c>
      <c r="I13">
        <v>3335</v>
      </c>
      <c r="K13" s="11" t="s">
        <v>130</v>
      </c>
      <c r="L13" s="8">
        <f t="shared" si="0"/>
        <v>4100.8</v>
      </c>
      <c r="M13" s="8">
        <f t="shared" si="1"/>
        <v>765.80000000000018</v>
      </c>
      <c r="N13" s="14">
        <f t="shared" si="2"/>
        <v>0.22962518740629689</v>
      </c>
      <c r="P13" s="12" t="s">
        <v>111</v>
      </c>
      <c r="Q13" s="8">
        <v>46.9</v>
      </c>
      <c r="R13">
        <v>7</v>
      </c>
      <c r="S13">
        <f ca="1"/>
        <v>11</v>
      </c>
      <c r="T13" t="str">
        <f ca="1"/>
        <v>No.</v>
      </c>
      <c r="U13">
        <f ca="1"/>
        <v>46.9</v>
      </c>
      <c r="V13">
        <f ca="1"/>
        <v>7</v>
      </c>
      <c r="X13" t="str">
        <f ca="1"/>
        <v>No.</v>
      </c>
      <c r="Y13" s="8">
        <f ca="1"/>
        <v>46.9</v>
      </c>
    </row>
    <row r="14" spans="1:42" x14ac:dyDescent="0.25">
      <c r="G14" s="11" t="s">
        <v>131</v>
      </c>
      <c r="H14">
        <v>6514.43</v>
      </c>
      <c r="I14">
        <v>5175</v>
      </c>
      <c r="K14" s="11" t="s">
        <v>131</v>
      </c>
      <c r="L14" s="8">
        <f t="shared" si="0"/>
        <v>6514.43</v>
      </c>
      <c r="M14" s="8">
        <f t="shared" si="1"/>
        <v>1339.4300000000003</v>
      </c>
      <c r="N14" s="14">
        <f t="shared" si="2"/>
        <v>0.25882705314009669</v>
      </c>
      <c r="P14" s="11" t="s">
        <v>95</v>
      </c>
      <c r="Q14" s="8">
        <v>1620</v>
      </c>
      <c r="R14">
        <v>10</v>
      </c>
      <c r="S14">
        <f ca="1"/>
        <v>1</v>
      </c>
      <c r="T14" t="str">
        <f ca="1"/>
        <v>Product42</v>
      </c>
      <c r="U14">
        <f ca="1"/>
        <v>1620</v>
      </c>
      <c r="V14">
        <f ca="1"/>
        <v>10</v>
      </c>
      <c r="X14" t="str">
        <f ca="1"/>
        <v>Product42</v>
      </c>
      <c r="Y14" s="8">
        <f ca="1"/>
        <v>1620</v>
      </c>
    </row>
    <row r="15" spans="1:42" x14ac:dyDescent="0.25">
      <c r="G15" s="11" t="s">
        <v>132</v>
      </c>
      <c r="H15">
        <v>2567.41</v>
      </c>
      <c r="I15">
        <v>2144</v>
      </c>
      <c r="K15" s="11" t="s">
        <v>132</v>
      </c>
      <c r="L15" s="8">
        <f t="shared" si="0"/>
        <v>2567.41</v>
      </c>
      <c r="M15" s="8">
        <f t="shared" si="1"/>
        <v>423.40999999999985</v>
      </c>
      <c r="N15" s="14">
        <f t="shared" si="2"/>
        <v>0.19748600746268649</v>
      </c>
      <c r="P15" s="12" t="s">
        <v>110</v>
      </c>
      <c r="Q15" s="8">
        <v>1620</v>
      </c>
      <c r="R15">
        <v>10</v>
      </c>
      <c r="S15">
        <f ca="1"/>
        <v>1</v>
      </c>
      <c r="T15" t="str">
        <f ca="1"/>
        <v>Ft</v>
      </c>
      <c r="U15">
        <f ca="1"/>
        <v>1620</v>
      </c>
      <c r="V15">
        <f ca="1"/>
        <v>10</v>
      </c>
      <c r="X15" t="str">
        <f ca="1"/>
        <v>Ft</v>
      </c>
      <c r="Y15" s="8">
        <f ca="1"/>
        <v>1620</v>
      </c>
    </row>
    <row r="16" spans="1:42" x14ac:dyDescent="0.25">
      <c r="P16" s="11" t="s">
        <v>99</v>
      </c>
      <c r="Q16" s="8">
        <v>1067.04</v>
      </c>
      <c r="R16">
        <v>13</v>
      </c>
      <c r="S16">
        <f ca="1"/>
        <v>5</v>
      </c>
      <c r="T16" t="str">
        <f ca="1"/>
        <v>Product44</v>
      </c>
      <c r="U16">
        <f ca="1"/>
        <v>1067.04</v>
      </c>
      <c r="V16">
        <f ca="1"/>
        <v>13</v>
      </c>
      <c r="X16" t="str">
        <f ca="1"/>
        <v>Product44</v>
      </c>
      <c r="Y16" s="8">
        <f ca="1"/>
        <v>1067.04</v>
      </c>
    </row>
    <row r="17" spans="16:25" x14ac:dyDescent="0.25">
      <c r="P17" s="12" t="s">
        <v>9</v>
      </c>
      <c r="Q17" s="8">
        <v>1067.04</v>
      </c>
      <c r="R17">
        <v>13</v>
      </c>
      <c r="S17">
        <f ca="1"/>
        <v>5</v>
      </c>
      <c r="T17" t="str">
        <f ca="1"/>
        <v>Kg</v>
      </c>
      <c r="U17">
        <f ca="1"/>
        <v>1067.04</v>
      </c>
      <c r="V17">
        <f ca="1"/>
        <v>13</v>
      </c>
      <c r="X17" t="str">
        <f ca="1"/>
        <v>Kg</v>
      </c>
      <c r="Y17" s="8">
        <f ca="1"/>
        <v>1067.04</v>
      </c>
    </row>
    <row r="18" spans="16:25" x14ac:dyDescent="0.25">
      <c r="X18">
        <f ca="1"/>
        <v>0</v>
      </c>
      <c r="Y18" s="8">
        <f ca="1"/>
        <v>0</v>
      </c>
    </row>
    <row r="19" spans="16:25" x14ac:dyDescent="0.25">
      <c r="X19">
        <f ca="1"/>
        <v>0</v>
      </c>
      <c r="Y19" s="8">
        <f ca="1"/>
        <v>0</v>
      </c>
    </row>
    <row r="20" spans="16:25" x14ac:dyDescent="0.25">
      <c r="X20">
        <f ca="1"/>
        <v>0</v>
      </c>
      <c r="Y20" s="8">
        <f ca="1"/>
        <v>0</v>
      </c>
    </row>
    <row r="21" spans="16:25" x14ac:dyDescent="0.25">
      <c r="X21">
        <f ca="1"/>
        <v>0</v>
      </c>
      <c r="Y21" s="8">
        <f ca="1"/>
        <v>0</v>
      </c>
    </row>
    <row r="22" spans="16:25" x14ac:dyDescent="0.25">
      <c r="X22">
        <f ca="1"/>
        <v>0</v>
      </c>
      <c r="Y22" s="8">
        <f ca="1"/>
        <v>0</v>
      </c>
    </row>
    <row r="23" spans="16:25" x14ac:dyDescent="0.25">
      <c r="X23">
        <f ca="1"/>
        <v>0</v>
      </c>
      <c r="Y23" s="8">
        <f ca="1"/>
        <v>0</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5" r:id="rId10" name="Check Box 1">
              <controlPr defaultSize="0" autoFill="0" autoLine="0" autoPict="0">
                <anchor moveWithCells="1">
                  <from>
                    <xdr:col>10</xdr:col>
                    <xdr:colOff>876300</xdr:colOff>
                    <xdr:row>16</xdr:row>
                    <xdr:rowOff>95250</xdr:rowOff>
                  </from>
                  <to>
                    <xdr:col>11</xdr:col>
                    <xdr:colOff>114300</xdr:colOff>
                    <xdr:row>18</xdr:row>
                    <xdr:rowOff>66675</xdr:rowOff>
                  </to>
                </anchor>
              </controlPr>
            </control>
          </mc:Choice>
        </mc:AlternateContent>
        <mc:AlternateContent xmlns:mc="http://schemas.openxmlformats.org/markup-compatibility/2006">
          <mc:Choice Requires="x14">
            <control shapeId="1026" r:id="rId11" name="Check Box 2">
              <controlPr defaultSize="0" autoFill="0" autoLine="0" autoPict="0">
                <anchor moveWithCells="1">
                  <from>
                    <xdr:col>11</xdr:col>
                    <xdr:colOff>238125</xdr:colOff>
                    <xdr:row>16</xdr:row>
                    <xdr:rowOff>114300</xdr:rowOff>
                  </from>
                  <to>
                    <xdr:col>11</xdr:col>
                    <xdr:colOff>571500</xdr:colOff>
                    <xdr:row>18</xdr:row>
                    <xdr:rowOff>85725</xdr:rowOff>
                  </to>
                </anchor>
              </controlPr>
            </control>
          </mc:Choice>
        </mc:AlternateContent>
        <mc:AlternateContent xmlns:mc="http://schemas.openxmlformats.org/markup-compatibility/2006">
          <mc:Choice Requires="x14">
            <control shapeId="1027" r:id="rId12" name="Check Box 3">
              <controlPr defaultSize="0" autoFill="0" autoLine="0" autoPict="0">
                <anchor moveWithCells="1">
                  <from>
                    <xdr:col>11</xdr:col>
                    <xdr:colOff>962025</xdr:colOff>
                    <xdr:row>16</xdr:row>
                    <xdr:rowOff>76200</xdr:rowOff>
                  </from>
                  <to>
                    <xdr:col>12</xdr:col>
                    <xdr:colOff>295275</xdr:colOff>
                    <xdr:row>18</xdr:row>
                    <xdr:rowOff>47625</xdr:rowOff>
                  </to>
                </anchor>
              </controlPr>
            </control>
          </mc:Choice>
        </mc:AlternateContent>
        <mc:AlternateContent xmlns:mc="http://schemas.openxmlformats.org/markup-compatibility/2006">
          <mc:Choice Requires="x14">
            <control shapeId="1028" r:id="rId13" name="Scroll Bar 4">
              <controlPr defaultSize="0" autoPict="0">
                <anchor moveWithCells="1">
                  <from>
                    <xdr:col>22</xdr:col>
                    <xdr:colOff>657225</xdr:colOff>
                    <xdr:row>24</xdr:row>
                    <xdr:rowOff>180975</xdr:rowOff>
                  </from>
                  <to>
                    <xdr:col>22</xdr:col>
                    <xdr:colOff>971550</xdr:colOff>
                    <xdr:row>39</xdr:row>
                    <xdr:rowOff>9525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A2" sqref="A2:P528"/>
    </sheetView>
  </sheetViews>
  <sheetFormatPr defaultRowHeight="15" x14ac:dyDescent="0.25"/>
  <cols>
    <col min="1" max="1" width="10.710937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16" ht="15.75" thickBot="1" x14ac:dyDescent="0.3">
      <c r="A1" s="2" t="s">
        <v>100</v>
      </c>
      <c r="B1" s="2" t="s">
        <v>0</v>
      </c>
      <c r="C1" s="2" t="s">
        <v>101</v>
      </c>
      <c r="D1" s="2" t="s">
        <v>102</v>
      </c>
      <c r="E1" s="2" t="s">
        <v>103</v>
      </c>
      <c r="F1" s="2" t="s">
        <v>104</v>
      </c>
      <c r="G1" s="9" t="s">
        <v>1</v>
      </c>
      <c r="H1" s="1" t="s">
        <v>2</v>
      </c>
      <c r="I1" s="1" t="s">
        <v>3</v>
      </c>
      <c r="J1" s="1" t="s">
        <v>4</v>
      </c>
      <c r="K1" s="1" t="s">
        <v>5</v>
      </c>
      <c r="L1" s="7" t="s">
        <v>114</v>
      </c>
      <c r="M1" s="7" t="s">
        <v>115</v>
      </c>
      <c r="N1" s="7" t="s">
        <v>116</v>
      </c>
      <c r="O1" s="7" t="s">
        <v>117</v>
      </c>
      <c r="P1" s="7" t="s">
        <v>118</v>
      </c>
    </row>
    <row r="2" spans="1:16" x14ac:dyDescent="0.25">
      <c r="A2" s="3">
        <v>44197</v>
      </c>
      <c r="B2" s="4" t="s">
        <v>56</v>
      </c>
      <c r="C2" s="5">
        <v>9</v>
      </c>
      <c r="D2" s="5" t="s">
        <v>105</v>
      </c>
      <c r="E2" s="5" t="s">
        <v>106</v>
      </c>
      <c r="F2" s="6">
        <v>0</v>
      </c>
      <c r="G2" t="str">
        <f>VLOOKUP(InputData[[#This Row],[PRODUCT ID]],MasterData[],2,0)</f>
        <v>Product24</v>
      </c>
      <c r="H2" t="s">
        <v>8</v>
      </c>
      <c r="I2" t="str">
        <f>VLOOKUP(InputData[[#This Row],[PRODUCT ID]],MasterData[],4,0)</f>
        <v>Ft</v>
      </c>
      <c r="J2" s="8">
        <f>VLOOKUP(InputData[[#This Row],[PRODUCT ID]],MasterData[],5,0)</f>
        <v>144</v>
      </c>
      <c r="K2" s="8">
        <f>VLOOKUP(InputData[[#This Row],[PRODUCT ID]],MasterData[],6,0)</f>
        <v>156.96</v>
      </c>
      <c r="L2" s="8">
        <f>InputData[[#This Row],[QUANTITY]]*J2</f>
        <v>1296</v>
      </c>
      <c r="M2" s="8">
        <f>InputData[[#This Row],[QUANTITY]]*K2*(1-InputData[[#This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Row],[QUANTITY]]*J3</f>
        <v>1080</v>
      </c>
      <c r="M3" s="8">
        <f>InputData[[#This Row],[QUANTITY]]*K3*(1-InputData[[#This Row],[DISCOUNT %]])</f>
        <v>1198.8</v>
      </c>
      <c r="N3">
        <f>DAY(InputData[[#This Row],[DATE]])</f>
        <v>2</v>
      </c>
      <c r="O3" t="str">
        <f>TEXT(InputData[[#This Row],[DATE]],"mmm")</f>
        <v>Jan</v>
      </c>
      <c r="P3">
        <f>YEAR(InputData[[#This Row],[DATE]])</f>
        <v>2021</v>
      </c>
    </row>
    <row r="4" spans="1:16" x14ac:dyDescent="0.25">
      <c r="A4" s="3">
        <v>44199</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Row],[QUANTITY]]*J4</f>
        <v>672</v>
      </c>
      <c r="M4" s="8">
        <f>InputData[[#This Row],[QUANTITY]]*K4*(1-InputData[[#This Row],[DISCOUNT %]])</f>
        <v>732.48</v>
      </c>
      <c r="N4">
        <f>DAY(InputData[[#This Row],[DATE]])</f>
        <v>3</v>
      </c>
      <c r="O4" t="str">
        <f>TEXT(InputData[[#This Row],[DATE]],"mmm")</f>
        <v>Jan</v>
      </c>
      <c r="P4">
        <f>YEAR(InputData[[#This Row],[DATE]])</f>
        <v>2021</v>
      </c>
    </row>
    <row r="5" spans="1:16" x14ac:dyDescent="0.25">
      <c r="A5" s="3">
        <v>44200</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Row],[QUANTITY]]*J5</f>
        <v>220</v>
      </c>
      <c r="M5" s="8">
        <f>InputData[[#This Row],[QUANTITY]]*K5*(1-InputData[[#This Row],[DISCOUNT %]])</f>
        <v>244.20000000000002</v>
      </c>
      <c r="N5">
        <f>DAY(InputData[[#This Row],[DATE]])</f>
        <v>4</v>
      </c>
      <c r="O5" t="str">
        <f>TEXT(InputData[[#This Row],[DATE]],"mmm")</f>
        <v>Jan</v>
      </c>
      <c r="P5">
        <f>YEAR(InputData[[#This Row],[DATE]])</f>
        <v>2021</v>
      </c>
    </row>
    <row r="6" spans="1:16" x14ac:dyDescent="0.25">
      <c r="A6" s="3">
        <v>44201</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Row],[QUANTITY]]*J6</f>
        <v>60</v>
      </c>
      <c r="M6" s="8">
        <f>InputData[[#This Row],[QUANTITY]]*K6*(1-InputData[[#This Row],[DISCOUNT %]])</f>
        <v>80.400000000000006</v>
      </c>
      <c r="N6">
        <f>DAY(InputData[[#This Row],[DATE]])</f>
        <v>5</v>
      </c>
      <c r="O6" t="str">
        <f>TEXT(InputData[[#This Row],[DATE]],"mmm")</f>
        <v>Jan</v>
      </c>
      <c r="P6">
        <f>YEAR(InputData[[#This Row],[DATE]])</f>
        <v>2021</v>
      </c>
    </row>
    <row r="7" spans="1:16" x14ac:dyDescent="0.25">
      <c r="A7" s="3">
        <v>44202</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Row],[QUANTITY]]*J7</f>
        <v>93</v>
      </c>
      <c r="M7" s="8">
        <f>InputData[[#This Row],[QUANTITY]]*K7*(1-InputData[[#This Row],[DISCOUNT %]])</f>
        <v>104.16</v>
      </c>
      <c r="N7">
        <f>DAY(InputData[[#This Row],[DATE]])</f>
        <v>6</v>
      </c>
      <c r="O7" t="str">
        <f>TEXT(InputData[[#This Row],[DATE]],"mmm")</f>
        <v>Jan</v>
      </c>
      <c r="P7">
        <f>YEAR(InputData[[#This Row],[DATE]])</f>
        <v>2021</v>
      </c>
    </row>
    <row r="8" spans="1:16" x14ac:dyDescent="0.25">
      <c r="A8" s="3">
        <v>44203</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Row],[QUANTITY]]*J8</f>
        <v>568</v>
      </c>
      <c r="M8" s="8">
        <f>InputData[[#This Row],[QUANTITY]]*K8*(1-InputData[[#This Row],[DISCOUNT %]])</f>
        <v>647.52</v>
      </c>
      <c r="N8">
        <f>DAY(InputData[[#This Row],[DATE]])</f>
        <v>7</v>
      </c>
      <c r="O8" t="str">
        <f>TEXT(InputData[[#This Row],[DATE]],"mmm")</f>
        <v>Jan</v>
      </c>
      <c r="P8">
        <f>YEAR(InputData[[#This Row],[DATE]])</f>
        <v>2021</v>
      </c>
    </row>
    <row r="9" spans="1:16" x14ac:dyDescent="0.25">
      <c r="A9" s="3">
        <v>44204</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Row],[QUANTITY]]*J9</f>
        <v>28</v>
      </c>
      <c r="M9" s="8">
        <f>InputData[[#This Row],[QUANTITY]]*K9*(1-InputData[[#This Row],[DISCOUNT %]])</f>
        <v>33.32</v>
      </c>
      <c r="N9">
        <f>DAY(InputData[[#This Row],[DATE]])</f>
        <v>8</v>
      </c>
      <c r="O9" t="str">
        <f>TEXT(InputData[[#This Row],[DATE]],"mmm")</f>
        <v>Jan</v>
      </c>
      <c r="P9">
        <f>YEAR(InputData[[#This Row],[DATE]])</f>
        <v>2021</v>
      </c>
    </row>
    <row r="10" spans="1:16" x14ac:dyDescent="0.25">
      <c r="A10" s="3">
        <v>44205</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Row],[QUANTITY]]*J10</f>
        <v>201</v>
      </c>
      <c r="M10" s="8">
        <f>InputData[[#This Row],[QUANTITY]]*K10*(1-InputData[[#This Row],[DISCOUNT %]])</f>
        <v>257.28000000000003</v>
      </c>
      <c r="N10">
        <f>DAY(InputData[[#This Row],[DATE]])</f>
        <v>9</v>
      </c>
      <c r="O10" t="str">
        <f>TEXT(InputData[[#This Row],[DATE]],"mmm")</f>
        <v>Jan</v>
      </c>
      <c r="P10">
        <f>YEAR(InputData[[#This Row],[DATE]])</f>
        <v>2021</v>
      </c>
    </row>
    <row r="11" spans="1:16" x14ac:dyDescent="0.25">
      <c r="A11" s="3">
        <v>44206</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Row],[QUANTITY]]*J11</f>
        <v>448</v>
      </c>
      <c r="M11" s="8">
        <f>InputData[[#This Row],[QUANTITY]]*K11*(1-InputData[[#This Row],[DISCOUNT %]])</f>
        <v>586.88</v>
      </c>
      <c r="N11">
        <f>DAY(InputData[[#This Row],[DATE]])</f>
        <v>10</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Row],[QUANTITY]]*J12</f>
        <v>480</v>
      </c>
      <c r="M12" s="8">
        <f>InputData[[#This Row],[QUANTITY]]*K12*(1-InputData[[#This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Row],[QUANTITY]]*J13</f>
        <v>1200</v>
      </c>
      <c r="M13" s="8">
        <f>InputData[[#This Row],[QUANTITY]]*K13*(1-InputData[[#This Row],[DISCOUNT %]])</f>
        <v>1620</v>
      </c>
      <c r="N13">
        <f>DAY(InputData[[#This Row],[DATE]])</f>
        <v>12</v>
      </c>
      <c r="O13" t="str">
        <f>TEXT(InputData[[#This Row],[DATE]],"mmm")</f>
        <v>Jan</v>
      </c>
      <c r="P13">
        <f>YEAR(InputData[[#This Row],[DATE]])</f>
        <v>2021</v>
      </c>
    </row>
    <row r="14" spans="1:16" x14ac:dyDescent="0.25">
      <c r="A14" s="3">
        <v>44209</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Row],[QUANTITY]]*J14</f>
        <v>988</v>
      </c>
      <c r="M14" s="8">
        <f>InputData[[#This Row],[QUANTITY]]*K14*(1-InputData[[#This Row],[DISCOUNT %]])</f>
        <v>1067.04</v>
      </c>
      <c r="N14">
        <f>DAY(InputData[[#This Row],[DATE]])</f>
        <v>13</v>
      </c>
      <c r="O14" t="str">
        <f>TEXT(InputData[[#This Row],[DATE]],"mmm")</f>
        <v>Jan</v>
      </c>
      <c r="P14">
        <f>YEAR(InputData[[#This Row],[DATE]])</f>
        <v>2021</v>
      </c>
    </row>
    <row r="15" spans="1:16" x14ac:dyDescent="0.25">
      <c r="A15" s="3">
        <v>44210</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Row],[QUANTITY]]*J15</f>
        <v>423</v>
      </c>
      <c r="M15" s="8">
        <f>InputData[[#This Row],[QUANTITY]]*K15*(1-InputData[[#This Row],[DISCOUNT %]])</f>
        <v>448.38</v>
      </c>
      <c r="N15">
        <f>DAY(InputData[[#This Row],[DATE]])</f>
        <v>14</v>
      </c>
      <c r="O15" t="str">
        <f>TEXT(InputData[[#This Row],[DATE]],"mmm")</f>
        <v>Jan</v>
      </c>
      <c r="P15">
        <f>YEAR(InputData[[#This Row],[DATE]])</f>
        <v>2021</v>
      </c>
    </row>
    <row r="16" spans="1:16" x14ac:dyDescent="0.25">
      <c r="A16" s="3">
        <v>44211</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Row],[QUANTITY]]*J16</f>
        <v>30</v>
      </c>
      <c r="M16" s="8">
        <f>InputData[[#This Row],[QUANTITY]]*K16*(1-InputData[[#This Row],[DISCOUNT %]])</f>
        <v>40.200000000000003</v>
      </c>
      <c r="N16">
        <f>DAY(InputData[[#This Row],[DATE]])</f>
        <v>15</v>
      </c>
      <c r="O16" t="str">
        <f>TEXT(InputData[[#This Row],[DATE]],"mmm")</f>
        <v>Jan</v>
      </c>
      <c r="P16">
        <f>YEAR(InputData[[#This Row],[DATE]])</f>
        <v>2021</v>
      </c>
    </row>
    <row r="17" spans="1:16" x14ac:dyDescent="0.25">
      <c r="A17" s="3">
        <v>44212</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Row],[QUANTITY]]*J17</f>
        <v>220</v>
      </c>
      <c r="M17" s="8">
        <f>InputData[[#This Row],[QUANTITY]]*K17*(1-InputData[[#This Row],[DISCOUNT %]])</f>
        <v>233.2</v>
      </c>
      <c r="N17">
        <f>DAY(InputData[[#This Row],[DATE]])</f>
        <v>16</v>
      </c>
      <c r="O17" t="str">
        <f>TEXT(InputData[[#This Row],[DATE]],"mmm")</f>
        <v>Jan</v>
      </c>
      <c r="P17">
        <f>YEAR(InputData[[#This Row],[DATE]])</f>
        <v>2021</v>
      </c>
    </row>
    <row r="18" spans="1:16" x14ac:dyDescent="0.25">
      <c r="A18" s="3">
        <v>44213</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Row],[QUANTITY]]*J18</f>
        <v>244</v>
      </c>
      <c r="M18" s="8">
        <f>InputData[[#This Row],[QUANTITY]]*K18*(1-InputData[[#This Row],[DISCOUNT %]])</f>
        <v>305</v>
      </c>
      <c r="N18">
        <f>DAY(InputData[[#This Row],[DATE]])</f>
        <v>17</v>
      </c>
      <c r="O18" t="str">
        <f>TEXT(InputData[[#This Row],[DATE]],"mmm")</f>
        <v>Jan</v>
      </c>
      <c r="P18">
        <f>YEAR(InputData[[#This Row],[DATE]])</f>
        <v>2021</v>
      </c>
    </row>
    <row r="19" spans="1:16" x14ac:dyDescent="0.25">
      <c r="A19" s="3">
        <v>44214</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Row],[QUANTITY]]*J19</f>
        <v>660</v>
      </c>
      <c r="M19" s="8">
        <f>InputData[[#This Row],[QUANTITY]]*K19*(1-InputData[[#This Row],[DISCOUNT %]])</f>
        <v>732.6</v>
      </c>
      <c r="N19">
        <f>DAY(InputData[[#This Row],[DATE]])</f>
        <v>18</v>
      </c>
      <c r="O19" t="str">
        <f>TEXT(InputData[[#This Row],[DATE]],"mmm")</f>
        <v>Jan</v>
      </c>
      <c r="P19">
        <f>YEAR(InputData[[#This Row],[DATE]])</f>
        <v>2021</v>
      </c>
    </row>
    <row r="20" spans="1:16" x14ac:dyDescent="0.25">
      <c r="A20" s="3">
        <v>44215</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Row],[QUANTITY]]*J20</f>
        <v>639</v>
      </c>
      <c r="M20" s="8">
        <f>InputData[[#This Row],[QUANTITY]]*K20*(1-InputData[[#This Row],[DISCOUNT %]])</f>
        <v>728.46</v>
      </c>
      <c r="N20">
        <f>DAY(InputData[[#This Row],[DATE]])</f>
        <v>19</v>
      </c>
      <c r="O20" t="str">
        <f>TEXT(InputData[[#This Row],[DATE]],"mmm")</f>
        <v>Jan</v>
      </c>
      <c r="P20">
        <f>YEAR(InputData[[#This Row],[DATE]])</f>
        <v>2021</v>
      </c>
    </row>
    <row r="21" spans="1:16" x14ac:dyDescent="0.25">
      <c r="A21" s="3">
        <v>44216</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Row],[QUANTITY]]*J21</f>
        <v>720</v>
      </c>
      <c r="M21" s="8">
        <f>InputData[[#This Row],[QUANTITY]]*K21*(1-InputData[[#This Row],[DISCOUNT %]])</f>
        <v>972</v>
      </c>
      <c r="N21">
        <f>DAY(InputData[[#This Row],[DATE]])</f>
        <v>20</v>
      </c>
      <c r="O21" t="str">
        <f>TEXT(InputData[[#This Row],[DATE]],"mmm")</f>
        <v>Jan</v>
      </c>
      <c r="P21">
        <f>YEAR(InputData[[#This Row],[DATE]])</f>
        <v>2021</v>
      </c>
    </row>
    <row r="22" spans="1:16" x14ac:dyDescent="0.25">
      <c r="A22" s="3">
        <v>44217</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Row],[QUANTITY]]*J22</f>
        <v>330</v>
      </c>
      <c r="M22" s="8">
        <f>InputData[[#This Row],[QUANTITY]]*K22*(1-InputData[[#This Row],[DISCOUNT %]])</f>
        <v>349.79999999999995</v>
      </c>
      <c r="N22">
        <f>DAY(InputData[[#This Row],[DATE]])</f>
        <v>21</v>
      </c>
      <c r="O22" t="str">
        <f>TEXT(InputData[[#This Row],[DATE]],"mmm")</f>
        <v>Jan</v>
      </c>
      <c r="P22">
        <f>YEAR(InputData[[#This Row],[DATE]])</f>
        <v>2021</v>
      </c>
    </row>
    <row r="23" spans="1:16" x14ac:dyDescent="0.25">
      <c r="A23" s="3">
        <v>44218</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Row],[QUANTITY]]*J23</f>
        <v>35</v>
      </c>
      <c r="M23" s="8">
        <f>InputData[[#This Row],[QUANTITY]]*K23*(1-InputData[[#This Row],[DISCOUNT %]])</f>
        <v>46.9</v>
      </c>
      <c r="N23">
        <f>DAY(InputData[[#This Row],[DATE]])</f>
        <v>22</v>
      </c>
      <c r="O23" t="str">
        <f>TEXT(InputData[[#This Row],[DATE]],"mmm")</f>
        <v>Jan</v>
      </c>
      <c r="P23">
        <f>YEAR(InputData[[#This Row],[DATE]])</f>
        <v>2021</v>
      </c>
    </row>
    <row r="24" spans="1:16" x14ac:dyDescent="0.25">
      <c r="A24" s="3">
        <v>44219</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Row],[QUANTITY]]*J24</f>
        <v>1302</v>
      </c>
      <c r="M24" s="8">
        <f>InputData[[#This Row],[QUANTITY]]*K24*(1-InputData[[#This Row],[DISCOUNT %]])</f>
        <v>1458.24</v>
      </c>
      <c r="N24">
        <f>DAY(InputData[[#This Row],[DATE]])</f>
        <v>23</v>
      </c>
      <c r="O24" t="str">
        <f>TEXT(InputData[[#This Row],[DATE]],"mmm")</f>
        <v>Jan</v>
      </c>
      <c r="P24">
        <f>YEAR(InputData[[#This Row],[DATE]])</f>
        <v>2021</v>
      </c>
    </row>
    <row r="25" spans="1:16" x14ac:dyDescent="0.25">
      <c r="A25" s="3">
        <v>44220</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Row],[QUANTITY]]*J25</f>
        <v>684</v>
      </c>
      <c r="M25" s="8">
        <f>InputData[[#This Row],[QUANTITY]]*K25*(1-InputData[[#This Row],[DISCOUNT %]])</f>
        <v>738.72</v>
      </c>
      <c r="N25">
        <f>DAY(InputData[[#This Row],[DATE]])</f>
        <v>24</v>
      </c>
      <c r="O25" t="str">
        <f>TEXT(InputData[[#This Row],[DATE]],"mmm")</f>
        <v>Jan</v>
      </c>
      <c r="P25">
        <f>YEAR(InputData[[#This Row],[DATE]])</f>
        <v>2021</v>
      </c>
    </row>
    <row r="26" spans="1:16" x14ac:dyDescent="0.25">
      <c r="A26" s="3">
        <v>44221</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Row],[QUANTITY]]*J26</f>
        <v>525</v>
      </c>
      <c r="M26" s="8">
        <f>InputData[[#This Row],[QUANTITY]]*K26*(1-InputData[[#This Row],[DISCOUNT %]])</f>
        <v>598.5</v>
      </c>
      <c r="N26">
        <f>DAY(InputData[[#This Row],[DATE]])</f>
        <v>25</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Row],[QUANTITY]]*J27</f>
        <v>686</v>
      </c>
      <c r="M27" s="8">
        <f>InputData[[#This Row],[QUANTITY]]*K27*(1-InputData[[#This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Row],[QUANTITY]]*J28</f>
        <v>630</v>
      </c>
      <c r="M28" s="8">
        <f>InputData[[#This Row],[QUANTITY]]*K28*(1-InputData[[#This Row],[DISCOUNT %]])</f>
        <v>806.4</v>
      </c>
      <c r="N28">
        <f>DAY(InputData[[#This Row],[DATE]])</f>
        <v>27</v>
      </c>
      <c r="O28" t="str">
        <f>TEXT(InputData[[#This Row],[DATE]],"mmm")</f>
        <v>Jan</v>
      </c>
      <c r="P28">
        <f>YEAR(InputData[[#This Row],[DATE]])</f>
        <v>2021</v>
      </c>
    </row>
    <row r="29" spans="1:16" x14ac:dyDescent="0.25">
      <c r="A29" s="3">
        <v>44224</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Row],[QUANTITY]]*J29</f>
        <v>267</v>
      </c>
      <c r="M29" s="8">
        <f>InputData[[#This Row],[QUANTITY]]*K29*(1-InputData[[#This Row],[DISCOUNT %]])</f>
        <v>352.44</v>
      </c>
      <c r="N29">
        <f>DAY(InputData[[#This Row],[DATE]])</f>
        <v>28</v>
      </c>
      <c r="O29" t="str">
        <f>TEXT(InputData[[#This Row],[DATE]],"mmm")</f>
        <v>Jan</v>
      </c>
      <c r="P29">
        <f>YEAR(InputData[[#This Row],[DATE]])</f>
        <v>2021</v>
      </c>
    </row>
    <row r="30" spans="1:16" x14ac:dyDescent="0.25">
      <c r="A30" s="3">
        <v>44225</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Row],[QUANTITY]]*J30</f>
        <v>440</v>
      </c>
      <c r="M30" s="8">
        <f>InputData[[#This Row],[QUANTITY]]*K30*(1-InputData[[#This Row],[DISCOUNT %]])</f>
        <v>488.40000000000003</v>
      </c>
      <c r="N30">
        <f>DAY(InputData[[#This Row],[DATE]])</f>
        <v>29</v>
      </c>
      <c r="O30" t="str">
        <f>TEXT(InputData[[#This Row],[DATE]],"mmm")</f>
        <v>Jan</v>
      </c>
      <c r="P30">
        <f>YEAR(InputData[[#This Row],[DATE]])</f>
        <v>2021</v>
      </c>
    </row>
    <row r="31" spans="1:16" x14ac:dyDescent="0.25">
      <c r="A31" s="3">
        <v>44226</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Row],[QUANTITY]]*J31</f>
        <v>94</v>
      </c>
      <c r="M31" s="8">
        <f>InputData[[#This Row],[QUANTITY]]*K31*(1-InputData[[#This Row],[DISCOUNT %]])</f>
        <v>106.22</v>
      </c>
      <c r="N31">
        <f>DAY(InputData[[#This Row],[DATE]])</f>
        <v>30</v>
      </c>
      <c r="O31" t="str">
        <f>TEXT(InputData[[#This Row],[DATE]],"mmm")</f>
        <v>Jan</v>
      </c>
      <c r="P31">
        <f>YEAR(InputData[[#This Row],[DATE]])</f>
        <v>2021</v>
      </c>
    </row>
    <row r="32" spans="1:16" x14ac:dyDescent="0.25">
      <c r="A32" s="3">
        <v>44227</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Row],[QUANTITY]]*J32</f>
        <v>1036</v>
      </c>
      <c r="M32" s="8">
        <f>InputData[[#This Row],[QUANTITY]]*K32*(1-InputData[[#This Row],[DISCOUNT %]])</f>
        <v>1149.96</v>
      </c>
      <c r="N32">
        <f>DAY(InputData[[#This Row],[DATE]])</f>
        <v>31</v>
      </c>
      <c r="O32" t="str">
        <f>TEXT(InputData[[#This Row],[DATE]],"mmm")</f>
        <v>Jan</v>
      </c>
      <c r="P32">
        <f>YEAR(InputData[[#This Row],[DATE]])</f>
        <v>2021</v>
      </c>
    </row>
    <row r="33" spans="1:16" x14ac:dyDescent="0.25">
      <c r="A33" s="3">
        <v>44228</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Row],[QUANTITY]]*J33</f>
        <v>169</v>
      </c>
      <c r="M33" s="8">
        <f>InputData[[#This Row],[QUANTITY]]*K33*(1-InputData[[#This Row],[DISCOUNT %]])</f>
        <v>216.32</v>
      </c>
      <c r="N33">
        <f>DAY(InputData[[#This Row],[DATE]])</f>
        <v>1</v>
      </c>
      <c r="O33" t="str">
        <f>TEXT(InputData[[#This Row],[DATE]],"mmm")</f>
        <v>Feb</v>
      </c>
      <c r="P33">
        <f>YEAR(InputData[[#This Row],[DATE]])</f>
        <v>2021</v>
      </c>
    </row>
    <row r="34" spans="1:16" x14ac:dyDescent="0.25">
      <c r="A34" s="3">
        <v>44229</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Row],[QUANTITY]]*J34</f>
        <v>242</v>
      </c>
      <c r="M34" s="8">
        <f>InputData[[#This Row],[QUANTITY]]*K34*(1-InputData[[#This Row],[DISCOUNT %]])</f>
        <v>283.14</v>
      </c>
      <c r="N34">
        <f>DAY(InputData[[#This Row],[DATE]])</f>
        <v>2</v>
      </c>
      <c r="O34" t="str">
        <f>TEXT(InputData[[#This Row],[DATE]],"mmm")</f>
        <v>Feb</v>
      </c>
      <c r="P34">
        <f>YEAR(InputData[[#This Row],[DATE]])</f>
        <v>2021</v>
      </c>
    </row>
    <row r="35" spans="1:16" x14ac:dyDescent="0.25">
      <c r="A35" s="3">
        <v>44230</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Row],[QUANTITY]]*J35</f>
        <v>268</v>
      </c>
      <c r="M35" s="8">
        <f>InputData[[#This Row],[QUANTITY]]*K35*(1-InputData[[#This Row],[DISCOUNT %]])</f>
        <v>343.04</v>
      </c>
      <c r="N35">
        <f>DAY(InputData[[#This Row],[DATE]])</f>
        <v>3</v>
      </c>
      <c r="O35" t="str">
        <f>TEXT(InputData[[#This Row],[DATE]],"mmm")</f>
        <v>Feb</v>
      </c>
      <c r="P35">
        <f>YEAR(InputData[[#This Row],[DATE]])</f>
        <v>2021</v>
      </c>
    </row>
    <row r="36" spans="1:16" x14ac:dyDescent="0.25">
      <c r="A36" s="3">
        <v>44231</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Row],[QUANTITY]]*J36</f>
        <v>469</v>
      </c>
      <c r="M36" s="8">
        <f>InputData[[#This Row],[QUANTITY]]*K36*(1-InputData[[#This Row],[DISCOUNT %]])</f>
        <v>581.55999999999995</v>
      </c>
      <c r="N36">
        <f>DAY(InputData[[#This Row],[DATE]])</f>
        <v>4</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Row],[QUANTITY]]*J37</f>
        <v>133</v>
      </c>
      <c r="M37" s="8">
        <f>InputData[[#This Row],[QUANTITY]]*K37*(1-InputData[[#This Row],[DISCOUNT %]])</f>
        <v>155.61000000000001</v>
      </c>
      <c r="N37">
        <f>DAY(InputData[[#This Row],[DATE]])</f>
        <v>5</v>
      </c>
      <c r="O37" t="str">
        <f>TEXT(InputData[[#This Row],[DATE]],"mmm")</f>
        <v>Feb</v>
      </c>
      <c r="P37">
        <f>YEAR(InputData[[#This Row],[DATE]])</f>
        <v>2021</v>
      </c>
    </row>
    <row r="38" spans="1:16" x14ac:dyDescent="0.25">
      <c r="A38" s="3">
        <v>44233</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Row],[QUANTITY]]*J38</f>
        <v>603</v>
      </c>
      <c r="M38" s="8">
        <f>InputData[[#This Row],[QUANTITY]]*K38*(1-InputData[[#This Row],[DISCOUNT %]])</f>
        <v>747.72</v>
      </c>
      <c r="N38">
        <f>DAY(InputData[[#This Row],[DATE]])</f>
        <v>6</v>
      </c>
      <c r="O38" t="str">
        <f>TEXT(InputData[[#This Row],[DATE]],"mmm")</f>
        <v>Feb</v>
      </c>
      <c r="P38">
        <f>YEAR(InputData[[#This Row],[DATE]])</f>
        <v>2021</v>
      </c>
    </row>
    <row r="39" spans="1:16" x14ac:dyDescent="0.25">
      <c r="A39" s="3">
        <v>44234</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Row],[QUANTITY]]*J39</f>
        <v>5</v>
      </c>
      <c r="M39" s="8">
        <f>InputData[[#This Row],[QUANTITY]]*K39*(1-InputData[[#This Row],[DISCOUNT %]])</f>
        <v>6.7</v>
      </c>
      <c r="N39">
        <f>DAY(InputData[[#This Row],[DATE]])</f>
        <v>7</v>
      </c>
      <c r="O39" t="str">
        <f>TEXT(InputData[[#This Row],[DATE]],"mmm")</f>
        <v>Feb</v>
      </c>
      <c r="P39">
        <f>YEAR(InputData[[#This Row],[DATE]])</f>
        <v>2021</v>
      </c>
    </row>
    <row r="40" spans="1:16" x14ac:dyDescent="0.25">
      <c r="A40" s="3">
        <v>44235</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Row],[QUANTITY]]*J40</f>
        <v>770</v>
      </c>
      <c r="M40" s="8">
        <f>InputData[[#This Row],[QUANTITY]]*K40*(1-InputData[[#This Row],[DISCOUNT %]])</f>
        <v>816.19999999999993</v>
      </c>
      <c r="N40">
        <f>DAY(InputData[[#This Row],[DATE]])</f>
        <v>8</v>
      </c>
      <c r="O40" t="str">
        <f>TEXT(InputData[[#This Row],[DATE]],"mmm")</f>
        <v>Feb</v>
      </c>
      <c r="P40">
        <f>YEAR(InputData[[#This Row],[DATE]])</f>
        <v>2021</v>
      </c>
    </row>
    <row r="41" spans="1:16" x14ac:dyDescent="0.25">
      <c r="A41" s="3">
        <v>44236</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Row],[QUANTITY]]*J41</f>
        <v>581</v>
      </c>
      <c r="M41" s="8">
        <f>InputData[[#This Row],[QUANTITY]]*K41*(1-InputData[[#This Row],[DISCOUNT %]])</f>
        <v>662.34</v>
      </c>
      <c r="N41">
        <f>DAY(InputData[[#This Row],[DATE]])</f>
        <v>9</v>
      </c>
      <c r="O41" t="str">
        <f>TEXT(InputData[[#This Row],[DATE]],"mmm")</f>
        <v>Feb</v>
      </c>
      <c r="P41">
        <f>YEAR(InputData[[#This Row],[DATE]])</f>
        <v>2021</v>
      </c>
    </row>
    <row r="42" spans="1:16" x14ac:dyDescent="0.25">
      <c r="A42" s="3">
        <v>44237</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Row],[QUANTITY]]*J42</f>
        <v>1269</v>
      </c>
      <c r="M42" s="8">
        <f>InputData[[#This Row],[QUANTITY]]*K42*(1-InputData[[#This Row],[DISCOUNT %]])</f>
        <v>1345.14</v>
      </c>
      <c r="N42">
        <f>DAY(InputData[[#This Row],[DATE]])</f>
        <v>10</v>
      </c>
      <c r="O42" t="str">
        <f>TEXT(InputData[[#This Row],[DATE]],"mmm")</f>
        <v>Feb</v>
      </c>
      <c r="P42">
        <f>YEAR(InputData[[#This Row],[DATE]])</f>
        <v>2021</v>
      </c>
    </row>
    <row r="43" spans="1:16" x14ac:dyDescent="0.25">
      <c r="A43" s="3">
        <v>44238</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Row],[QUANTITY]]*J43</f>
        <v>192</v>
      </c>
      <c r="M43" s="8">
        <f>InputData[[#This Row],[QUANTITY]]*K43*(1-InputData[[#This Row],[DISCOUNT %]])</f>
        <v>228.48000000000002</v>
      </c>
      <c r="N43">
        <f>DAY(InputData[[#This Row],[DATE]])</f>
        <v>11</v>
      </c>
      <c r="O43" t="str">
        <f>TEXT(InputData[[#This Row],[DATE]],"mmm")</f>
        <v>Feb</v>
      </c>
      <c r="P43">
        <f>YEAR(InputData[[#This Row],[DATE]])</f>
        <v>2021</v>
      </c>
    </row>
    <row r="44" spans="1:16" x14ac:dyDescent="0.25">
      <c r="A44" s="3">
        <v>44239</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Row],[QUANTITY]]*J44</f>
        <v>72</v>
      </c>
      <c r="M44" s="8">
        <f>InputData[[#This Row],[QUANTITY]]*K44*(1-InputData[[#This Row],[DISCOUNT %]])</f>
        <v>94.32</v>
      </c>
      <c r="N44">
        <f>DAY(InputData[[#This Row],[DATE]])</f>
        <v>12</v>
      </c>
      <c r="O44" t="str">
        <f>TEXT(InputData[[#This Row],[DATE]],"mmm")</f>
        <v>Feb</v>
      </c>
      <c r="P44">
        <f>YEAR(InputData[[#This Row],[DATE]])</f>
        <v>2021</v>
      </c>
    </row>
    <row r="45" spans="1:16" x14ac:dyDescent="0.25">
      <c r="A45" s="3">
        <v>44240</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Row],[QUANTITY]]*J45</f>
        <v>1628</v>
      </c>
      <c r="M45" s="8">
        <f>InputData[[#This Row],[QUANTITY]]*K45*(1-InputData[[#This Row],[DISCOUNT %]])</f>
        <v>2214.08</v>
      </c>
      <c r="N45">
        <f>DAY(InputData[[#This Row],[DATE]])</f>
        <v>13</v>
      </c>
      <c r="O45" t="str">
        <f>TEXT(InputData[[#This Row],[DATE]],"mmm")</f>
        <v>Feb</v>
      </c>
      <c r="P45">
        <f>YEAR(InputData[[#This Row],[DATE]])</f>
        <v>2021</v>
      </c>
    </row>
    <row r="46" spans="1:16" x14ac:dyDescent="0.25">
      <c r="A46" s="3">
        <v>44241</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Row],[QUANTITY]]*J46</f>
        <v>560</v>
      </c>
      <c r="M46" s="8">
        <f>InputData[[#This Row],[QUANTITY]]*K46*(1-InputData[[#This Row],[DISCOUNT %]])</f>
        <v>610.4</v>
      </c>
      <c r="N46">
        <f>DAY(InputData[[#This Row],[DATE]])</f>
        <v>14</v>
      </c>
      <c r="O46" t="str">
        <f>TEXT(InputData[[#This Row],[DATE]],"mmm")</f>
        <v>Feb</v>
      </c>
      <c r="P46">
        <f>YEAR(InputData[[#This Row],[DATE]])</f>
        <v>2021</v>
      </c>
    </row>
    <row r="47" spans="1:16" x14ac:dyDescent="0.25">
      <c r="A47" s="3">
        <v>44242</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Row],[QUANTITY]]*J47</f>
        <v>21</v>
      </c>
      <c r="M47" s="8">
        <f>InputData[[#This Row],[QUANTITY]]*K47*(1-InputData[[#This Row],[DISCOUNT %]])</f>
        <v>24.990000000000002</v>
      </c>
      <c r="N47">
        <f>DAY(InputData[[#This Row],[DATE]])</f>
        <v>15</v>
      </c>
      <c r="O47" t="str">
        <f>TEXT(InputData[[#This Row],[DATE]],"mmm")</f>
        <v>Feb</v>
      </c>
      <c r="P47">
        <f>YEAR(InputData[[#This Row],[DATE]])</f>
        <v>2021</v>
      </c>
    </row>
    <row r="48" spans="1:16" x14ac:dyDescent="0.25">
      <c r="A48" s="3">
        <v>44243</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Row],[QUANTITY]]*J48</f>
        <v>266</v>
      </c>
      <c r="M48" s="8">
        <f>InputData[[#This Row],[QUANTITY]]*K48*(1-InputData[[#This Row],[DISCOUNT %]])</f>
        <v>311.22000000000003</v>
      </c>
      <c r="N48">
        <f>DAY(InputData[[#This Row],[DATE]])</f>
        <v>16</v>
      </c>
      <c r="O48" t="str">
        <f>TEXT(InputData[[#This Row],[DATE]],"mmm")</f>
        <v>Feb</v>
      </c>
      <c r="P48">
        <f>YEAR(InputData[[#This Row],[DATE]])</f>
        <v>2021</v>
      </c>
    </row>
    <row r="49" spans="1:16" x14ac:dyDescent="0.25">
      <c r="A49" s="3">
        <v>44244</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Row],[QUANTITY]]*J49</f>
        <v>420</v>
      </c>
      <c r="M49" s="8">
        <f>InputData[[#This Row],[QUANTITY]]*K49*(1-InputData[[#This Row],[DISCOUNT %]])</f>
        <v>571.20000000000005</v>
      </c>
      <c r="N49">
        <f>DAY(InputData[[#This Row],[DATE]])</f>
        <v>17</v>
      </c>
      <c r="O49" t="str">
        <f>TEXT(InputData[[#This Row],[DATE]],"mmm")</f>
        <v>Feb</v>
      </c>
      <c r="P49">
        <f>YEAR(InputData[[#This Row],[DATE]])</f>
        <v>2021</v>
      </c>
    </row>
    <row r="50" spans="1:16" x14ac:dyDescent="0.25">
      <c r="A50" s="3">
        <v>44245</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Row],[QUANTITY]]*J50</f>
        <v>979</v>
      </c>
      <c r="M50" s="8">
        <f>InputData[[#This Row],[QUANTITY]]*K50*(1-InputData[[#This Row],[DISCOUNT %]])</f>
        <v>1292.28</v>
      </c>
      <c r="N50">
        <f>DAY(InputData[[#This Row],[DATE]])</f>
        <v>18</v>
      </c>
      <c r="O50" t="str">
        <f>TEXT(InputData[[#This Row],[DATE]],"mmm")</f>
        <v>Feb</v>
      </c>
      <c r="P50">
        <f>YEAR(InputData[[#This Row],[DATE]])</f>
        <v>2021</v>
      </c>
    </row>
    <row r="51" spans="1:16" x14ac:dyDescent="0.25">
      <c r="A51" s="3">
        <v>44246</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Row],[QUANTITY]]*J51</f>
        <v>296</v>
      </c>
      <c r="M51" s="8">
        <f>InputData[[#This Row],[QUANTITY]]*K51*(1-InputData[[#This Row],[DISCOUNT %]])</f>
        <v>402.56</v>
      </c>
      <c r="N51">
        <f>DAY(InputData[[#This Row],[DATE]])</f>
        <v>19</v>
      </c>
      <c r="O51" t="str">
        <f>TEXT(InputData[[#This Row],[DATE]],"mmm")</f>
        <v>Feb</v>
      </c>
      <c r="P51">
        <f>YEAR(InputData[[#This Row],[DATE]])</f>
        <v>2021</v>
      </c>
    </row>
    <row r="52" spans="1:16" x14ac:dyDescent="0.25">
      <c r="A52" s="3">
        <v>44247</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Row],[QUANTITY]]*J52</f>
        <v>407</v>
      </c>
      <c r="M52" s="8">
        <f>InputData[[#This Row],[QUANTITY]]*K52*(1-InputData[[#This Row],[DISCOUNT %]])</f>
        <v>541.31000000000006</v>
      </c>
      <c r="N52">
        <f>DAY(InputData[[#This Row],[DATE]])</f>
        <v>20</v>
      </c>
      <c r="O52" t="str">
        <f>TEXT(InputData[[#This Row],[DATE]],"mmm")</f>
        <v>Feb</v>
      </c>
      <c r="P52">
        <f>YEAR(InputData[[#This Row],[DATE]])</f>
        <v>2021</v>
      </c>
    </row>
    <row r="53" spans="1:16" x14ac:dyDescent="0.25">
      <c r="A53" s="3">
        <v>44248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Row],[QUANTITY]]*J53</f>
        <v>44</v>
      </c>
      <c r="M53" s="8">
        <f>InputData[[#This Row],[QUANTITY]]*K53*(1-InputData[[#This Row],[DISCOUNT %]])</f>
        <v>48.4</v>
      </c>
      <c r="N53">
        <f>DAY(InputData[[#This Row],[DATE]])</f>
        <v>21</v>
      </c>
      <c r="O53" t="str">
        <f>TEXT(InputData[[#This Row],[DATE]],"mmm")</f>
        <v>Feb</v>
      </c>
      <c r="P53">
        <f>YEAR(InputData[[#This Row],[DATE]])</f>
        <v>2021</v>
      </c>
    </row>
    <row r="54" spans="1:16" x14ac:dyDescent="0.25">
      <c r="A54" s="3">
        <v>44249</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Row],[QUANTITY]]*J54</f>
        <v>1134</v>
      </c>
      <c r="M54" s="8">
        <f>InputData[[#This Row],[QUANTITY]]*K54*(1-InputData[[#This Row],[DISCOUNT %]])</f>
        <v>1462.86</v>
      </c>
      <c r="N54">
        <f>DAY(InputData[[#This Row],[DATE]])</f>
        <v>22</v>
      </c>
      <c r="O54" t="str">
        <f>TEXT(InputData[[#This Row],[DATE]],"mmm")</f>
        <v>Feb</v>
      </c>
      <c r="P54">
        <f>YEAR(InputData[[#This Row],[DATE]])</f>
        <v>2021</v>
      </c>
    </row>
    <row r="55" spans="1:16" x14ac:dyDescent="0.25">
      <c r="A55" s="3">
        <v>44250</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Row],[QUANTITY]]*J55</f>
        <v>288</v>
      </c>
      <c r="M55" s="8">
        <f>InputData[[#This Row],[QUANTITY]]*K55*(1-InputData[[#This Row],[DISCOUNT %]])</f>
        <v>342.72</v>
      </c>
      <c r="N55">
        <f>DAY(InputData[[#This Row],[DATE]])</f>
        <v>23</v>
      </c>
      <c r="O55" t="str">
        <f>TEXT(InputData[[#This Row],[DATE]],"mmm")</f>
        <v>Feb</v>
      </c>
      <c r="P55">
        <f>YEAR(InputData[[#This Row],[DATE]])</f>
        <v>2021</v>
      </c>
    </row>
    <row r="56" spans="1:16" x14ac:dyDescent="0.25">
      <c r="A56" s="3">
        <v>44251</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Row],[QUANTITY]]*J56</f>
        <v>684</v>
      </c>
      <c r="M56" s="8">
        <f>InputData[[#This Row],[QUANTITY]]*K56*(1-InputData[[#This Row],[DISCOUNT %]])</f>
        <v>738.72</v>
      </c>
      <c r="N56">
        <f>DAY(InputData[[#This Row],[DATE]])</f>
        <v>24</v>
      </c>
      <c r="O56" t="str">
        <f>TEXT(InputData[[#This Row],[DATE]],"mmm")</f>
        <v>Feb</v>
      </c>
      <c r="P56">
        <f>YEAR(InputData[[#This Row],[DATE]])</f>
        <v>2021</v>
      </c>
    </row>
    <row r="57" spans="1:16" x14ac:dyDescent="0.25">
      <c r="A57" s="3">
        <v>44252</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Row],[QUANTITY]]*J57</f>
        <v>282</v>
      </c>
      <c r="M57" s="8">
        <f>InputData[[#This Row],[QUANTITY]]*K57*(1-InputData[[#This Row],[DISCOUNT %]])</f>
        <v>318.65999999999997</v>
      </c>
      <c r="N57">
        <f>DAY(InputData[[#This Row],[DATE]])</f>
        <v>25</v>
      </c>
      <c r="O57" t="str">
        <f>TEXT(InputData[[#This Row],[DATE]],"mmm")</f>
        <v>Feb</v>
      </c>
      <c r="P57">
        <f>YEAR(InputData[[#This Row],[DATE]])</f>
        <v>2021</v>
      </c>
    </row>
    <row r="58" spans="1:16" x14ac:dyDescent="0.25">
      <c r="A58" s="3">
        <v>44253</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Row],[QUANTITY]]*J58</f>
        <v>77</v>
      </c>
      <c r="M58" s="8">
        <f>InputData[[#This Row],[QUANTITY]]*K58*(1-InputData[[#This Row],[DISCOUNT %]])</f>
        <v>91.63</v>
      </c>
      <c r="N58">
        <f>DAY(InputData[[#This Row],[DATE]])</f>
        <v>26</v>
      </c>
      <c r="O58" t="str">
        <f>TEXT(InputData[[#This Row],[DATE]],"mmm")</f>
        <v>Feb</v>
      </c>
      <c r="P58">
        <f>YEAR(InputData[[#This Row],[DATE]])</f>
        <v>2021</v>
      </c>
    </row>
    <row r="59" spans="1:16" x14ac:dyDescent="0.25">
      <c r="A59" s="3">
        <v>44254</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Row],[QUANTITY]]*J59</f>
        <v>370</v>
      </c>
      <c r="M59" s="8">
        <f>InputData[[#This Row],[QUANTITY]]*K59*(1-InputData[[#This Row],[DISCOUNT %]])</f>
        <v>418.1</v>
      </c>
      <c r="N59">
        <f>DAY(InputData[[#This Row],[DATE]])</f>
        <v>27</v>
      </c>
      <c r="O59" t="str">
        <f>TEXT(InputData[[#This Row],[DATE]],"mmm")</f>
        <v>Feb</v>
      </c>
      <c r="P59">
        <f>YEAR(InputData[[#This Row],[DATE]])</f>
        <v>2021</v>
      </c>
    </row>
    <row r="60" spans="1:16" x14ac:dyDescent="0.25">
      <c r="A60" s="3">
        <v>44255</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Row],[QUANTITY]]*J60</f>
        <v>407</v>
      </c>
      <c r="M60" s="8">
        <f>InputData[[#This Row],[QUANTITY]]*K60*(1-InputData[[#This Row],[DISCOUNT %]])</f>
        <v>468.04999999999995</v>
      </c>
      <c r="N60">
        <f>DAY(InputData[[#This Row],[DATE]])</f>
        <v>28</v>
      </c>
      <c r="O60" t="str">
        <f>TEXT(InputData[[#This Row],[DATE]],"mmm")</f>
        <v>Feb</v>
      </c>
      <c r="P60">
        <f>YEAR(InputData[[#This Row],[DATE]])</f>
        <v>2021</v>
      </c>
    </row>
    <row r="61" spans="1:16" x14ac:dyDescent="0.25">
      <c r="A61" s="3">
        <v>44256</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Row],[QUANTITY]]*J61</f>
        <v>1022</v>
      </c>
      <c r="M61" s="8">
        <f>InputData[[#This Row],[QUANTITY]]*K61*(1-InputData[[#This Row],[DISCOUNT %]])</f>
        <v>1318.38</v>
      </c>
      <c r="N61">
        <f>DAY(InputData[[#This Row],[DATE]])</f>
        <v>1</v>
      </c>
      <c r="O61" t="str">
        <f>TEXT(InputData[[#This Row],[DATE]],"mmm")</f>
        <v>Mar</v>
      </c>
      <c r="P61">
        <f>YEAR(InputData[[#This Row],[DATE]])</f>
        <v>2021</v>
      </c>
    </row>
    <row r="62" spans="1:16" x14ac:dyDescent="0.25">
      <c r="A62" s="3">
        <v>44257</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Row],[QUANTITY]]*J62</f>
        <v>960</v>
      </c>
      <c r="M62" s="8">
        <f>InputData[[#This Row],[QUANTITY]]*K62*(1-InputData[[#This Row],[DISCOUNT %]])</f>
        <v>1296</v>
      </c>
      <c r="N62">
        <f>DAY(InputData[[#This Row],[DATE]])</f>
        <v>2</v>
      </c>
      <c r="O62" t="str">
        <f>TEXT(InputData[[#This Row],[DATE]],"mmm")</f>
        <v>Mar</v>
      </c>
      <c r="P62">
        <f>YEAR(InputData[[#This Row],[DATE]])</f>
        <v>2021</v>
      </c>
    </row>
    <row r="63" spans="1:16" x14ac:dyDescent="0.25">
      <c r="A63" s="3">
        <v>44258</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Row],[QUANTITY]]*J63</f>
        <v>333</v>
      </c>
      <c r="M63" s="8">
        <f>InputData[[#This Row],[QUANTITY]]*K63*(1-InputData[[#This Row],[DISCOUNT %]])</f>
        <v>376.29</v>
      </c>
      <c r="N63">
        <f>DAY(InputData[[#This Row],[DATE]])</f>
        <v>3</v>
      </c>
      <c r="O63" t="str">
        <f>TEXT(InputData[[#This Row],[DATE]],"mmm")</f>
        <v>Mar</v>
      </c>
      <c r="P63">
        <f>YEAR(InputData[[#This Row],[DATE]])</f>
        <v>2021</v>
      </c>
    </row>
    <row r="64" spans="1:16" x14ac:dyDescent="0.25">
      <c r="A64" s="3">
        <v>44259</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Row],[QUANTITY]]*J64</f>
        <v>793</v>
      </c>
      <c r="M64" s="8">
        <f>InputData[[#This Row],[QUANTITY]]*K64*(1-InputData[[#This Row],[DISCOUNT %]])</f>
        <v>991.25</v>
      </c>
      <c r="N64">
        <f>DAY(InputData[[#This Row],[DATE]])</f>
        <v>4</v>
      </c>
      <c r="O64" t="str">
        <f>TEXT(InputData[[#This Row],[DATE]],"mmm")</f>
        <v>Mar</v>
      </c>
      <c r="P64">
        <f>YEAR(InputData[[#This Row],[DATE]])</f>
        <v>2021</v>
      </c>
    </row>
    <row r="65" spans="1:16" x14ac:dyDescent="0.25">
      <c r="A65" s="3">
        <v>44260</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Row],[QUANTITY]]*J65</f>
        <v>259</v>
      </c>
      <c r="M65" s="8">
        <f>InputData[[#This Row],[QUANTITY]]*K65*(1-InputData[[#This Row],[DISCOUNT %]])</f>
        <v>297.84999999999997</v>
      </c>
      <c r="N65">
        <f>DAY(InputData[[#This Row],[DATE]])</f>
        <v>5</v>
      </c>
      <c r="O65" t="str">
        <f>TEXT(InputData[[#This Row],[DATE]],"mmm")</f>
        <v>Mar</v>
      </c>
      <c r="P65">
        <f>YEAR(InputData[[#This Row],[DATE]])</f>
        <v>2021</v>
      </c>
    </row>
    <row r="66" spans="1:16" x14ac:dyDescent="0.25">
      <c r="A66" s="3">
        <v>44261</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Row],[QUANTITY]]*J66</f>
        <v>840</v>
      </c>
      <c r="M66" s="8">
        <f>InputData[[#This Row],[QUANTITY]]*K66*(1-InputData[[#This Row],[DISCOUNT %]])</f>
        <v>1142.4000000000001</v>
      </c>
      <c r="N66">
        <f>DAY(InputData[[#This Row],[DATE]])</f>
        <v>6</v>
      </c>
      <c r="O66" t="str">
        <f>TEXT(InputData[[#This Row],[DATE]],"mmm")</f>
        <v>Mar</v>
      </c>
      <c r="P66">
        <f>YEAR(InputData[[#This Row],[DATE]])</f>
        <v>2021</v>
      </c>
    </row>
    <row r="67" spans="1:16" x14ac:dyDescent="0.25">
      <c r="A67" s="3">
        <v>44262</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Row],[QUANTITY]]*J67</f>
        <v>292</v>
      </c>
      <c r="M67" s="8">
        <f>InputData[[#This Row],[QUANTITY]]*K67*(1-InputData[[#This Row],[DISCOUNT %]])</f>
        <v>376.68</v>
      </c>
      <c r="N67">
        <f>DAY(InputData[[#This Row],[DATE]])</f>
        <v>7</v>
      </c>
      <c r="O67" t="str">
        <f>TEXT(InputData[[#This Row],[DATE]],"mmm")</f>
        <v>Mar</v>
      </c>
      <c r="P67">
        <f>YEAR(InputData[[#This Row],[DATE]])</f>
        <v>2021</v>
      </c>
    </row>
    <row r="68" spans="1:16" x14ac:dyDescent="0.25">
      <c r="A68" s="3">
        <v>44263</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Row],[QUANTITY]]*J68</f>
        <v>2016</v>
      </c>
      <c r="M68" s="8">
        <f>InputData[[#This Row],[QUANTITY]]*K68*(1-InputData[[#This Row],[DISCOUNT %]])</f>
        <v>2197.44</v>
      </c>
      <c r="N68">
        <f>DAY(InputData[[#This Row],[DATE]])</f>
        <v>8</v>
      </c>
      <c r="O68" t="str">
        <f>TEXT(InputData[[#This Row],[DATE]],"mmm")</f>
        <v>Mar</v>
      </c>
      <c r="P68">
        <f>YEAR(InputData[[#This Row],[DATE]])</f>
        <v>2021</v>
      </c>
    </row>
    <row r="69" spans="1:16" x14ac:dyDescent="0.25">
      <c r="A69" s="3">
        <v>44264</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Row],[QUANTITY]]*J69</f>
        <v>300</v>
      </c>
      <c r="M69" s="8">
        <f>InputData[[#This Row],[QUANTITY]]*K69*(1-InputData[[#This Row],[DISCOUNT %]])</f>
        <v>342</v>
      </c>
      <c r="N69">
        <f>DAY(InputData[[#This Row],[DATE]])</f>
        <v>9</v>
      </c>
      <c r="O69" t="str">
        <f>TEXT(InputData[[#This Row],[DATE]],"mmm")</f>
        <v>Mar</v>
      </c>
      <c r="P69">
        <f>YEAR(InputData[[#This Row],[DATE]])</f>
        <v>2021</v>
      </c>
    </row>
    <row r="70" spans="1:16" x14ac:dyDescent="0.25">
      <c r="A70" s="3">
        <v>44265</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Row],[QUANTITY]]*J70</f>
        <v>376</v>
      </c>
      <c r="M70" s="8">
        <f>InputData[[#This Row],[QUANTITY]]*K70*(1-InputData[[#This Row],[DISCOUNT %]])</f>
        <v>424.88</v>
      </c>
      <c r="N70">
        <f>DAY(InputData[[#This Row],[DATE]])</f>
        <v>10</v>
      </c>
      <c r="O70" t="str">
        <f>TEXT(InputData[[#This Row],[DATE]],"mmm")</f>
        <v>Mar</v>
      </c>
      <c r="P70">
        <f>YEAR(InputData[[#This Row],[DATE]])</f>
        <v>2021</v>
      </c>
    </row>
    <row r="71" spans="1:16" x14ac:dyDescent="0.25">
      <c r="A71" s="3">
        <v>44266</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Row],[QUANTITY]]*J71</f>
        <v>144</v>
      </c>
      <c r="M71" s="8">
        <f>InputData[[#This Row],[QUANTITY]]*K71*(1-InputData[[#This Row],[DISCOUNT %]])</f>
        <v>159.84</v>
      </c>
      <c r="N71">
        <f>DAY(InputData[[#This Row],[DATE]])</f>
        <v>11</v>
      </c>
      <c r="O71" t="str">
        <f>TEXT(InputData[[#This Row],[DATE]],"mmm")</f>
        <v>Mar</v>
      </c>
      <c r="P71">
        <f>YEAR(InputData[[#This Row],[DATE]])</f>
        <v>2021</v>
      </c>
    </row>
    <row r="72" spans="1:16" x14ac:dyDescent="0.25">
      <c r="A72" s="3">
        <v>44267</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Row],[QUANTITY]]*J72</f>
        <v>392</v>
      </c>
      <c r="M72" s="8">
        <f>InputData[[#This Row],[QUANTITY]]*K72*(1-InputData[[#This Row],[DISCOUNT %]])</f>
        <v>415.52</v>
      </c>
      <c r="N72">
        <f>DAY(InputData[[#This Row],[DATE]])</f>
        <v>12</v>
      </c>
      <c r="O72" t="str">
        <f>TEXT(InputData[[#This Row],[DATE]],"mmm")</f>
        <v>Mar</v>
      </c>
      <c r="P72">
        <f>YEAR(InputData[[#This Row],[DATE]])</f>
        <v>2021</v>
      </c>
    </row>
    <row r="73" spans="1:16" x14ac:dyDescent="0.25">
      <c r="A73" s="3">
        <v>44268</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Row],[QUANTITY]]*J73</f>
        <v>120</v>
      </c>
      <c r="M73" s="8">
        <f>InputData[[#This Row],[QUANTITY]]*K73*(1-InputData[[#This Row],[DISCOUNT %]])</f>
        <v>162</v>
      </c>
      <c r="N73">
        <f>DAY(InputData[[#This Row],[DATE]])</f>
        <v>13</v>
      </c>
      <c r="O73" t="str">
        <f>TEXT(InputData[[#This Row],[DATE]],"mmm")</f>
        <v>Mar</v>
      </c>
      <c r="P73">
        <f>YEAR(InputData[[#This Row],[DATE]])</f>
        <v>2021</v>
      </c>
    </row>
    <row r="74" spans="1:16" x14ac:dyDescent="0.25">
      <c r="A74" s="3">
        <v>44269</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Row],[QUANTITY]]*J74</f>
        <v>1332</v>
      </c>
      <c r="M74" s="8">
        <f>InputData[[#This Row],[QUANTITY]]*K74*(1-InputData[[#This Row],[DISCOUNT %]])</f>
        <v>1478.52</v>
      </c>
      <c r="N74">
        <f>DAY(InputData[[#This Row],[DATE]])</f>
        <v>14</v>
      </c>
      <c r="O74" t="str">
        <f>TEXT(InputData[[#This Row],[DATE]],"mmm")</f>
        <v>Mar</v>
      </c>
      <c r="P74">
        <f>YEAR(InputData[[#This Row],[DATE]])</f>
        <v>2021</v>
      </c>
    </row>
    <row r="75" spans="1:16" x14ac:dyDescent="0.25">
      <c r="A75" s="3">
        <v>44270</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Row],[QUANTITY]]*J75</f>
        <v>444</v>
      </c>
      <c r="M75" s="8">
        <f>InputData[[#This Row],[QUANTITY]]*K75*(1-InputData[[#This Row],[DISCOUNT %]])</f>
        <v>603.84</v>
      </c>
      <c r="N75">
        <f>DAY(InputData[[#This Row],[DATE]])</f>
        <v>15</v>
      </c>
      <c r="O75" t="str">
        <f>TEXT(InputData[[#This Row],[DATE]],"mmm")</f>
        <v>Mar</v>
      </c>
      <c r="P75">
        <f>YEAR(InputData[[#This Row],[DATE]])</f>
        <v>2021</v>
      </c>
    </row>
    <row r="76" spans="1:16" x14ac:dyDescent="0.25">
      <c r="A76" s="3">
        <v>44271</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Row],[QUANTITY]]*J76</f>
        <v>344</v>
      </c>
      <c r="M76" s="8">
        <f>InputData[[#This Row],[QUANTITY]]*K76*(1-InputData[[#This Row],[DISCOUNT %]])</f>
        <v>381.84000000000003</v>
      </c>
      <c r="N76">
        <f>DAY(InputData[[#This Row],[DATE]])</f>
        <v>16</v>
      </c>
      <c r="O76" t="str">
        <f>TEXT(InputData[[#This Row],[DATE]],"mmm")</f>
        <v>Mar</v>
      </c>
      <c r="P76">
        <f>YEAR(InputData[[#This Row],[DATE]])</f>
        <v>2021</v>
      </c>
    </row>
    <row r="77" spans="1:16" x14ac:dyDescent="0.25">
      <c r="A77" s="3">
        <v>44272</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Row],[QUANTITY]]*J77</f>
        <v>72</v>
      </c>
      <c r="M77" s="8">
        <f>InputData[[#This Row],[QUANTITY]]*K77*(1-InputData[[#This Row],[DISCOUNT %]])</f>
        <v>79.92</v>
      </c>
      <c r="N77">
        <f>DAY(InputData[[#This Row],[DATE]])</f>
        <v>17</v>
      </c>
      <c r="O77" t="str">
        <f>TEXT(InputData[[#This Row],[DATE]],"mmm")</f>
        <v>Mar</v>
      </c>
      <c r="P77">
        <f>YEAR(InputData[[#This Row],[DATE]])</f>
        <v>2021</v>
      </c>
    </row>
    <row r="78" spans="1:16" x14ac:dyDescent="0.25">
      <c r="A78" s="3">
        <v>44273</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Row],[QUANTITY]]*J78</f>
        <v>360</v>
      </c>
      <c r="M78" s="8">
        <f>InputData[[#This Row],[QUANTITY]]*K78*(1-InputData[[#This Row],[DISCOUNT %]])</f>
        <v>486</v>
      </c>
      <c r="N78">
        <f>DAY(InputData[[#This Row],[DATE]])</f>
        <v>18</v>
      </c>
      <c r="O78" t="str">
        <f>TEXT(InputData[[#This Row],[DATE]],"mmm")</f>
        <v>Mar</v>
      </c>
      <c r="P78">
        <f>YEAR(InputData[[#This Row],[DATE]])</f>
        <v>2021</v>
      </c>
    </row>
    <row r="79" spans="1:16" x14ac:dyDescent="0.25">
      <c r="A79" s="3">
        <v>44274</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Row],[QUANTITY]]*J79</f>
        <v>360</v>
      </c>
      <c r="M79" s="8">
        <f>InputData[[#This Row],[QUANTITY]]*K79*(1-InputData[[#This Row],[DISCOUNT %]])</f>
        <v>460.8</v>
      </c>
      <c r="N79">
        <f>DAY(InputData[[#This Row],[DATE]])</f>
        <v>19</v>
      </c>
      <c r="O79" t="str">
        <f>TEXT(InputData[[#This Row],[DATE]],"mmm")</f>
        <v>Mar</v>
      </c>
      <c r="P79">
        <f>YEAR(InputData[[#This Row],[DATE]])</f>
        <v>2021</v>
      </c>
    </row>
    <row r="80" spans="1:16" x14ac:dyDescent="0.25">
      <c r="A80" s="3">
        <v>44275</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Row],[QUANTITY]]*J80</f>
        <v>54</v>
      </c>
      <c r="M80" s="8">
        <f>InputData[[#This Row],[QUANTITY]]*K80*(1-InputData[[#This Row],[DISCOUNT %]])</f>
        <v>70.739999999999995</v>
      </c>
      <c r="N80">
        <f>DAY(InputData[[#This Row],[DATE]])</f>
        <v>20</v>
      </c>
      <c r="O80" t="str">
        <f>TEXT(InputData[[#This Row],[DATE]],"mmm")</f>
        <v>Mar</v>
      </c>
      <c r="P80">
        <f>YEAR(InputData[[#This Row],[DATE]])</f>
        <v>2021</v>
      </c>
    </row>
    <row r="81" spans="1:16" x14ac:dyDescent="0.25">
      <c r="A81" s="3">
        <v>44276</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Row],[QUANTITY]]*J81</f>
        <v>1395</v>
      </c>
      <c r="M81" s="8">
        <f>InputData[[#This Row],[QUANTITY]]*K81*(1-InputData[[#This Row],[DISCOUNT %]])</f>
        <v>1562.3999999999999</v>
      </c>
      <c r="N81">
        <f>DAY(InputData[[#This Row],[DATE]])</f>
        <v>21</v>
      </c>
      <c r="O81" t="str">
        <f>TEXT(InputData[[#This Row],[DATE]],"mmm")</f>
        <v>Mar</v>
      </c>
      <c r="P81">
        <f>YEAR(InputData[[#This Row],[DATE]])</f>
        <v>2021</v>
      </c>
    </row>
    <row r="82" spans="1:16" x14ac:dyDescent="0.25">
      <c r="A82" s="3">
        <v>44277</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Row],[QUANTITY]]*J82</f>
        <v>399</v>
      </c>
      <c r="M82" s="8">
        <f>InputData[[#This Row],[QUANTITY]]*K82*(1-InputData[[#This Row],[DISCOUNT %]])</f>
        <v>466.83000000000004</v>
      </c>
      <c r="N82">
        <f>DAY(InputData[[#This Row],[DATE]])</f>
        <v>22</v>
      </c>
      <c r="O82" t="str">
        <f>TEXT(InputData[[#This Row],[DATE]],"mmm")</f>
        <v>Mar</v>
      </c>
      <c r="P82">
        <f>YEAR(InputData[[#This Row],[DATE]])</f>
        <v>2021</v>
      </c>
    </row>
    <row r="83" spans="1:16" x14ac:dyDescent="0.25">
      <c r="A83" s="3">
        <v>44278</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Row],[QUANTITY]]*J83</f>
        <v>1694</v>
      </c>
      <c r="M83" s="8">
        <f>InputData[[#This Row],[QUANTITY]]*K83*(1-InputData[[#This Row],[DISCOUNT %]])</f>
        <v>1981.98</v>
      </c>
      <c r="N83">
        <f>DAY(InputData[[#This Row],[DATE]])</f>
        <v>23</v>
      </c>
      <c r="O83" t="str">
        <f>TEXT(InputData[[#This Row],[DATE]],"mmm")</f>
        <v>Mar</v>
      </c>
      <c r="P83">
        <f>YEAR(InputData[[#This Row],[DATE]])</f>
        <v>2021</v>
      </c>
    </row>
    <row r="84" spans="1:16" x14ac:dyDescent="0.25">
      <c r="A84" s="3">
        <v>44279</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Row],[QUANTITY]]*J84</f>
        <v>201</v>
      </c>
      <c r="M84" s="8">
        <f>InputData[[#This Row],[QUANTITY]]*K84*(1-InputData[[#This Row],[DISCOUNT %]])</f>
        <v>257.28000000000003</v>
      </c>
      <c r="N84">
        <f>DAY(InputData[[#This Row],[DATE]])</f>
        <v>24</v>
      </c>
      <c r="O84" t="str">
        <f>TEXT(InputData[[#This Row],[DATE]],"mmm")</f>
        <v>Mar</v>
      </c>
      <c r="P84">
        <f>YEAR(InputData[[#This Row],[DATE]])</f>
        <v>2021</v>
      </c>
    </row>
    <row r="85" spans="1:16" x14ac:dyDescent="0.25">
      <c r="A85" s="3">
        <v>44280</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Row],[QUANTITY]]*J85</f>
        <v>188</v>
      </c>
      <c r="M85" s="8">
        <f>InputData[[#This Row],[QUANTITY]]*K85*(1-InputData[[#This Row],[DISCOUNT %]])</f>
        <v>212.44</v>
      </c>
      <c r="N85">
        <f>DAY(InputData[[#This Row],[DATE]])</f>
        <v>25</v>
      </c>
      <c r="O85" t="str">
        <f>TEXT(InputData[[#This Row],[DATE]],"mmm")</f>
        <v>Mar</v>
      </c>
      <c r="P85">
        <f>YEAR(InputData[[#This Row],[DATE]])</f>
        <v>2021</v>
      </c>
    </row>
    <row r="86" spans="1:16" x14ac:dyDescent="0.25">
      <c r="A86" s="3">
        <v>44281</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Row],[QUANTITY]]*J86</f>
        <v>432</v>
      </c>
      <c r="M86" s="8">
        <f>InputData[[#This Row],[QUANTITY]]*K86*(1-InputData[[#This Row],[DISCOUNT %]])</f>
        <v>514.08000000000004</v>
      </c>
      <c r="N86">
        <f>DAY(InputData[[#This Row],[DATE]])</f>
        <v>26</v>
      </c>
      <c r="O86" t="str">
        <f>TEXT(InputData[[#This Row],[DATE]],"mmm")</f>
        <v>Mar</v>
      </c>
      <c r="P86">
        <f>YEAR(InputData[[#This Row],[DATE]])</f>
        <v>2021</v>
      </c>
    </row>
    <row r="87" spans="1:16" x14ac:dyDescent="0.25">
      <c r="A87" s="3">
        <v>44282</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Row],[QUANTITY]]*J87</f>
        <v>1235</v>
      </c>
      <c r="M87" s="8">
        <f>InputData[[#This Row],[QUANTITY]]*K87*(1-InputData[[#This Row],[DISCOUNT %]])</f>
        <v>1556.1000000000001</v>
      </c>
      <c r="N87">
        <f>DAY(InputData[[#This Row],[DATE]])</f>
        <v>27</v>
      </c>
      <c r="O87" t="str">
        <f>TEXT(InputData[[#This Row],[DATE]],"mmm")</f>
        <v>Mar</v>
      </c>
      <c r="P87">
        <f>YEAR(InputData[[#This Row],[DATE]])</f>
        <v>2021</v>
      </c>
    </row>
    <row r="88" spans="1:16" x14ac:dyDescent="0.25">
      <c r="A88" s="3">
        <v>44283</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Row],[QUANTITY]]*J88</f>
        <v>402</v>
      </c>
      <c r="M88" s="8">
        <f>InputData[[#This Row],[QUANTITY]]*K88*(1-InputData[[#This Row],[DISCOUNT %]])</f>
        <v>470.34000000000003</v>
      </c>
      <c r="N88">
        <f>DAY(InputData[[#This Row],[DATE]])</f>
        <v>28</v>
      </c>
      <c r="O88" t="str">
        <f>TEXT(InputData[[#This Row],[DATE]],"mmm")</f>
        <v>Mar</v>
      </c>
      <c r="P88">
        <f>YEAR(InputData[[#This Row],[DATE]])</f>
        <v>2021</v>
      </c>
    </row>
    <row r="89" spans="1:16" x14ac:dyDescent="0.25">
      <c r="A89" s="3">
        <v>44284</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Row],[QUANTITY]]*J89</f>
        <v>555</v>
      </c>
      <c r="M89" s="8">
        <f>InputData[[#This Row],[QUANTITY]]*K89*(1-InputData[[#This Row],[DISCOUNT %]])</f>
        <v>738.15</v>
      </c>
      <c r="N89">
        <f>DAY(InputData[[#This Row],[DATE]])</f>
        <v>29</v>
      </c>
      <c r="O89" t="str">
        <f>TEXT(InputData[[#This Row],[DATE]],"mmm")</f>
        <v>Mar</v>
      </c>
      <c r="P89">
        <f>YEAR(InputData[[#This Row],[DATE]])</f>
        <v>2021</v>
      </c>
    </row>
    <row r="90" spans="1:16" x14ac:dyDescent="0.25">
      <c r="A90" s="3">
        <v>44285</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Row],[QUANTITY]]*J90</f>
        <v>648</v>
      </c>
      <c r="M90" s="8">
        <f>InputData[[#This Row],[QUANTITY]]*K90*(1-InputData[[#This Row],[DISCOUNT %]])</f>
        <v>719.28</v>
      </c>
      <c r="N90">
        <f>DAY(InputData[[#This Row],[DATE]])</f>
        <v>30</v>
      </c>
      <c r="O90" t="str">
        <f>TEXT(InputData[[#This Row],[DATE]],"mmm")</f>
        <v>Mar</v>
      </c>
      <c r="P90">
        <f>YEAR(InputData[[#This Row],[DATE]])</f>
        <v>2021</v>
      </c>
    </row>
    <row r="91" spans="1:16" x14ac:dyDescent="0.25">
      <c r="A91" s="3">
        <v>44286</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Row],[QUANTITY]]*J91</f>
        <v>1950</v>
      </c>
      <c r="M91" s="8">
        <f>InputData[[#This Row],[QUANTITY]]*K91*(1-InputData[[#This Row],[DISCOUNT %]])</f>
        <v>2730</v>
      </c>
      <c r="N91">
        <f>DAY(InputData[[#This Row],[DATE]])</f>
        <v>31</v>
      </c>
      <c r="O91" t="str">
        <f>TEXT(InputData[[#This Row],[DATE]],"mmm")</f>
        <v>Mar</v>
      </c>
      <c r="P91">
        <f>YEAR(InputData[[#This Row],[DATE]])</f>
        <v>2021</v>
      </c>
    </row>
    <row r="92" spans="1:16" x14ac:dyDescent="0.25">
      <c r="A92" s="3">
        <v>44287</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Row],[QUANTITY]]*J92</f>
        <v>720</v>
      </c>
      <c r="M92" s="8">
        <f>InputData[[#This Row],[QUANTITY]]*K92*(1-InputData[[#This Row],[DISCOUNT %]])</f>
        <v>972</v>
      </c>
      <c r="N92">
        <f>DAY(InputData[[#This Row],[DATE]])</f>
        <v>1</v>
      </c>
      <c r="O92" t="str">
        <f>TEXT(InputData[[#This Row],[DATE]],"mmm")</f>
        <v>Apr</v>
      </c>
      <c r="P92">
        <f>YEAR(InputData[[#This Row],[DATE]])</f>
        <v>2021</v>
      </c>
    </row>
    <row r="93" spans="1:16" x14ac:dyDescent="0.25">
      <c r="A93" s="3">
        <v>44288</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Row],[QUANTITY]]*J93</f>
        <v>370</v>
      </c>
      <c r="M93" s="8">
        <f>InputData[[#This Row],[QUANTITY]]*K93*(1-InputData[[#This Row],[DISCOUNT %]])</f>
        <v>418.1</v>
      </c>
      <c r="N93">
        <f>DAY(InputData[[#This Row],[DATE]])</f>
        <v>2</v>
      </c>
      <c r="O93" t="str">
        <f>TEXT(InputData[[#This Row],[DATE]],"mmm")</f>
        <v>Apr</v>
      </c>
      <c r="P93">
        <f>YEAR(InputData[[#This Row],[DATE]])</f>
        <v>2021</v>
      </c>
    </row>
    <row r="94" spans="1:16" x14ac:dyDescent="0.25">
      <c r="A94" s="3">
        <v>44289</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Row],[QUANTITY]]*J94</f>
        <v>296</v>
      </c>
      <c r="M94" s="8">
        <f>InputData[[#This Row],[QUANTITY]]*K94*(1-InputData[[#This Row],[DISCOUNT %]])</f>
        <v>402.56</v>
      </c>
      <c r="N94">
        <f>DAY(InputData[[#This Row],[DATE]])</f>
        <v>3</v>
      </c>
      <c r="O94" t="str">
        <f>TEXT(InputData[[#This Row],[DATE]],"mmm")</f>
        <v>Apr</v>
      </c>
      <c r="P94">
        <f>YEAR(InputData[[#This Row],[DATE]])</f>
        <v>2021</v>
      </c>
    </row>
    <row r="95" spans="1:16" x14ac:dyDescent="0.25">
      <c r="A95" s="3">
        <v>44290</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Row],[QUANTITY]]*J95</f>
        <v>201</v>
      </c>
      <c r="M95" s="8">
        <f>InputData[[#This Row],[QUANTITY]]*K95*(1-InputData[[#This Row],[DISCOUNT %]])</f>
        <v>257.28000000000003</v>
      </c>
      <c r="N95">
        <f>DAY(InputData[[#This Row],[DATE]])</f>
        <v>4</v>
      </c>
      <c r="O95" t="str">
        <f>TEXT(InputData[[#This Row],[DATE]],"mmm")</f>
        <v>Apr</v>
      </c>
      <c r="P95">
        <f>YEAR(InputData[[#This Row],[DATE]])</f>
        <v>2021</v>
      </c>
    </row>
    <row r="96" spans="1:16" x14ac:dyDescent="0.25">
      <c r="A96" s="3">
        <v>44291</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Row],[QUANTITY]]*J96</f>
        <v>1036</v>
      </c>
      <c r="M96" s="8">
        <f>InputData[[#This Row],[QUANTITY]]*K96*(1-InputData[[#This Row],[DISCOUNT %]])</f>
        <v>1408.96</v>
      </c>
      <c r="N96">
        <f>DAY(InputData[[#This Row],[DATE]])</f>
        <v>5</v>
      </c>
      <c r="O96" t="str">
        <f>TEXT(InputData[[#This Row],[DATE]],"mmm")</f>
        <v>Apr</v>
      </c>
      <c r="P96">
        <f>YEAR(InputData[[#This Row],[DATE]])</f>
        <v>2021</v>
      </c>
    </row>
    <row r="97" spans="1:16" x14ac:dyDescent="0.25">
      <c r="A97" s="3">
        <v>44292</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Row],[QUANTITY]]*J97</f>
        <v>47</v>
      </c>
      <c r="M97" s="8">
        <f>InputData[[#This Row],[QUANTITY]]*K97*(1-InputData[[#This Row],[DISCOUNT %]])</f>
        <v>53.11</v>
      </c>
      <c r="N97">
        <f>DAY(InputData[[#This Row],[DATE]])</f>
        <v>6</v>
      </c>
      <c r="O97" t="str">
        <f>TEXT(InputData[[#This Row],[DATE]],"mmm")</f>
        <v>Apr</v>
      </c>
      <c r="P97">
        <f>YEAR(InputData[[#This Row],[DATE]])</f>
        <v>2021</v>
      </c>
    </row>
    <row r="98" spans="1:16" x14ac:dyDescent="0.25">
      <c r="A98" s="3">
        <v>44293</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Row],[QUANTITY]]*J98</f>
        <v>111</v>
      </c>
      <c r="M98" s="8">
        <f>InputData[[#This Row],[QUANTITY]]*K98*(1-InputData[[#This Row],[DISCOUNT %]])</f>
        <v>147.63</v>
      </c>
      <c r="N98">
        <f>DAY(InputData[[#This Row],[DATE]])</f>
        <v>7</v>
      </c>
      <c r="O98" t="str">
        <f>TEXT(InputData[[#This Row],[DATE]],"mmm")</f>
        <v>Apr</v>
      </c>
      <c r="P98">
        <f>YEAR(InputData[[#This Row],[DATE]])</f>
        <v>2021</v>
      </c>
    </row>
    <row r="99" spans="1:16" x14ac:dyDescent="0.25">
      <c r="A99" s="3">
        <v>44294</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Row],[QUANTITY]]*J99</f>
        <v>120</v>
      </c>
      <c r="M99" s="8">
        <f>InputData[[#This Row],[QUANTITY]]*K99*(1-InputData[[#This Row],[DISCOUNT %]])</f>
        <v>162</v>
      </c>
      <c r="N99">
        <f>DAY(InputData[[#This Row],[DATE]])</f>
        <v>8</v>
      </c>
      <c r="O99" t="str">
        <f>TEXT(InputData[[#This Row],[DATE]],"mmm")</f>
        <v>Apr</v>
      </c>
      <c r="P99">
        <f>YEAR(InputData[[#This Row],[DATE]])</f>
        <v>2021</v>
      </c>
    </row>
    <row r="100" spans="1:16" x14ac:dyDescent="0.25">
      <c r="A100" s="3">
        <v>44295</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Row],[QUANTITY]]*J100</f>
        <v>165</v>
      </c>
      <c r="M100" s="8">
        <f>InputData[[#This Row],[QUANTITY]]*K100*(1-InputData[[#This Row],[DISCOUNT %]])</f>
        <v>174.89999999999998</v>
      </c>
      <c r="N100">
        <f>DAY(InputData[[#This Row],[DATE]])</f>
        <v>9</v>
      </c>
      <c r="O100" t="str">
        <f>TEXT(InputData[[#This Row],[DATE]],"mmm")</f>
        <v>Apr</v>
      </c>
      <c r="P100">
        <f>YEAR(InputData[[#This Row],[DATE]])</f>
        <v>2021</v>
      </c>
    </row>
    <row r="101" spans="1:16" x14ac:dyDescent="0.25">
      <c r="A101" s="3">
        <v>44296</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Row],[QUANTITY]]*J101</f>
        <v>156</v>
      </c>
      <c r="M101" s="8">
        <f>InputData[[#This Row],[QUANTITY]]*K101*(1-InputData[[#This Row],[DISCOUNT %]])</f>
        <v>204.35999999999999</v>
      </c>
      <c r="N101">
        <f>DAY(InputData[[#This Row],[DATE]])</f>
        <v>10</v>
      </c>
      <c r="O101" t="str">
        <f>TEXT(InputData[[#This Row],[DATE]],"mmm")</f>
        <v>Apr</v>
      </c>
      <c r="P101">
        <f>YEAR(InputData[[#This Row],[DATE]])</f>
        <v>2021</v>
      </c>
    </row>
    <row r="102" spans="1:16" x14ac:dyDescent="0.25">
      <c r="A102" s="3">
        <v>44297</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Row],[QUANTITY]]*J102</f>
        <v>448</v>
      </c>
      <c r="M102" s="8">
        <f>InputData[[#This Row],[QUANTITY]]*K102*(1-InputData[[#This Row],[DISCOUNT %]])</f>
        <v>586.88</v>
      </c>
      <c r="N102">
        <f>DAY(InputData[[#This Row],[DATE]])</f>
        <v>11</v>
      </c>
      <c r="O102" t="str">
        <f>TEXT(InputData[[#This Row],[DATE]],"mmm")</f>
        <v>Apr</v>
      </c>
      <c r="P102">
        <f>YEAR(InputData[[#This Row],[DATE]])</f>
        <v>2021</v>
      </c>
    </row>
    <row r="103" spans="1:16" x14ac:dyDescent="0.25">
      <c r="A103" s="3">
        <v>44298</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Row],[QUANTITY]]*J103</f>
        <v>78</v>
      </c>
      <c r="M103" s="8">
        <f>InputData[[#This Row],[QUANTITY]]*K103*(1-InputData[[#This Row],[DISCOUNT %]])</f>
        <v>102.17999999999999</v>
      </c>
      <c r="N103">
        <f>DAY(InputData[[#This Row],[DATE]])</f>
        <v>12</v>
      </c>
      <c r="O103" t="str">
        <f>TEXT(InputData[[#This Row],[DATE]],"mmm")</f>
        <v>Apr</v>
      </c>
      <c r="P103">
        <f>YEAR(InputData[[#This Row],[DATE]])</f>
        <v>2021</v>
      </c>
    </row>
    <row r="104" spans="1:16" x14ac:dyDescent="0.25">
      <c r="A104" s="3">
        <v>44299</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Row],[QUANTITY]]*J104</f>
        <v>1245</v>
      </c>
      <c r="M104" s="8">
        <f>InputData[[#This Row],[QUANTITY]]*K104*(1-InputData[[#This Row],[DISCOUNT %]])</f>
        <v>1419.3000000000002</v>
      </c>
      <c r="N104">
        <f>DAY(InputData[[#This Row],[DATE]])</f>
        <v>13</v>
      </c>
      <c r="O104" t="str">
        <f>TEXT(InputData[[#This Row],[DATE]],"mmm")</f>
        <v>Apr</v>
      </c>
      <c r="P104">
        <f>YEAR(InputData[[#This Row],[DATE]])</f>
        <v>2021</v>
      </c>
    </row>
    <row r="105" spans="1:16" x14ac:dyDescent="0.25">
      <c r="A105" s="3">
        <v>44300</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Row],[QUANTITY]]*J105</f>
        <v>36</v>
      </c>
      <c r="M105" s="8">
        <f>InputData[[#This Row],[QUANTITY]]*K105*(1-InputData[[#This Row],[DISCOUNT %]])</f>
        <v>47.16</v>
      </c>
      <c r="N105">
        <f>DAY(InputData[[#This Row],[DATE]])</f>
        <v>14</v>
      </c>
      <c r="O105" t="str">
        <f>TEXT(InputData[[#This Row],[DATE]],"mmm")</f>
        <v>Apr</v>
      </c>
      <c r="P105">
        <f>YEAR(InputData[[#This Row],[DATE]])</f>
        <v>2021</v>
      </c>
    </row>
    <row r="106" spans="1:16" x14ac:dyDescent="0.25">
      <c r="A106" s="3">
        <v>44301</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Row],[QUANTITY]]*J106</f>
        <v>37</v>
      </c>
      <c r="M106" s="8">
        <f>InputData[[#This Row],[QUANTITY]]*K106*(1-InputData[[#This Row],[DISCOUNT %]])</f>
        <v>49.21</v>
      </c>
      <c r="N106">
        <f>DAY(InputData[[#This Row],[DATE]])</f>
        <v>15</v>
      </c>
      <c r="O106" t="str">
        <f>TEXT(InputData[[#This Row],[DATE]],"mmm")</f>
        <v>Apr</v>
      </c>
      <c r="P106">
        <f>YEAR(InputData[[#This Row],[DATE]])</f>
        <v>2021</v>
      </c>
    </row>
    <row r="107" spans="1:16" x14ac:dyDescent="0.25">
      <c r="A107" s="3">
        <v>44302</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Row],[QUANTITY]]*J107</f>
        <v>78</v>
      </c>
      <c r="M107" s="8">
        <f>InputData[[#This Row],[QUANTITY]]*K107*(1-InputData[[#This Row],[DISCOUNT %]])</f>
        <v>99.84</v>
      </c>
      <c r="N107">
        <f>DAY(InputData[[#This Row],[DATE]])</f>
        <v>16</v>
      </c>
      <c r="O107" t="str">
        <f>TEXT(InputData[[#This Row],[DATE]],"mmm")</f>
        <v>Apr</v>
      </c>
      <c r="P107">
        <f>YEAR(InputData[[#This Row],[DATE]])</f>
        <v>2021</v>
      </c>
    </row>
    <row r="108" spans="1:16" x14ac:dyDescent="0.25">
      <c r="A108" s="3">
        <v>44303</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Row],[QUANTITY]]*J108</f>
        <v>296</v>
      </c>
      <c r="M108" s="8">
        <f>InputData[[#This Row],[QUANTITY]]*K108*(1-InputData[[#This Row],[DISCOUNT %]])</f>
        <v>334.48</v>
      </c>
      <c r="N108">
        <f>DAY(InputData[[#This Row],[DATE]])</f>
        <v>17</v>
      </c>
      <c r="O108" t="str">
        <f>TEXT(InputData[[#This Row],[DATE]],"mmm")</f>
        <v>Apr</v>
      </c>
      <c r="P108">
        <f>YEAR(InputData[[#This Row],[DATE]])</f>
        <v>2021</v>
      </c>
    </row>
    <row r="109" spans="1:16" x14ac:dyDescent="0.25">
      <c r="A109" s="3">
        <v>44304</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Row],[QUANTITY]]*J109</f>
        <v>39</v>
      </c>
      <c r="M109" s="8">
        <f>InputData[[#This Row],[QUANTITY]]*K109*(1-InputData[[#This Row],[DISCOUNT %]])</f>
        <v>49.92</v>
      </c>
      <c r="N109">
        <f>DAY(InputData[[#This Row],[DATE]])</f>
        <v>18</v>
      </c>
      <c r="O109" t="str">
        <f>TEXT(InputData[[#This Row],[DATE]],"mmm")</f>
        <v>Apr</v>
      </c>
      <c r="P109">
        <f>YEAR(InputData[[#This Row],[DATE]])</f>
        <v>2021</v>
      </c>
    </row>
    <row r="110" spans="1:16" x14ac:dyDescent="0.25">
      <c r="A110" s="3">
        <v>44305</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Row],[QUANTITY]]*J110</f>
        <v>75</v>
      </c>
      <c r="M110" s="8">
        <f>InputData[[#This Row],[QUANTITY]]*K110*(1-InputData[[#This Row],[DISCOUNT %]])</f>
        <v>100.5</v>
      </c>
      <c r="N110">
        <f>DAY(InputData[[#This Row],[DATE]])</f>
        <v>19</v>
      </c>
      <c r="O110" t="str">
        <f>TEXT(InputData[[#This Row],[DATE]],"mmm")</f>
        <v>Apr</v>
      </c>
      <c r="P110">
        <f>YEAR(InputData[[#This Row],[DATE]])</f>
        <v>2021</v>
      </c>
    </row>
    <row r="111" spans="1:16" x14ac:dyDescent="0.25">
      <c r="A111" s="3">
        <v>44306</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Row],[QUANTITY]]*J111</f>
        <v>188</v>
      </c>
      <c r="M111" s="8">
        <f>InputData[[#This Row],[QUANTITY]]*K111*(1-InputData[[#This Row],[DISCOUNT %]])</f>
        <v>212.44</v>
      </c>
      <c r="N111">
        <f>DAY(InputData[[#This Row],[DATE]])</f>
        <v>20</v>
      </c>
      <c r="O111" t="str">
        <f>TEXT(InputData[[#This Row],[DATE]],"mmm")</f>
        <v>Apr</v>
      </c>
      <c r="P111">
        <f>YEAR(InputData[[#This Row],[DATE]])</f>
        <v>2021</v>
      </c>
    </row>
    <row r="112" spans="1:16" x14ac:dyDescent="0.25">
      <c r="A112" s="3">
        <v>44307</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Row],[QUANTITY]]*J112</f>
        <v>240</v>
      </c>
      <c r="M112" s="8">
        <f>InputData[[#This Row],[QUANTITY]]*K112*(1-InputData[[#This Row],[DISCOUNT %]])</f>
        <v>324</v>
      </c>
      <c r="N112">
        <f>DAY(InputData[[#This Row],[DATE]])</f>
        <v>21</v>
      </c>
      <c r="O112" t="str">
        <f>TEXT(InputData[[#This Row],[DATE]],"mmm")</f>
        <v>Apr</v>
      </c>
      <c r="P112">
        <f>YEAR(InputData[[#This Row],[DATE]])</f>
        <v>2021</v>
      </c>
    </row>
    <row r="113" spans="1:16" x14ac:dyDescent="0.25">
      <c r="A113" s="3">
        <v>44308</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Row],[QUANTITY]]*J113</f>
        <v>990</v>
      </c>
      <c r="M113" s="8">
        <f>InputData[[#This Row],[QUANTITY]]*K113*(1-InputData[[#This Row],[DISCOUNT %]])</f>
        <v>1267.2</v>
      </c>
      <c r="N113">
        <f>DAY(InputData[[#This Row],[DATE]])</f>
        <v>22</v>
      </c>
      <c r="O113" t="str">
        <f>TEXT(InputData[[#This Row],[DATE]],"mmm")</f>
        <v>Apr</v>
      </c>
      <c r="P113">
        <f>YEAR(InputData[[#This Row],[DATE]])</f>
        <v>2021</v>
      </c>
    </row>
    <row r="114" spans="1:16" x14ac:dyDescent="0.25">
      <c r="A114" s="3">
        <v>44309</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Row],[QUANTITY]]*J114</f>
        <v>1833</v>
      </c>
      <c r="M114" s="8">
        <f>InputData[[#This Row],[QUANTITY]]*K114*(1-InputData[[#This Row],[DISCOUNT %]])</f>
        <v>1942.98</v>
      </c>
      <c r="N114">
        <f>DAY(InputData[[#This Row],[DATE]])</f>
        <v>23</v>
      </c>
      <c r="O114" t="str">
        <f>TEXT(InputData[[#This Row],[DATE]],"mmm")</f>
        <v>Apr</v>
      </c>
      <c r="P114">
        <f>YEAR(InputData[[#This Row],[DATE]])</f>
        <v>2021</v>
      </c>
    </row>
    <row r="115" spans="1:16" x14ac:dyDescent="0.25">
      <c r="A115" s="3">
        <v>44310</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Row],[QUANTITY]]*J115</f>
        <v>672</v>
      </c>
      <c r="M115" s="8">
        <f>InputData[[#This Row],[QUANTITY]]*K115*(1-InputData[[#This Row],[DISCOUNT %]])</f>
        <v>732.48</v>
      </c>
      <c r="N115">
        <f>DAY(InputData[[#This Row],[DATE]])</f>
        <v>24</v>
      </c>
      <c r="O115" t="str">
        <f>TEXT(InputData[[#This Row],[DATE]],"mmm")</f>
        <v>Apr</v>
      </c>
      <c r="P115">
        <f>YEAR(InputData[[#This Row],[DATE]])</f>
        <v>2021</v>
      </c>
    </row>
    <row r="116" spans="1:16" x14ac:dyDescent="0.25">
      <c r="A116" s="3">
        <v>44311</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Row],[QUANTITY]]*J116</f>
        <v>1260</v>
      </c>
      <c r="M116" s="8">
        <f>InputData[[#This Row],[QUANTITY]]*K116*(1-InputData[[#This Row],[DISCOUNT %]])</f>
        <v>1625.3999999999999</v>
      </c>
      <c r="N116">
        <f>DAY(InputData[[#This Row],[DATE]])</f>
        <v>25</v>
      </c>
      <c r="O116" t="str">
        <f>TEXT(InputData[[#This Row],[DATE]],"mmm")</f>
        <v>Apr</v>
      </c>
      <c r="P116">
        <f>YEAR(InputData[[#This Row],[DATE]])</f>
        <v>2021</v>
      </c>
    </row>
    <row r="117" spans="1:16" x14ac:dyDescent="0.25">
      <c r="A117" s="3">
        <v>44312</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Row],[QUANTITY]]*J117</f>
        <v>488</v>
      </c>
      <c r="M117" s="8">
        <f>InputData[[#This Row],[QUANTITY]]*K117*(1-InputData[[#This Row],[DISCOUNT %]])</f>
        <v>610</v>
      </c>
      <c r="N117">
        <f>DAY(InputData[[#This Row],[DATE]])</f>
        <v>26</v>
      </c>
      <c r="O117" t="str">
        <f>TEXT(InputData[[#This Row],[DATE]],"mmm")</f>
        <v>Apr</v>
      </c>
      <c r="P117">
        <f>YEAR(InputData[[#This Row],[DATE]])</f>
        <v>2021</v>
      </c>
    </row>
    <row r="118" spans="1:16" x14ac:dyDescent="0.25">
      <c r="A118" s="3">
        <v>44313</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Row],[QUANTITY]]*J118</f>
        <v>732</v>
      </c>
      <c r="M118" s="8">
        <f>InputData[[#This Row],[QUANTITY]]*K118*(1-InputData[[#This Row],[DISCOUNT %]])</f>
        <v>915</v>
      </c>
      <c r="N118">
        <f>DAY(InputData[[#This Row],[DATE]])</f>
        <v>27</v>
      </c>
      <c r="O118" t="str">
        <f>TEXT(InputData[[#This Row],[DATE]],"mmm")</f>
        <v>Apr</v>
      </c>
      <c r="P118">
        <f>YEAR(InputData[[#This Row],[DATE]])</f>
        <v>2021</v>
      </c>
    </row>
    <row r="119" spans="1:16" x14ac:dyDescent="0.25">
      <c r="A119" s="3">
        <v>44314</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Row],[QUANTITY]]*J119</f>
        <v>1815</v>
      </c>
      <c r="M119" s="8">
        <f>InputData[[#This Row],[QUANTITY]]*K119*(1-InputData[[#This Row],[DISCOUNT %]])</f>
        <v>2123.5499999999997</v>
      </c>
      <c r="N119">
        <f>DAY(InputData[[#This Row],[DATE]])</f>
        <v>28</v>
      </c>
      <c r="O119" t="str">
        <f>TEXT(InputData[[#This Row],[DATE]],"mmm")</f>
        <v>Apr</v>
      </c>
      <c r="P119">
        <f>YEAR(InputData[[#This Row],[DATE]])</f>
        <v>2021</v>
      </c>
    </row>
    <row r="120" spans="1:16" x14ac:dyDescent="0.25">
      <c r="A120" s="3">
        <v>44315</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Row],[QUANTITY]]*J120</f>
        <v>50</v>
      </c>
      <c r="M120" s="8">
        <f>InputData[[#This Row],[QUANTITY]]*K120*(1-InputData[[#This Row],[DISCOUNT %]])</f>
        <v>67</v>
      </c>
      <c r="N120">
        <f>DAY(InputData[[#This Row],[DATE]])</f>
        <v>29</v>
      </c>
      <c r="O120" t="str">
        <f>TEXT(InputData[[#This Row],[DATE]],"mmm")</f>
        <v>Apr</v>
      </c>
      <c r="P120">
        <f>YEAR(InputData[[#This Row],[DATE]])</f>
        <v>2021</v>
      </c>
    </row>
    <row r="121" spans="1:16" x14ac:dyDescent="0.25">
      <c r="A121" s="3">
        <v>44316</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Row],[QUANTITY]]*J121</f>
        <v>570</v>
      </c>
      <c r="M121" s="8">
        <f>InputData[[#This Row],[QUANTITY]]*K121*(1-InputData[[#This Row],[DISCOUNT %]])</f>
        <v>718.2</v>
      </c>
      <c r="N121">
        <f>DAY(InputData[[#This Row],[DATE]])</f>
        <v>30</v>
      </c>
      <c r="O121" t="str">
        <f>TEXT(InputData[[#This Row],[DATE]],"mmm")</f>
        <v>Apr</v>
      </c>
      <c r="P121">
        <f>YEAR(InputData[[#This Row],[DATE]])</f>
        <v>2021</v>
      </c>
    </row>
    <row r="122" spans="1:16" x14ac:dyDescent="0.25">
      <c r="A122" s="3">
        <v>44317</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Row],[QUANTITY]]*J122</f>
        <v>407</v>
      </c>
      <c r="M122" s="8">
        <f>InputData[[#This Row],[QUANTITY]]*K122*(1-InputData[[#This Row],[DISCOUNT %]])</f>
        <v>459.91</v>
      </c>
      <c r="N122">
        <f>DAY(InputData[[#This Row],[DATE]])</f>
        <v>1</v>
      </c>
      <c r="O122" t="str">
        <f>TEXT(InputData[[#This Row],[DATE]],"mmm")</f>
        <v>May</v>
      </c>
      <c r="P122">
        <f>YEAR(InputData[[#This Row],[DATE]])</f>
        <v>2021</v>
      </c>
    </row>
    <row r="123" spans="1:16" x14ac:dyDescent="0.25">
      <c r="A123" s="3">
        <v>44318</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Row],[QUANTITY]]*J123</f>
        <v>484</v>
      </c>
      <c r="M123" s="8">
        <f>InputData[[#This Row],[QUANTITY]]*K123*(1-InputData[[#This Row],[DISCOUNT %]])</f>
        <v>537.24</v>
      </c>
      <c r="N123">
        <f>DAY(InputData[[#This Row],[DATE]])</f>
        <v>2</v>
      </c>
      <c r="O123" t="str">
        <f>TEXT(InputData[[#This Row],[DATE]],"mmm")</f>
        <v>May</v>
      </c>
      <c r="P123">
        <f>YEAR(InputData[[#This Row],[DATE]])</f>
        <v>2021</v>
      </c>
    </row>
    <row r="124" spans="1:16" x14ac:dyDescent="0.25">
      <c r="A124" s="3">
        <v>44319</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Row],[QUANTITY]]*J124</f>
        <v>686</v>
      </c>
      <c r="M124" s="8">
        <f>InputData[[#This Row],[QUANTITY]]*K124*(1-InputData[[#This Row],[DISCOUNT %]])</f>
        <v>727.16</v>
      </c>
      <c r="N124">
        <f>DAY(InputData[[#This Row],[DATE]])</f>
        <v>3</v>
      </c>
      <c r="O124" t="str">
        <f>TEXT(InputData[[#This Row],[DATE]],"mmm")</f>
        <v>May</v>
      </c>
      <c r="P124">
        <f>YEAR(InputData[[#This Row],[DATE]])</f>
        <v>2021</v>
      </c>
    </row>
    <row r="125" spans="1:16" x14ac:dyDescent="0.25">
      <c r="A125" s="3">
        <v>44320</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Row],[QUANTITY]]*J125</f>
        <v>1068</v>
      </c>
      <c r="M125" s="8">
        <f>InputData[[#This Row],[QUANTITY]]*K125*(1-InputData[[#This Row],[DISCOUNT %]])</f>
        <v>1409.76</v>
      </c>
      <c r="N125">
        <f>DAY(InputData[[#This Row],[DATE]])</f>
        <v>4</v>
      </c>
      <c r="O125" t="str">
        <f>TEXT(InputData[[#This Row],[DATE]],"mmm")</f>
        <v>May</v>
      </c>
      <c r="P125">
        <f>YEAR(InputData[[#This Row],[DATE]])</f>
        <v>2021</v>
      </c>
    </row>
    <row r="126" spans="1:16" x14ac:dyDescent="0.25">
      <c r="A126" s="3">
        <v>44321</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Row],[QUANTITY]]*J126</f>
        <v>828</v>
      </c>
      <c r="M126" s="8">
        <f>InputData[[#This Row],[QUANTITY]]*K126*(1-InputData[[#This Row],[DISCOUNT %]])</f>
        <v>1043.28</v>
      </c>
      <c r="N126">
        <f>DAY(InputData[[#This Row],[DATE]])</f>
        <v>5</v>
      </c>
      <c r="O126" t="str">
        <f>TEXT(InputData[[#This Row],[DATE]],"mmm")</f>
        <v>May</v>
      </c>
      <c r="P126">
        <f>YEAR(InputData[[#This Row],[DATE]])</f>
        <v>2021</v>
      </c>
    </row>
    <row r="127" spans="1:16" x14ac:dyDescent="0.25">
      <c r="A127" s="3">
        <v>44322</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Row],[QUANTITY]]*J127</f>
        <v>70</v>
      </c>
      <c r="M127" s="8">
        <f>InputData[[#This Row],[QUANTITY]]*K127*(1-InputData[[#This Row],[DISCOUNT %]])</f>
        <v>83.3</v>
      </c>
      <c r="N127">
        <f>DAY(InputData[[#This Row],[DATE]])</f>
        <v>6</v>
      </c>
      <c r="O127" t="str">
        <f>TEXT(InputData[[#This Row],[DATE]],"mmm")</f>
        <v>May</v>
      </c>
      <c r="P127">
        <f>YEAR(InputData[[#This Row],[DATE]])</f>
        <v>2021</v>
      </c>
    </row>
    <row r="128" spans="1:16" x14ac:dyDescent="0.25">
      <c r="A128" s="3">
        <v>44323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Row],[QUANTITY]]*J128</f>
        <v>750</v>
      </c>
      <c r="M128" s="8">
        <f>InputData[[#This Row],[QUANTITY]]*K128*(1-InputData[[#This Row],[DISCOUNT %]])</f>
        <v>1050</v>
      </c>
      <c r="N128">
        <f>DAY(InputData[[#This Row],[DATE]])</f>
        <v>7</v>
      </c>
      <c r="O128" t="str">
        <f>TEXT(InputData[[#This Row],[DATE]],"mmm")</f>
        <v>May</v>
      </c>
      <c r="P128">
        <f>YEAR(InputData[[#This Row],[DATE]])</f>
        <v>2021</v>
      </c>
    </row>
    <row r="129" spans="1:16" x14ac:dyDescent="0.25">
      <c r="A129" s="3">
        <v>44324</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Row],[QUANTITY]]*J129</f>
        <v>144</v>
      </c>
      <c r="M129" s="8">
        <f>InputData[[#This Row],[QUANTITY]]*K129*(1-InputData[[#This Row],[DISCOUNT %]])</f>
        <v>188.64</v>
      </c>
      <c r="N129">
        <f>DAY(InputData[[#This Row],[DATE]])</f>
        <v>8</v>
      </c>
      <c r="O129" t="str">
        <f>TEXT(InputData[[#This Row],[DATE]],"mmm")</f>
        <v>May</v>
      </c>
      <c r="P129">
        <f>YEAR(InputData[[#This Row],[DATE]])</f>
        <v>2021</v>
      </c>
    </row>
    <row r="130" spans="1:16" x14ac:dyDescent="0.25">
      <c r="A130" s="3">
        <v>44325</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Row],[QUANTITY]]*J130</f>
        <v>407</v>
      </c>
      <c r="M130" s="8">
        <f>InputData[[#This Row],[QUANTITY]]*K130*(1-InputData[[#This Row],[DISCOUNT %]])</f>
        <v>468.04999999999995</v>
      </c>
      <c r="N130">
        <f>DAY(InputData[[#This Row],[DATE]])</f>
        <v>9</v>
      </c>
      <c r="O130" t="str">
        <f>TEXT(InputData[[#This Row],[DATE]],"mmm")</f>
        <v>May</v>
      </c>
      <c r="P130">
        <f>YEAR(InputData[[#This Row],[DATE]])</f>
        <v>2021</v>
      </c>
    </row>
    <row r="131" spans="1:16" x14ac:dyDescent="0.25">
      <c r="A131" s="3">
        <v>44326</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Row],[QUANTITY]]*J131</f>
        <v>91</v>
      </c>
      <c r="M131" s="8">
        <f>InputData[[#This Row],[QUANTITY]]*K131*(1-InputData[[#This Row],[DISCOUNT %]])</f>
        <v>108.29</v>
      </c>
      <c r="N131">
        <f>DAY(InputData[[#This Row],[DATE]])</f>
        <v>10</v>
      </c>
      <c r="O131" t="str">
        <f>TEXT(InputData[[#This Row],[DATE]],"mmm")</f>
        <v>May</v>
      </c>
      <c r="P131">
        <f>YEAR(InputData[[#This Row],[DATE]])</f>
        <v>2021</v>
      </c>
    </row>
    <row r="132" spans="1:16" x14ac:dyDescent="0.25">
      <c r="A132" s="3">
        <v>44327</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Row],[QUANTITY]]*J132</f>
        <v>690</v>
      </c>
      <c r="M132" s="8">
        <f>InputData[[#This Row],[QUANTITY]]*K132*(1-InputData[[#This Row],[DISCOUNT %]])</f>
        <v>869.4</v>
      </c>
      <c r="N132">
        <f>DAY(InputData[[#This Row],[DATE]])</f>
        <v>11</v>
      </c>
      <c r="O132" t="str">
        <f>TEXT(InputData[[#This Row],[DATE]],"mmm")</f>
        <v>May</v>
      </c>
      <c r="P132">
        <f>YEAR(InputData[[#This Row],[DATE]])</f>
        <v>2021</v>
      </c>
    </row>
    <row r="133" spans="1:16" x14ac:dyDescent="0.25">
      <c r="A133" s="3">
        <v>44328</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Row],[QUANTITY]]*J133</f>
        <v>13</v>
      </c>
      <c r="M133" s="8">
        <f>InputData[[#This Row],[QUANTITY]]*K133*(1-InputData[[#This Row],[DISCOUNT %]])</f>
        <v>16.64</v>
      </c>
      <c r="N133">
        <f>DAY(InputData[[#This Row],[DATE]])</f>
        <v>12</v>
      </c>
      <c r="O133" t="str">
        <f>TEXT(InputData[[#This Row],[DATE]],"mmm")</f>
        <v>May</v>
      </c>
      <c r="P133">
        <f>YEAR(InputData[[#This Row],[DATE]])</f>
        <v>2021</v>
      </c>
    </row>
    <row r="134" spans="1:16" x14ac:dyDescent="0.25">
      <c r="A134" s="3">
        <v>44329</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Row],[QUANTITY]]*J134</f>
        <v>52</v>
      </c>
      <c r="M134" s="8">
        <f>InputData[[#This Row],[QUANTITY]]*K134*(1-InputData[[#This Row],[DISCOUNT %]])</f>
        <v>66.56</v>
      </c>
      <c r="N134">
        <f>DAY(InputData[[#This Row],[DATE]])</f>
        <v>13</v>
      </c>
      <c r="O134" t="str">
        <f>TEXT(InputData[[#This Row],[DATE]],"mmm")</f>
        <v>May</v>
      </c>
      <c r="P134">
        <f>YEAR(InputData[[#This Row],[DATE]])</f>
        <v>2021</v>
      </c>
    </row>
    <row r="135" spans="1:16" x14ac:dyDescent="0.25">
      <c r="A135" s="3">
        <v>44330</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Row],[QUANTITY]]*J135</f>
        <v>572</v>
      </c>
      <c r="M135" s="8">
        <f>InputData[[#This Row],[QUANTITY]]*K135*(1-InputData[[#This Row],[DISCOUNT %]])</f>
        <v>629.19999999999993</v>
      </c>
      <c r="N135">
        <f>DAY(InputData[[#This Row],[DATE]])</f>
        <v>14</v>
      </c>
      <c r="O135" t="str">
        <f>TEXT(InputData[[#This Row],[DATE]],"mmm")</f>
        <v>May</v>
      </c>
      <c r="P135">
        <f>YEAR(InputData[[#This Row],[DATE]])</f>
        <v>2021</v>
      </c>
    </row>
    <row r="136" spans="1:16" x14ac:dyDescent="0.25">
      <c r="A136" s="3">
        <v>44331</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Row],[QUANTITY]]*J136</f>
        <v>42</v>
      </c>
      <c r="M136" s="8">
        <f>InputData[[#This Row],[QUANTITY]]*K136*(1-InputData[[#This Row],[DISCOUNT %]])</f>
        <v>55.019999999999996</v>
      </c>
      <c r="N136">
        <f>DAY(InputData[[#This Row],[DATE]])</f>
        <v>15</v>
      </c>
      <c r="O136" t="str">
        <f>TEXT(InputData[[#This Row],[DATE]],"mmm")</f>
        <v>May</v>
      </c>
      <c r="P136">
        <f>YEAR(InputData[[#This Row],[DATE]])</f>
        <v>2021</v>
      </c>
    </row>
    <row r="137" spans="1:16" x14ac:dyDescent="0.25">
      <c r="A137" s="3">
        <v>44332</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Row],[QUANTITY]]*J137</f>
        <v>1463</v>
      </c>
      <c r="M137" s="8">
        <f>InputData[[#This Row],[QUANTITY]]*K137*(1-InputData[[#This Row],[DISCOUNT %]])</f>
        <v>1711.71</v>
      </c>
      <c r="N137">
        <f>DAY(InputData[[#This Row],[DATE]])</f>
        <v>16</v>
      </c>
      <c r="O137" t="str">
        <f>TEXT(InputData[[#This Row],[DATE]],"mmm")</f>
        <v>May</v>
      </c>
      <c r="P137">
        <f>YEAR(InputData[[#This Row],[DATE]])</f>
        <v>2021</v>
      </c>
    </row>
    <row r="138" spans="1:16" x14ac:dyDescent="0.25">
      <c r="A138" s="3">
        <v>44333</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Row],[QUANTITY]]*J138</f>
        <v>252</v>
      </c>
      <c r="M138" s="8">
        <f>InputData[[#This Row],[QUANTITY]]*K138*(1-InputData[[#This Row],[DISCOUNT %]])</f>
        <v>325.08</v>
      </c>
      <c r="N138">
        <f>DAY(InputData[[#This Row],[DATE]])</f>
        <v>17</v>
      </c>
      <c r="O138" t="str">
        <f>TEXT(InputData[[#This Row],[DATE]],"mmm")</f>
        <v>May</v>
      </c>
      <c r="P138">
        <f>YEAR(InputData[[#This Row],[DATE]])</f>
        <v>2021</v>
      </c>
    </row>
    <row r="139" spans="1:16" x14ac:dyDescent="0.25">
      <c r="A139" s="3">
        <v>44334</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Row],[QUANTITY]]*J139</f>
        <v>35</v>
      </c>
      <c r="M139" s="8">
        <f>InputData[[#This Row],[QUANTITY]]*K139*(1-InputData[[#This Row],[DISCOUNT %]])</f>
        <v>46.9</v>
      </c>
      <c r="N139">
        <f>DAY(InputData[[#This Row],[DATE]])</f>
        <v>18</v>
      </c>
      <c r="O139" t="str">
        <f>TEXT(InputData[[#This Row],[DATE]],"mmm")</f>
        <v>May</v>
      </c>
      <c r="P139">
        <f>YEAR(InputData[[#This Row],[DATE]])</f>
        <v>2021</v>
      </c>
    </row>
    <row r="140" spans="1:16" x14ac:dyDescent="0.25">
      <c r="A140" s="3">
        <v>44335</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Row],[QUANTITY]]*J140</f>
        <v>448</v>
      </c>
      <c r="M140" s="8">
        <f>InputData[[#This Row],[QUANTITY]]*K140*(1-InputData[[#This Row],[DISCOUNT %]])</f>
        <v>586.88</v>
      </c>
      <c r="N140">
        <f>DAY(InputData[[#This Row],[DATE]])</f>
        <v>19</v>
      </c>
      <c r="O140" t="str">
        <f>TEXT(InputData[[#This Row],[DATE]],"mmm")</f>
        <v>May</v>
      </c>
      <c r="P140">
        <f>YEAR(InputData[[#This Row],[DATE]])</f>
        <v>2021</v>
      </c>
    </row>
    <row r="141" spans="1:16" x14ac:dyDescent="0.25">
      <c r="A141" s="3">
        <v>44336</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Row],[QUANTITY]]*J141</f>
        <v>1463</v>
      </c>
      <c r="M141" s="8">
        <f>InputData[[#This Row],[QUANTITY]]*K141*(1-InputData[[#This Row],[DISCOUNT %]])</f>
        <v>1711.71</v>
      </c>
      <c r="N141">
        <f>DAY(InputData[[#This Row],[DATE]])</f>
        <v>20</v>
      </c>
      <c r="O141" t="str">
        <f>TEXT(InputData[[#This Row],[DATE]],"mmm")</f>
        <v>May</v>
      </c>
      <c r="P141">
        <f>YEAR(InputData[[#This Row],[DATE]])</f>
        <v>2021</v>
      </c>
    </row>
    <row r="142" spans="1:16" x14ac:dyDescent="0.25">
      <c r="A142" s="3">
        <v>44337</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Row],[QUANTITY]]*J142</f>
        <v>1628</v>
      </c>
      <c r="M142" s="8">
        <f>InputData[[#This Row],[QUANTITY]]*K142*(1-InputData[[#This Row],[DISCOUNT %]])</f>
        <v>1807.08</v>
      </c>
      <c r="N142">
        <f>DAY(InputData[[#This Row],[DATE]])</f>
        <v>21</v>
      </c>
      <c r="O142" t="str">
        <f>TEXT(InputData[[#This Row],[DATE]],"mmm")</f>
        <v>May</v>
      </c>
      <c r="P142">
        <f>YEAR(InputData[[#This Row],[DATE]])</f>
        <v>2021</v>
      </c>
    </row>
    <row r="143" spans="1:16" x14ac:dyDescent="0.25">
      <c r="A143" s="3">
        <v>44338</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Row],[QUANTITY]]*J143</f>
        <v>855</v>
      </c>
      <c r="M143" s="8">
        <f>InputData[[#This Row],[QUANTITY]]*K143*(1-InputData[[#This Row],[DISCOUNT %]])</f>
        <v>1077.3</v>
      </c>
      <c r="N143">
        <f>DAY(InputData[[#This Row],[DATE]])</f>
        <v>22</v>
      </c>
      <c r="O143" t="str">
        <f>TEXT(InputData[[#This Row],[DATE]],"mmm")</f>
        <v>May</v>
      </c>
      <c r="P143">
        <f>YEAR(InputData[[#This Row],[DATE]])</f>
        <v>2021</v>
      </c>
    </row>
    <row r="144" spans="1:16" x14ac:dyDescent="0.25">
      <c r="A144" s="3">
        <v>44339</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Row],[QUANTITY]]*J144</f>
        <v>568</v>
      </c>
      <c r="M144" s="8">
        <f>InputData[[#This Row],[QUANTITY]]*K144*(1-InputData[[#This Row],[DISCOUNT %]])</f>
        <v>647.52</v>
      </c>
      <c r="N144">
        <f>DAY(InputData[[#This Row],[DATE]])</f>
        <v>23</v>
      </c>
      <c r="O144" t="str">
        <f>TEXT(InputData[[#This Row],[DATE]],"mmm")</f>
        <v>May</v>
      </c>
      <c r="P144">
        <f>YEAR(InputData[[#This Row],[DATE]])</f>
        <v>2021</v>
      </c>
    </row>
    <row r="145" spans="1:16" x14ac:dyDescent="0.25">
      <c r="A145" s="3">
        <v>44340</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Row],[QUANTITY]]*J145</f>
        <v>840</v>
      </c>
      <c r="M145" s="8">
        <f>InputData[[#This Row],[QUANTITY]]*K145*(1-InputData[[#This Row],[DISCOUNT %]])</f>
        <v>1142.4000000000001</v>
      </c>
      <c r="N145">
        <f>DAY(InputData[[#This Row],[DATE]])</f>
        <v>24</v>
      </c>
      <c r="O145" t="str">
        <f>TEXT(InputData[[#This Row],[DATE]],"mmm")</f>
        <v>May</v>
      </c>
      <c r="P145">
        <f>YEAR(InputData[[#This Row],[DATE]])</f>
        <v>2021</v>
      </c>
    </row>
    <row r="146" spans="1:16" x14ac:dyDescent="0.25">
      <c r="A146" s="3">
        <v>44341</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Row],[QUANTITY]]*J146</f>
        <v>2070</v>
      </c>
      <c r="M146" s="8">
        <f>InputData[[#This Row],[QUANTITY]]*K146*(1-InputData[[#This Row],[DISCOUNT %]])</f>
        <v>2608.1999999999998</v>
      </c>
      <c r="N146">
        <f>DAY(InputData[[#This Row],[DATE]])</f>
        <v>25</v>
      </c>
      <c r="O146" t="str">
        <f>TEXT(InputData[[#This Row],[DATE]],"mmm")</f>
        <v>May</v>
      </c>
      <c r="P146">
        <f>YEAR(InputData[[#This Row],[DATE]])</f>
        <v>2021</v>
      </c>
    </row>
    <row r="147" spans="1:16" x14ac:dyDescent="0.25">
      <c r="A147" s="3">
        <v>44342</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Row],[QUANTITY]]*J147</f>
        <v>440</v>
      </c>
      <c r="M147" s="8">
        <f>InputData[[#This Row],[QUANTITY]]*K147*(1-InputData[[#This Row],[DISCOUNT %]])</f>
        <v>488.40000000000003</v>
      </c>
      <c r="N147">
        <f>DAY(InputData[[#This Row],[DATE]])</f>
        <v>26</v>
      </c>
      <c r="O147" t="str">
        <f>TEXT(InputData[[#This Row],[DATE]],"mmm")</f>
        <v>May</v>
      </c>
      <c r="P147">
        <f>YEAR(InputData[[#This Row],[DATE]])</f>
        <v>2021</v>
      </c>
    </row>
    <row r="148" spans="1:16" x14ac:dyDescent="0.25">
      <c r="A148" s="3">
        <v>44343</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Row],[QUANTITY]]*J148</f>
        <v>330</v>
      </c>
      <c r="M148" s="8">
        <f>InputData[[#This Row],[QUANTITY]]*K148*(1-InputData[[#This Row],[DISCOUNT %]])</f>
        <v>349.79999999999995</v>
      </c>
      <c r="N148">
        <f>DAY(InputData[[#This Row],[DATE]])</f>
        <v>27</v>
      </c>
      <c r="O148" t="str">
        <f>TEXT(InputData[[#This Row],[DATE]],"mmm")</f>
        <v>May</v>
      </c>
      <c r="P148">
        <f>YEAR(InputData[[#This Row],[DATE]])</f>
        <v>2021</v>
      </c>
    </row>
    <row r="149" spans="1:16" x14ac:dyDescent="0.25">
      <c r="A149" s="3">
        <v>44344</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Row],[QUANTITY]]*J149</f>
        <v>24</v>
      </c>
      <c r="M149" s="8">
        <f>InputData[[#This Row],[QUANTITY]]*K149*(1-InputData[[#This Row],[DISCOUNT %]])</f>
        <v>31.439999999999998</v>
      </c>
      <c r="N149">
        <f>DAY(InputData[[#This Row],[DATE]])</f>
        <v>28</v>
      </c>
      <c r="O149" t="str">
        <f>TEXT(InputData[[#This Row],[DATE]],"mmm")</f>
        <v>May</v>
      </c>
      <c r="P149">
        <f>YEAR(InputData[[#This Row],[DATE]])</f>
        <v>2021</v>
      </c>
    </row>
    <row r="150" spans="1:16" x14ac:dyDescent="0.25">
      <c r="A150" s="3">
        <v>44345</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Row],[QUANTITY]]*J150</f>
        <v>150</v>
      </c>
      <c r="M150" s="8">
        <f>InputData[[#This Row],[QUANTITY]]*K150*(1-InputData[[#This Row],[DISCOUNT %]])</f>
        <v>210</v>
      </c>
      <c r="N150">
        <f>DAY(InputData[[#This Row],[DATE]])</f>
        <v>29</v>
      </c>
      <c r="O150" t="str">
        <f>TEXT(InputData[[#This Row],[DATE]],"mmm")</f>
        <v>May</v>
      </c>
      <c r="P150">
        <f>YEAR(InputData[[#This Row],[DATE]])</f>
        <v>2021</v>
      </c>
    </row>
    <row r="151" spans="1:16" x14ac:dyDescent="0.25">
      <c r="A151" s="3">
        <v>44346</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Row],[QUANTITY]]*J151</f>
        <v>1128</v>
      </c>
      <c r="M151" s="8">
        <f>InputData[[#This Row],[QUANTITY]]*K151*(1-InputData[[#This Row],[DISCOUNT %]])</f>
        <v>1195.68</v>
      </c>
      <c r="N151">
        <f>DAY(InputData[[#This Row],[DATE]])</f>
        <v>30</v>
      </c>
      <c r="O151" t="str">
        <f>TEXT(InputData[[#This Row],[DATE]],"mmm")</f>
        <v>May</v>
      </c>
      <c r="P151">
        <f>YEAR(InputData[[#This Row],[DATE]])</f>
        <v>2021</v>
      </c>
    </row>
    <row r="152" spans="1:16" x14ac:dyDescent="0.25">
      <c r="A152" s="3">
        <v>44347</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Row],[QUANTITY]]*J152</f>
        <v>672</v>
      </c>
      <c r="M152" s="8">
        <f>InputData[[#This Row],[QUANTITY]]*K152*(1-InputData[[#This Row],[DISCOUNT %]])</f>
        <v>799.68000000000006</v>
      </c>
      <c r="N152">
        <f>DAY(InputData[[#This Row],[DATE]])</f>
        <v>31</v>
      </c>
      <c r="O152" t="str">
        <f>TEXT(InputData[[#This Row],[DATE]],"mmm")</f>
        <v>May</v>
      </c>
      <c r="P152">
        <f>YEAR(InputData[[#This Row],[DATE]])</f>
        <v>2021</v>
      </c>
    </row>
    <row r="153" spans="1:16" x14ac:dyDescent="0.25">
      <c r="A153" s="3">
        <v>44348</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Row],[QUANTITY]]*J153</f>
        <v>792</v>
      </c>
      <c r="M153" s="8">
        <f>InputData[[#This Row],[QUANTITY]]*K153*(1-InputData[[#This Row],[DISCOUNT %]])</f>
        <v>879.12</v>
      </c>
      <c r="N153">
        <f>DAY(InputData[[#This Row],[DATE]])</f>
        <v>1</v>
      </c>
      <c r="O153" t="str">
        <f>TEXT(InputData[[#This Row],[DATE]],"mmm")</f>
        <v>Jun</v>
      </c>
      <c r="P153">
        <f>YEAR(InputData[[#This Row],[DATE]])</f>
        <v>2021</v>
      </c>
    </row>
    <row r="154" spans="1:16" x14ac:dyDescent="0.25">
      <c r="A154" s="3">
        <v>44349</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Row],[QUANTITY]]*J154</f>
        <v>335</v>
      </c>
      <c r="M154" s="8">
        <f>InputData[[#This Row],[QUANTITY]]*K154*(1-InputData[[#This Row],[DISCOUNT %]])</f>
        <v>415.4</v>
      </c>
      <c r="N154">
        <f>DAY(InputData[[#This Row],[DATE]])</f>
        <v>2</v>
      </c>
      <c r="O154" t="str">
        <f>TEXT(InputData[[#This Row],[DATE]],"mmm")</f>
        <v>Jun</v>
      </c>
      <c r="P154">
        <f>YEAR(InputData[[#This Row],[DATE]])</f>
        <v>2021</v>
      </c>
    </row>
    <row r="155" spans="1:16" x14ac:dyDescent="0.25">
      <c r="A155" s="3">
        <v>44350</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Row],[QUANTITY]]*J155</f>
        <v>705</v>
      </c>
      <c r="M155" s="8">
        <f>InputData[[#This Row],[QUANTITY]]*K155*(1-InputData[[#This Row],[DISCOUNT %]])</f>
        <v>796.65</v>
      </c>
      <c r="N155">
        <f>DAY(InputData[[#This Row],[DATE]])</f>
        <v>3</v>
      </c>
      <c r="O155" t="str">
        <f>TEXT(InputData[[#This Row],[DATE]],"mmm")</f>
        <v>Jun</v>
      </c>
      <c r="P155">
        <f>YEAR(InputData[[#This Row],[DATE]])</f>
        <v>2021</v>
      </c>
    </row>
    <row r="156" spans="1:16" x14ac:dyDescent="0.25">
      <c r="A156" s="3">
        <v>44351</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Row],[QUANTITY]]*J156</f>
        <v>54</v>
      </c>
      <c r="M156" s="8">
        <f>InputData[[#This Row],[QUANTITY]]*K156*(1-InputData[[#This Row],[DISCOUNT %]])</f>
        <v>73.98</v>
      </c>
      <c r="N156">
        <f>DAY(InputData[[#This Row],[DATE]])</f>
        <v>4</v>
      </c>
      <c r="O156" t="str">
        <f>TEXT(InputData[[#This Row],[DATE]],"mmm")</f>
        <v>Jun</v>
      </c>
      <c r="P156">
        <f>YEAR(InputData[[#This Row],[DATE]])</f>
        <v>2021</v>
      </c>
    </row>
    <row r="157" spans="1:16" x14ac:dyDescent="0.25">
      <c r="A157" s="3">
        <v>44352</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Row],[QUANTITY]]*J157</f>
        <v>2016</v>
      </c>
      <c r="M157" s="8">
        <f>InputData[[#This Row],[QUANTITY]]*K157*(1-InputData[[#This Row],[DISCOUNT %]])</f>
        <v>2197.44</v>
      </c>
      <c r="N157">
        <f>DAY(InputData[[#This Row],[DATE]])</f>
        <v>5</v>
      </c>
      <c r="O157" t="str">
        <f>TEXT(InputData[[#This Row],[DATE]],"mmm")</f>
        <v>Jun</v>
      </c>
      <c r="P157">
        <f>YEAR(InputData[[#This Row],[DATE]])</f>
        <v>2021</v>
      </c>
    </row>
    <row r="158" spans="1:16" x14ac:dyDescent="0.25">
      <c r="A158" s="3">
        <v>44353</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Row],[QUANTITY]]*J158</f>
        <v>630</v>
      </c>
      <c r="M158" s="8">
        <f>InputData[[#This Row],[QUANTITY]]*K158*(1-InputData[[#This Row],[DISCOUNT %]])</f>
        <v>674.1</v>
      </c>
      <c r="N158">
        <f>DAY(InputData[[#This Row],[DATE]])</f>
        <v>6</v>
      </c>
      <c r="O158" t="str">
        <f>TEXT(InputData[[#This Row],[DATE]],"mmm")</f>
        <v>Jun</v>
      </c>
      <c r="P158">
        <f>YEAR(InputData[[#This Row],[DATE]])</f>
        <v>2021</v>
      </c>
    </row>
    <row r="159" spans="1:16" x14ac:dyDescent="0.25">
      <c r="A159" s="3">
        <v>44354</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Row],[QUANTITY]]*J159</f>
        <v>536</v>
      </c>
      <c r="M159" s="8">
        <f>InputData[[#This Row],[QUANTITY]]*K159*(1-InputData[[#This Row],[DISCOUNT %]])</f>
        <v>686.08</v>
      </c>
      <c r="N159">
        <f>DAY(InputData[[#This Row],[DATE]])</f>
        <v>7</v>
      </c>
      <c r="O159" t="str">
        <f>TEXT(InputData[[#This Row],[DATE]],"mmm")</f>
        <v>Jun</v>
      </c>
      <c r="P159">
        <f>YEAR(InputData[[#This Row],[DATE]])</f>
        <v>2021</v>
      </c>
    </row>
    <row r="160" spans="1:16" x14ac:dyDescent="0.25">
      <c r="A160" s="3">
        <v>44355</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Row],[QUANTITY]]*J160</f>
        <v>24</v>
      </c>
      <c r="M160" s="8">
        <f>InputData[[#This Row],[QUANTITY]]*K160*(1-InputData[[#This Row],[DISCOUNT %]])</f>
        <v>31.439999999999998</v>
      </c>
      <c r="N160">
        <f>DAY(InputData[[#This Row],[DATE]])</f>
        <v>8</v>
      </c>
      <c r="O160" t="str">
        <f>TEXT(InputData[[#This Row],[DATE]],"mmm")</f>
        <v>Jun</v>
      </c>
      <c r="P160">
        <f>YEAR(InputData[[#This Row],[DATE]])</f>
        <v>2021</v>
      </c>
    </row>
    <row r="161" spans="1:16" x14ac:dyDescent="0.25">
      <c r="A161" s="3">
        <v>44356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Row],[QUANTITY]]*J161</f>
        <v>1140</v>
      </c>
      <c r="M161" s="8">
        <f>InputData[[#This Row],[QUANTITY]]*K161*(1-InputData[[#This Row],[DISCOUNT %]])</f>
        <v>1231.2</v>
      </c>
      <c r="N161">
        <f>DAY(InputData[[#This Row],[DATE]])</f>
        <v>9</v>
      </c>
      <c r="O161" t="str">
        <f>TEXT(InputData[[#This Row],[DATE]],"mmm")</f>
        <v>Jun</v>
      </c>
      <c r="P161">
        <f>YEAR(InputData[[#This Row],[DATE]])</f>
        <v>2021</v>
      </c>
    </row>
    <row r="162" spans="1:16" x14ac:dyDescent="0.25">
      <c r="A162" s="3">
        <v>44357</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Row],[QUANTITY]]*J162</f>
        <v>1078</v>
      </c>
      <c r="M162" s="8">
        <f>InputData[[#This Row],[QUANTITY]]*K162*(1-InputData[[#This Row],[DISCOUNT %]])</f>
        <v>1142.6799999999998</v>
      </c>
      <c r="N162">
        <f>DAY(InputData[[#This Row],[DATE]])</f>
        <v>10</v>
      </c>
      <c r="O162" t="str">
        <f>TEXT(InputData[[#This Row],[DATE]],"mmm")</f>
        <v>Jun</v>
      </c>
      <c r="P162">
        <f>YEAR(InputData[[#This Row],[DATE]])</f>
        <v>2021</v>
      </c>
    </row>
    <row r="163" spans="1:16" x14ac:dyDescent="0.25">
      <c r="A163" s="3">
        <v>44358</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Row],[QUANTITY]]*J163</f>
        <v>423</v>
      </c>
      <c r="M163" s="8">
        <f>InputData[[#This Row],[QUANTITY]]*K163*(1-InputData[[#This Row],[DISCOUNT %]])</f>
        <v>448.38</v>
      </c>
      <c r="N163">
        <f>DAY(InputData[[#This Row],[DATE]])</f>
        <v>11</v>
      </c>
      <c r="O163" t="str">
        <f>TEXT(InputData[[#This Row],[DATE]],"mmm")</f>
        <v>Jun</v>
      </c>
      <c r="P163">
        <f>YEAR(InputData[[#This Row],[DATE]])</f>
        <v>2021</v>
      </c>
    </row>
    <row r="164" spans="1:16" x14ac:dyDescent="0.25">
      <c r="A164" s="3">
        <v>44359</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Row],[QUANTITY]]*J164</f>
        <v>1573</v>
      </c>
      <c r="M164" s="8">
        <f>InputData[[#This Row],[QUANTITY]]*K164*(1-InputData[[#This Row],[DISCOUNT %]])</f>
        <v>1840.4099999999999</v>
      </c>
      <c r="N164">
        <f>DAY(InputData[[#This Row],[DATE]])</f>
        <v>12</v>
      </c>
      <c r="O164" t="str">
        <f>TEXT(InputData[[#This Row],[DATE]],"mmm")</f>
        <v>Jun</v>
      </c>
      <c r="P164">
        <f>YEAR(InputData[[#This Row],[DATE]])</f>
        <v>2021</v>
      </c>
    </row>
    <row r="165" spans="1:16" x14ac:dyDescent="0.25">
      <c r="A165" s="3">
        <v>44360</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Row],[QUANTITY]]*J165</f>
        <v>660</v>
      </c>
      <c r="M165" s="8">
        <f>InputData[[#This Row],[QUANTITY]]*K165*(1-InputData[[#This Row],[DISCOUNT %]])</f>
        <v>699.59999999999991</v>
      </c>
      <c r="N165">
        <f>DAY(InputData[[#This Row],[DATE]])</f>
        <v>13</v>
      </c>
      <c r="O165" t="str">
        <f>TEXT(InputData[[#This Row],[DATE]],"mmm")</f>
        <v>Jun</v>
      </c>
      <c r="P165">
        <f>YEAR(InputData[[#This Row],[DATE]])</f>
        <v>2021</v>
      </c>
    </row>
    <row r="166" spans="1:16" x14ac:dyDescent="0.25">
      <c r="A166" s="3">
        <v>44361</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Row],[QUANTITY]]*J166</f>
        <v>518</v>
      </c>
      <c r="M166" s="8">
        <f>InputData[[#This Row],[QUANTITY]]*K166*(1-InputData[[#This Row],[DISCOUNT %]])</f>
        <v>585.34</v>
      </c>
      <c r="N166">
        <f>DAY(InputData[[#This Row],[DATE]])</f>
        <v>14</v>
      </c>
      <c r="O166" t="str">
        <f>TEXT(InputData[[#This Row],[DATE]],"mmm")</f>
        <v>Jun</v>
      </c>
      <c r="P166">
        <f>YEAR(InputData[[#This Row],[DATE]])</f>
        <v>2021</v>
      </c>
    </row>
    <row r="167" spans="1:16" x14ac:dyDescent="0.25">
      <c r="A167" s="3">
        <v>44362</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Row],[QUANTITY]]*J167</f>
        <v>67</v>
      </c>
      <c r="M167" s="8">
        <f>InputData[[#This Row],[QUANTITY]]*K167*(1-InputData[[#This Row],[DISCOUNT %]])</f>
        <v>85.76</v>
      </c>
      <c r="N167">
        <f>DAY(InputData[[#This Row],[DATE]])</f>
        <v>15</v>
      </c>
      <c r="O167" t="str">
        <f>TEXT(InputData[[#This Row],[DATE]],"mmm")</f>
        <v>Jun</v>
      </c>
      <c r="P167">
        <f>YEAR(InputData[[#This Row],[DATE]])</f>
        <v>2021</v>
      </c>
    </row>
    <row r="168" spans="1:16" x14ac:dyDescent="0.25">
      <c r="A168" s="3">
        <v>44363</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Row],[QUANTITY]]*J168</f>
        <v>532</v>
      </c>
      <c r="M168" s="8">
        <f>InputData[[#This Row],[QUANTITY]]*K168*(1-InputData[[#This Row],[DISCOUNT %]])</f>
        <v>622.44000000000005</v>
      </c>
      <c r="N168">
        <f>DAY(InputData[[#This Row],[DATE]])</f>
        <v>16</v>
      </c>
      <c r="O168" t="str">
        <f>TEXT(InputData[[#This Row],[DATE]],"mmm")</f>
        <v>Jun</v>
      </c>
      <c r="P168">
        <f>YEAR(InputData[[#This Row],[DATE]])</f>
        <v>2021</v>
      </c>
    </row>
    <row r="169" spans="1:16" x14ac:dyDescent="0.25">
      <c r="A169" s="3">
        <v>44364</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Row],[QUANTITY]]*J169</f>
        <v>760</v>
      </c>
      <c r="M169" s="8">
        <f>InputData[[#This Row],[QUANTITY]]*K169*(1-InputData[[#This Row],[DISCOUNT %]])</f>
        <v>820.8</v>
      </c>
      <c r="N169">
        <f>DAY(InputData[[#This Row],[DATE]])</f>
        <v>17</v>
      </c>
      <c r="O169" t="str">
        <f>TEXT(InputData[[#This Row],[DATE]],"mmm")</f>
        <v>Jun</v>
      </c>
      <c r="P169">
        <f>YEAR(InputData[[#This Row],[DATE]])</f>
        <v>2021</v>
      </c>
    </row>
    <row r="170" spans="1:16" x14ac:dyDescent="0.25">
      <c r="A170" s="3">
        <v>44365</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Row],[QUANTITY]]*J170</f>
        <v>450</v>
      </c>
      <c r="M170" s="8">
        <f>InputData[[#This Row],[QUANTITY]]*K170*(1-InputData[[#This Row],[DISCOUNT %]])</f>
        <v>513</v>
      </c>
      <c r="N170">
        <f>DAY(InputData[[#This Row],[DATE]])</f>
        <v>18</v>
      </c>
      <c r="O170" t="str">
        <f>TEXT(InputData[[#This Row],[DATE]],"mmm")</f>
        <v>Jun</v>
      </c>
      <c r="P170">
        <f>YEAR(InputData[[#This Row],[DATE]])</f>
        <v>2021</v>
      </c>
    </row>
    <row r="171" spans="1:16" x14ac:dyDescent="0.25">
      <c r="A171" s="3">
        <v>44366</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Row],[QUANTITY]]*J171</f>
        <v>564</v>
      </c>
      <c r="M171" s="8">
        <f>InputData[[#This Row],[QUANTITY]]*K171*(1-InputData[[#This Row],[DISCOUNT %]])</f>
        <v>597.84</v>
      </c>
      <c r="N171">
        <f>DAY(InputData[[#This Row],[DATE]])</f>
        <v>19</v>
      </c>
      <c r="O171" t="str">
        <f>TEXT(InputData[[#This Row],[DATE]],"mmm")</f>
        <v>Jun</v>
      </c>
      <c r="P171">
        <f>YEAR(InputData[[#This Row],[DATE]])</f>
        <v>2021</v>
      </c>
    </row>
    <row r="172" spans="1:16" x14ac:dyDescent="0.25">
      <c r="A172" s="3">
        <v>44367</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Row],[QUANTITY]]*J172</f>
        <v>572</v>
      </c>
      <c r="M172" s="8">
        <f>InputData[[#This Row],[QUANTITY]]*K172*(1-InputData[[#This Row],[DISCOUNT %]])</f>
        <v>629.19999999999993</v>
      </c>
      <c r="N172">
        <f>DAY(InputData[[#This Row],[DATE]])</f>
        <v>20</v>
      </c>
      <c r="O172" t="str">
        <f>TEXT(InputData[[#This Row],[DATE]],"mmm")</f>
        <v>Jun</v>
      </c>
      <c r="P172">
        <f>YEAR(InputData[[#This Row],[DATE]])</f>
        <v>2021</v>
      </c>
    </row>
    <row r="173" spans="1:16" x14ac:dyDescent="0.25">
      <c r="A173" s="3">
        <v>44368</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Row],[QUANTITY]]*J173</f>
        <v>432</v>
      </c>
      <c r="M173" s="8">
        <f>InputData[[#This Row],[QUANTITY]]*K173*(1-InputData[[#This Row],[DISCOUNT %]])</f>
        <v>514.08000000000004</v>
      </c>
      <c r="N173">
        <f>DAY(InputData[[#This Row],[DATE]])</f>
        <v>21</v>
      </c>
      <c r="O173" t="str">
        <f>TEXT(InputData[[#This Row],[DATE]],"mmm")</f>
        <v>Jun</v>
      </c>
      <c r="P173">
        <f>YEAR(InputData[[#This Row],[DATE]])</f>
        <v>2021</v>
      </c>
    </row>
    <row r="174" spans="1:16" x14ac:dyDescent="0.25">
      <c r="A174" s="3">
        <v>44369</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Row],[QUANTITY]]*J174</f>
        <v>213</v>
      </c>
      <c r="M174" s="8">
        <f>InputData[[#This Row],[QUANTITY]]*K174*(1-InputData[[#This Row],[DISCOUNT %]])</f>
        <v>242.82</v>
      </c>
      <c r="N174">
        <f>DAY(InputData[[#This Row],[DATE]])</f>
        <v>22</v>
      </c>
      <c r="O174" t="str">
        <f>TEXT(InputData[[#This Row],[DATE]],"mmm")</f>
        <v>Jun</v>
      </c>
      <c r="P174">
        <f>YEAR(InputData[[#This Row],[DATE]])</f>
        <v>2021</v>
      </c>
    </row>
    <row r="175" spans="1:16" x14ac:dyDescent="0.25">
      <c r="A175" s="3">
        <v>44370</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Row],[QUANTITY]]*J175</f>
        <v>42</v>
      </c>
      <c r="M175" s="8">
        <f>InputData[[#This Row],[QUANTITY]]*K175*(1-InputData[[#This Row],[DISCOUNT %]])</f>
        <v>49.980000000000004</v>
      </c>
      <c r="N175">
        <f>DAY(InputData[[#This Row],[DATE]])</f>
        <v>23</v>
      </c>
      <c r="O175" t="str">
        <f>TEXT(InputData[[#This Row],[DATE]],"mmm")</f>
        <v>Jun</v>
      </c>
      <c r="P175">
        <f>YEAR(InputData[[#This Row],[DATE]])</f>
        <v>2021</v>
      </c>
    </row>
    <row r="176" spans="1:16" x14ac:dyDescent="0.25">
      <c r="A176" s="3">
        <v>44371</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Row],[QUANTITY]]*J176</f>
        <v>915</v>
      </c>
      <c r="M176" s="8">
        <f>InputData[[#This Row],[QUANTITY]]*K176*(1-InputData[[#This Row],[DISCOUNT %]])</f>
        <v>1143.75</v>
      </c>
      <c r="N176">
        <f>DAY(InputData[[#This Row],[DATE]])</f>
        <v>24</v>
      </c>
      <c r="O176" t="str">
        <f>TEXT(InputData[[#This Row],[DATE]],"mmm")</f>
        <v>Jun</v>
      </c>
      <c r="P176">
        <f>YEAR(InputData[[#This Row],[DATE]])</f>
        <v>2021</v>
      </c>
    </row>
    <row r="177" spans="1:16" x14ac:dyDescent="0.25">
      <c r="A177" s="3">
        <v>44372</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Row],[QUANTITY]]*J177</f>
        <v>837</v>
      </c>
      <c r="M177" s="8">
        <f>InputData[[#This Row],[QUANTITY]]*K177*(1-InputData[[#This Row],[DISCOUNT %]])</f>
        <v>937.43999999999994</v>
      </c>
      <c r="N177">
        <f>DAY(InputData[[#This Row],[DATE]])</f>
        <v>25</v>
      </c>
      <c r="O177" t="str">
        <f>TEXT(InputData[[#This Row],[DATE]],"mmm")</f>
        <v>Jun</v>
      </c>
      <c r="P177">
        <f>YEAR(InputData[[#This Row],[DATE]])</f>
        <v>2021</v>
      </c>
    </row>
    <row r="178" spans="1:16" x14ac:dyDescent="0.25">
      <c r="A178" s="3">
        <v>44373</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Row],[QUANTITY]]*J178</f>
        <v>481</v>
      </c>
      <c r="M178" s="8">
        <f>InputData[[#This Row],[QUANTITY]]*K178*(1-InputData[[#This Row],[DISCOUNT %]])</f>
        <v>543.53</v>
      </c>
      <c r="N178">
        <f>DAY(InputData[[#This Row],[DATE]])</f>
        <v>26</v>
      </c>
      <c r="O178" t="str">
        <f>TEXT(InputData[[#This Row],[DATE]],"mmm")</f>
        <v>Jun</v>
      </c>
      <c r="P178">
        <f>YEAR(InputData[[#This Row],[DATE]])</f>
        <v>2021</v>
      </c>
    </row>
    <row r="179" spans="1:16" x14ac:dyDescent="0.25">
      <c r="A179" s="3">
        <v>44374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Row],[QUANTITY]]*J179</f>
        <v>148</v>
      </c>
      <c r="M179" s="8">
        <f>InputData[[#This Row],[QUANTITY]]*K179*(1-InputData[[#This Row],[DISCOUNT %]])</f>
        <v>170.2</v>
      </c>
      <c r="N179">
        <f>DAY(InputData[[#This Row],[DATE]])</f>
        <v>27</v>
      </c>
      <c r="O179" t="str">
        <f>TEXT(InputData[[#This Row],[DATE]],"mmm")</f>
        <v>Jun</v>
      </c>
      <c r="P179">
        <f>YEAR(InputData[[#This Row],[DATE]])</f>
        <v>2021</v>
      </c>
    </row>
    <row r="180" spans="1:16" x14ac:dyDescent="0.25">
      <c r="A180" s="3">
        <v>44375</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Row],[QUANTITY]]*J180</f>
        <v>660</v>
      </c>
      <c r="M180" s="8">
        <f>InputData[[#This Row],[QUANTITY]]*K180*(1-InputData[[#This Row],[DISCOUNT %]])</f>
        <v>699.59999999999991</v>
      </c>
      <c r="N180">
        <f>DAY(InputData[[#This Row],[DATE]])</f>
        <v>28</v>
      </c>
      <c r="O180" t="str">
        <f>TEXT(InputData[[#This Row],[DATE]],"mmm")</f>
        <v>Jun</v>
      </c>
      <c r="P180">
        <f>YEAR(InputData[[#This Row],[DATE]])</f>
        <v>2021</v>
      </c>
    </row>
    <row r="181" spans="1:16" x14ac:dyDescent="0.25">
      <c r="A181" s="3">
        <v>44376</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Row],[QUANTITY]]*J181</f>
        <v>1456</v>
      </c>
      <c r="M181" s="8">
        <f>InputData[[#This Row],[QUANTITY]]*K181*(1-InputData[[#This Row],[DISCOUNT %]])</f>
        <v>1587.04</v>
      </c>
      <c r="N181">
        <f>DAY(InputData[[#This Row],[DATE]])</f>
        <v>29</v>
      </c>
      <c r="O181" t="str">
        <f>TEXT(InputData[[#This Row],[DATE]],"mmm")</f>
        <v>Jun</v>
      </c>
      <c r="P181">
        <f>YEAR(InputData[[#This Row],[DATE]])</f>
        <v>2021</v>
      </c>
    </row>
    <row r="182" spans="1:16" x14ac:dyDescent="0.25">
      <c r="A182" s="3">
        <v>44377</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Row],[QUANTITY]]*J182</f>
        <v>196</v>
      </c>
      <c r="M182" s="8">
        <f>InputData[[#This Row],[QUANTITY]]*K182*(1-InputData[[#This Row],[DISCOUNT %]])</f>
        <v>207.76</v>
      </c>
      <c r="N182">
        <f>DAY(InputData[[#This Row],[DATE]])</f>
        <v>30</v>
      </c>
      <c r="O182" t="str">
        <f>TEXT(InputData[[#This Row],[DATE]],"mmm")</f>
        <v>Jun</v>
      </c>
      <c r="P182">
        <f>YEAR(InputData[[#This Row],[DATE]])</f>
        <v>2021</v>
      </c>
    </row>
    <row r="183" spans="1:16" x14ac:dyDescent="0.25">
      <c r="A183" s="3">
        <v>44378</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Row],[QUANTITY]]*J183</f>
        <v>55</v>
      </c>
      <c r="M183" s="8">
        <f>InputData[[#This Row],[QUANTITY]]*K183*(1-InputData[[#This Row],[DISCOUNT %]])</f>
        <v>73.7</v>
      </c>
      <c r="N183">
        <f>DAY(InputData[[#This Row],[DATE]])</f>
        <v>1</v>
      </c>
      <c r="O183" t="str">
        <f>TEXT(InputData[[#This Row],[DATE]],"mmm")</f>
        <v>Jul</v>
      </c>
      <c r="P183">
        <f>YEAR(InputData[[#This Row],[DATE]])</f>
        <v>2021</v>
      </c>
    </row>
    <row r="184" spans="1:16" x14ac:dyDescent="0.25">
      <c r="A184" s="3">
        <v>44379</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Row],[QUANTITY]]*J184</f>
        <v>144</v>
      </c>
      <c r="M184" s="8">
        <f>InputData[[#This Row],[QUANTITY]]*K184*(1-InputData[[#This Row],[DISCOUNT %]])</f>
        <v>156.96</v>
      </c>
      <c r="N184">
        <f>DAY(InputData[[#This Row],[DATE]])</f>
        <v>2</v>
      </c>
      <c r="O184" t="str">
        <f>TEXT(InputData[[#This Row],[DATE]],"mmm")</f>
        <v>Jul</v>
      </c>
      <c r="P184">
        <f>YEAR(InputData[[#This Row],[DATE]])</f>
        <v>2021</v>
      </c>
    </row>
    <row r="185" spans="1:16" x14ac:dyDescent="0.25">
      <c r="A185" s="3">
        <v>44380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Row],[QUANTITY]]*J185</f>
        <v>994</v>
      </c>
      <c r="M185" s="8">
        <f>InputData[[#This Row],[QUANTITY]]*K185*(1-InputData[[#This Row],[DISCOUNT %]])</f>
        <v>1133.1599999999999</v>
      </c>
      <c r="N185">
        <f>DAY(InputData[[#This Row],[DATE]])</f>
        <v>3</v>
      </c>
      <c r="O185" t="str">
        <f>TEXT(InputData[[#This Row],[DATE]],"mmm")</f>
        <v>Jul</v>
      </c>
      <c r="P185">
        <f>YEAR(InputData[[#This Row],[DATE]])</f>
        <v>2021</v>
      </c>
    </row>
    <row r="186" spans="1:16" x14ac:dyDescent="0.25">
      <c r="A186" s="3">
        <v>44381</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Row],[QUANTITY]]*J186</f>
        <v>1104</v>
      </c>
      <c r="M186" s="8">
        <f>InputData[[#This Row],[QUANTITY]]*K186*(1-InputData[[#This Row],[DISCOUNT %]])</f>
        <v>1391.04</v>
      </c>
      <c r="N186">
        <f>DAY(InputData[[#This Row],[DATE]])</f>
        <v>4</v>
      </c>
      <c r="O186" t="str">
        <f>TEXT(InputData[[#This Row],[DATE]],"mmm")</f>
        <v>Jul</v>
      </c>
      <c r="P186">
        <f>YEAR(InputData[[#This Row],[DATE]])</f>
        <v>2021</v>
      </c>
    </row>
    <row r="187" spans="1:16" x14ac:dyDescent="0.25">
      <c r="A187" s="3">
        <v>44382</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Row],[QUANTITY]]*J187</f>
        <v>259</v>
      </c>
      <c r="M187" s="8">
        <f>InputData[[#This Row],[QUANTITY]]*K187*(1-InputData[[#This Row],[DISCOUNT %]])</f>
        <v>292.67</v>
      </c>
      <c r="N187">
        <f>DAY(InputData[[#This Row],[DATE]])</f>
        <v>5</v>
      </c>
      <c r="O187" t="str">
        <f>TEXT(InputData[[#This Row],[DATE]],"mmm")</f>
        <v>Jul</v>
      </c>
      <c r="P187">
        <f>YEAR(InputData[[#This Row],[DATE]])</f>
        <v>2021</v>
      </c>
    </row>
    <row r="188" spans="1:16" x14ac:dyDescent="0.25">
      <c r="A188" s="3">
        <v>44383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Row],[QUANTITY]]*J188</f>
        <v>2115</v>
      </c>
      <c r="M188" s="8">
        <f>InputData[[#This Row],[QUANTITY]]*K188*(1-InputData[[#This Row],[DISCOUNT %]])</f>
        <v>2241.9</v>
      </c>
      <c r="N188">
        <f>DAY(InputData[[#This Row],[DATE]])</f>
        <v>6</v>
      </c>
      <c r="O188" t="str">
        <f>TEXT(InputData[[#This Row],[DATE]],"mmm")</f>
        <v>Jul</v>
      </c>
      <c r="P188">
        <f>YEAR(InputData[[#This Row],[DATE]])</f>
        <v>2021</v>
      </c>
    </row>
    <row r="189" spans="1:16" x14ac:dyDescent="0.25">
      <c r="A189" s="3">
        <v>44384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Row],[QUANTITY]]*J189</f>
        <v>89</v>
      </c>
      <c r="M189" s="8">
        <f>InputData[[#This Row],[QUANTITY]]*K189*(1-InputData[[#This Row],[DISCOUNT %]])</f>
        <v>117.48</v>
      </c>
      <c r="N189">
        <f>DAY(InputData[[#This Row],[DATE]])</f>
        <v>7</v>
      </c>
      <c r="O189" t="str">
        <f>TEXT(InputData[[#This Row],[DATE]],"mmm")</f>
        <v>Jul</v>
      </c>
      <c r="P189">
        <f>YEAR(InputData[[#This Row],[DATE]])</f>
        <v>2021</v>
      </c>
    </row>
    <row r="190" spans="1:16" x14ac:dyDescent="0.25">
      <c r="A190" s="3">
        <v>44385</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Row],[QUANTITY]]*J190</f>
        <v>750</v>
      </c>
      <c r="M190" s="8">
        <f>InputData[[#This Row],[QUANTITY]]*K190*(1-InputData[[#This Row],[DISCOUNT %]])</f>
        <v>1050</v>
      </c>
      <c r="N190">
        <f>DAY(InputData[[#This Row],[DATE]])</f>
        <v>8</v>
      </c>
      <c r="O190" t="str">
        <f>TEXT(InputData[[#This Row],[DATE]],"mmm")</f>
        <v>Jul</v>
      </c>
      <c r="P190">
        <f>YEAR(InputData[[#This Row],[DATE]])</f>
        <v>2021</v>
      </c>
    </row>
    <row r="191" spans="1:16" x14ac:dyDescent="0.25">
      <c r="A191" s="3">
        <v>44386</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Row],[QUANTITY]]*J191</f>
        <v>304</v>
      </c>
      <c r="M191" s="8">
        <f>InputData[[#This Row],[QUANTITY]]*K191*(1-InputData[[#This Row],[DISCOUNT %]])</f>
        <v>328.32</v>
      </c>
      <c r="N191">
        <f>DAY(InputData[[#This Row],[DATE]])</f>
        <v>9</v>
      </c>
      <c r="O191" t="str">
        <f>TEXT(InputData[[#This Row],[DATE]],"mmm")</f>
        <v>Jul</v>
      </c>
      <c r="P191">
        <f>YEAR(InputData[[#This Row],[DATE]])</f>
        <v>2021</v>
      </c>
    </row>
    <row r="192" spans="1:16" x14ac:dyDescent="0.25">
      <c r="A192" s="3">
        <v>44387</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Row],[QUANTITY]]*J192</f>
        <v>888</v>
      </c>
      <c r="M192" s="8">
        <f>InputData[[#This Row],[QUANTITY]]*K192*(1-InputData[[#This Row],[DISCOUNT %]])</f>
        <v>1207.68</v>
      </c>
      <c r="N192">
        <f>DAY(InputData[[#This Row],[DATE]])</f>
        <v>10</v>
      </c>
      <c r="O192" t="str">
        <f>TEXT(InputData[[#This Row],[DATE]],"mmm")</f>
        <v>Jul</v>
      </c>
      <c r="P192">
        <f>YEAR(InputData[[#This Row],[DATE]])</f>
        <v>2021</v>
      </c>
    </row>
    <row r="193" spans="1:16" x14ac:dyDescent="0.25">
      <c r="A193" s="3">
        <v>44388</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Row],[QUANTITY]]*J193</f>
        <v>882</v>
      </c>
      <c r="M193" s="8">
        <f>InputData[[#This Row],[QUANTITY]]*K193*(1-InputData[[#This Row],[DISCOUNT %]])</f>
        <v>934.92</v>
      </c>
      <c r="N193">
        <f>DAY(InputData[[#This Row],[DATE]])</f>
        <v>11</v>
      </c>
      <c r="O193" t="str">
        <f>TEXT(InputData[[#This Row],[DATE]],"mmm")</f>
        <v>Jul</v>
      </c>
      <c r="P193">
        <f>YEAR(InputData[[#This Row],[DATE]])</f>
        <v>2021</v>
      </c>
    </row>
    <row r="194" spans="1:16" x14ac:dyDescent="0.25">
      <c r="A194" s="3">
        <v>44389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Row],[QUANTITY]]*J194</f>
        <v>36</v>
      </c>
      <c r="M194" s="8">
        <f>InputData[[#This Row],[QUANTITY]]*K194*(1-InputData[[#This Row],[DISCOUNT %]])</f>
        <v>49.32</v>
      </c>
      <c r="N194">
        <f>DAY(InputData[[#This Row],[DATE]])</f>
        <v>12</v>
      </c>
      <c r="O194" t="str">
        <f>TEXT(InputData[[#This Row],[DATE]],"mmm")</f>
        <v>Jul</v>
      </c>
      <c r="P194">
        <f>YEAR(InputData[[#This Row],[DATE]])</f>
        <v>2021</v>
      </c>
    </row>
    <row r="195" spans="1:16" x14ac:dyDescent="0.25">
      <c r="A195" s="3">
        <v>44390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Row],[QUANTITY]]*J195</f>
        <v>588</v>
      </c>
      <c r="M195" s="8">
        <f>InputData[[#This Row],[QUANTITY]]*K195*(1-InputData[[#This Row],[DISCOUNT %]])</f>
        <v>623.28</v>
      </c>
      <c r="N195">
        <f>DAY(InputData[[#This Row],[DATE]])</f>
        <v>13</v>
      </c>
      <c r="O195" t="str">
        <f>TEXT(InputData[[#This Row],[DATE]],"mmm")</f>
        <v>Jul</v>
      </c>
      <c r="P195">
        <f>YEAR(InputData[[#This Row],[DATE]])</f>
        <v>2021</v>
      </c>
    </row>
    <row r="196" spans="1:16" x14ac:dyDescent="0.25">
      <c r="A196" s="3">
        <v>44391</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Row],[QUANTITY]]*J196</f>
        <v>966</v>
      </c>
      <c r="M196" s="8">
        <f>InputData[[#This Row],[QUANTITY]]*K196*(1-InputData[[#This Row],[DISCOUNT %]])</f>
        <v>1217.1599999999999</v>
      </c>
      <c r="N196">
        <f>DAY(InputData[[#This Row],[DATE]])</f>
        <v>14</v>
      </c>
      <c r="O196" t="str">
        <f>TEXT(InputData[[#This Row],[DATE]],"mmm")</f>
        <v>Jul</v>
      </c>
      <c r="P196">
        <f>YEAR(InputData[[#This Row],[DATE]])</f>
        <v>2021</v>
      </c>
    </row>
    <row r="197" spans="1:16" x14ac:dyDescent="0.25">
      <c r="A197" s="3">
        <v>44392</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Row],[QUANTITY]]*J197</f>
        <v>720</v>
      </c>
      <c r="M197" s="8">
        <f>InputData[[#This Row],[QUANTITY]]*K197*(1-InputData[[#This Row],[DISCOUNT %]])</f>
        <v>972</v>
      </c>
      <c r="N197">
        <f>DAY(InputData[[#This Row],[DATE]])</f>
        <v>15</v>
      </c>
      <c r="O197" t="str">
        <f>TEXT(InputData[[#This Row],[DATE]],"mmm")</f>
        <v>Jul</v>
      </c>
      <c r="P197">
        <f>YEAR(InputData[[#This Row],[DATE]])</f>
        <v>2021</v>
      </c>
    </row>
    <row r="198" spans="1:16" x14ac:dyDescent="0.25">
      <c r="A198" s="3">
        <v>44393</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Row],[QUANTITY]]*J198</f>
        <v>1680</v>
      </c>
      <c r="M198" s="8">
        <f>InputData[[#This Row],[QUANTITY]]*K198*(1-InputData[[#This Row],[DISCOUNT %]])</f>
        <v>2268</v>
      </c>
      <c r="N198">
        <f>DAY(InputData[[#This Row],[DATE]])</f>
        <v>16</v>
      </c>
      <c r="O198" t="str">
        <f>TEXT(InputData[[#This Row],[DATE]],"mmm")</f>
        <v>Jul</v>
      </c>
      <c r="P198">
        <f>YEAR(InputData[[#This Row],[DATE]])</f>
        <v>2021</v>
      </c>
    </row>
    <row r="199" spans="1:16" x14ac:dyDescent="0.25">
      <c r="A199" s="3">
        <v>44394</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Row],[QUANTITY]]*J199</f>
        <v>427</v>
      </c>
      <c r="M199" s="8">
        <f>InputData[[#This Row],[QUANTITY]]*K199*(1-InputData[[#This Row],[DISCOUNT %]])</f>
        <v>533.75</v>
      </c>
      <c r="N199">
        <f>DAY(InputData[[#This Row],[DATE]])</f>
        <v>17</v>
      </c>
      <c r="O199" t="str">
        <f>TEXT(InputData[[#This Row],[DATE]],"mmm")</f>
        <v>Jul</v>
      </c>
      <c r="P199">
        <f>YEAR(InputData[[#This Row],[DATE]])</f>
        <v>2021</v>
      </c>
    </row>
    <row r="200" spans="1:16" x14ac:dyDescent="0.25">
      <c r="A200" s="3">
        <v>44395</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Row],[QUANTITY]]*J200</f>
        <v>180</v>
      </c>
      <c r="M200" s="8">
        <f>InputData[[#This Row],[QUANTITY]]*K200*(1-InputData[[#This Row],[DISCOUNT %]])</f>
        <v>230.4</v>
      </c>
      <c r="N200">
        <f>DAY(InputData[[#This Row],[DATE]])</f>
        <v>18</v>
      </c>
      <c r="O200" t="str">
        <f>TEXT(InputData[[#This Row],[DATE]],"mmm")</f>
        <v>Jul</v>
      </c>
      <c r="P200">
        <f>YEAR(InputData[[#This Row],[DATE]])</f>
        <v>2021</v>
      </c>
    </row>
    <row r="201" spans="1:16" x14ac:dyDescent="0.25">
      <c r="A201" s="3">
        <v>44396</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Row],[QUANTITY]]*J201</f>
        <v>420</v>
      </c>
      <c r="M201" s="8">
        <f>InputData[[#This Row],[QUANTITY]]*K201*(1-InputData[[#This Row],[DISCOUNT %]])</f>
        <v>571.20000000000005</v>
      </c>
      <c r="N201">
        <f>DAY(InputData[[#This Row],[DATE]])</f>
        <v>19</v>
      </c>
      <c r="O201" t="str">
        <f>TEXT(InputData[[#This Row],[DATE]],"mmm")</f>
        <v>Jul</v>
      </c>
      <c r="P201">
        <f>YEAR(InputData[[#This Row],[DATE]])</f>
        <v>2021</v>
      </c>
    </row>
    <row r="202" spans="1:16" x14ac:dyDescent="0.25">
      <c r="A202" s="3">
        <v>44397</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Row],[QUANTITY]]*J202</f>
        <v>444</v>
      </c>
      <c r="M202" s="8">
        <f>InputData[[#This Row],[QUANTITY]]*K202*(1-InputData[[#This Row],[DISCOUNT %]])</f>
        <v>590.52</v>
      </c>
      <c r="N202">
        <f>DAY(InputData[[#This Row],[DATE]])</f>
        <v>20</v>
      </c>
      <c r="O202" t="str">
        <f>TEXT(InputData[[#This Row],[DATE]],"mmm")</f>
        <v>Jul</v>
      </c>
      <c r="P202">
        <f>YEAR(InputData[[#This Row],[DATE]])</f>
        <v>2021</v>
      </c>
    </row>
    <row r="203" spans="1:16" x14ac:dyDescent="0.25">
      <c r="A203" s="3">
        <v>44398</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Row],[QUANTITY]]*J203</f>
        <v>882</v>
      </c>
      <c r="M203" s="8">
        <f>InputData[[#This Row],[QUANTITY]]*K203*(1-InputData[[#This Row],[DISCOUNT %]])</f>
        <v>1137.78</v>
      </c>
      <c r="N203">
        <f>DAY(InputData[[#This Row],[DATE]])</f>
        <v>21</v>
      </c>
      <c r="O203" t="str">
        <f>TEXT(InputData[[#This Row],[DATE]],"mmm")</f>
        <v>Jul</v>
      </c>
      <c r="P203">
        <f>YEAR(InputData[[#This Row],[DATE]])</f>
        <v>2021</v>
      </c>
    </row>
    <row r="204" spans="1:16" x14ac:dyDescent="0.25">
      <c r="A204" s="3">
        <v>44399</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Row],[QUANTITY]]*J204</f>
        <v>55</v>
      </c>
      <c r="M204" s="8">
        <f>InputData[[#This Row],[QUANTITY]]*K204*(1-InputData[[#This Row],[DISCOUNT %]])</f>
        <v>58.3</v>
      </c>
      <c r="N204">
        <f>DAY(InputData[[#This Row],[DATE]])</f>
        <v>22</v>
      </c>
      <c r="O204" t="str">
        <f>TEXT(InputData[[#This Row],[DATE]],"mmm")</f>
        <v>Jul</v>
      </c>
      <c r="P204">
        <f>YEAR(InputData[[#This Row],[DATE]])</f>
        <v>2021</v>
      </c>
    </row>
    <row r="205" spans="1:16" x14ac:dyDescent="0.25">
      <c r="A205" s="3">
        <v>44400</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Row],[QUANTITY]]*J205</f>
        <v>1008</v>
      </c>
      <c r="M205" s="8">
        <f>InputData[[#This Row],[QUANTITY]]*K205*(1-InputData[[#This Row],[DISCOUNT %]])</f>
        <v>1320.48</v>
      </c>
      <c r="N205">
        <f>DAY(InputData[[#This Row],[DATE]])</f>
        <v>23</v>
      </c>
      <c r="O205" t="str">
        <f>TEXT(InputData[[#This Row],[DATE]],"mmm")</f>
        <v>Jul</v>
      </c>
      <c r="P205">
        <f>YEAR(InputData[[#This Row],[DATE]])</f>
        <v>2021</v>
      </c>
    </row>
    <row r="206" spans="1:16" x14ac:dyDescent="0.25">
      <c r="A206" s="3">
        <v>44401</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Row],[QUANTITY]]*J206</f>
        <v>375</v>
      </c>
      <c r="M206" s="8">
        <f>InputData[[#This Row],[QUANTITY]]*K206*(1-InputData[[#This Row],[DISCOUNT %]])</f>
        <v>427.5</v>
      </c>
      <c r="N206">
        <f>DAY(InputData[[#This Row],[DATE]])</f>
        <v>24</v>
      </c>
      <c r="O206" t="str">
        <f>TEXT(InputData[[#This Row],[DATE]],"mmm")</f>
        <v>Jul</v>
      </c>
      <c r="P206">
        <f>YEAR(InputData[[#This Row],[DATE]])</f>
        <v>2021</v>
      </c>
    </row>
    <row r="207" spans="1:16" x14ac:dyDescent="0.25">
      <c r="A207" s="3">
        <v>44402</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Row],[QUANTITY]]*J207</f>
        <v>2072</v>
      </c>
      <c r="M207" s="8">
        <f>InputData[[#This Row],[QUANTITY]]*K207*(1-InputData[[#This Row],[DISCOUNT %]])</f>
        <v>2817.92</v>
      </c>
      <c r="N207">
        <f>DAY(InputData[[#This Row],[DATE]])</f>
        <v>25</v>
      </c>
      <c r="O207" t="str">
        <f>TEXT(InputData[[#This Row],[DATE]],"mmm")</f>
        <v>Jul</v>
      </c>
      <c r="P207">
        <f>YEAR(InputData[[#This Row],[DATE]])</f>
        <v>2021</v>
      </c>
    </row>
    <row r="208" spans="1:16" x14ac:dyDescent="0.25">
      <c r="A208" s="3">
        <v>44403</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Row],[QUANTITY]]*J208</f>
        <v>1680</v>
      </c>
      <c r="M208" s="8">
        <f>InputData[[#This Row],[QUANTITY]]*K208*(1-InputData[[#This Row],[DISCOUNT %]])</f>
        <v>2200.8000000000002</v>
      </c>
      <c r="N208">
        <f>DAY(InputData[[#This Row],[DATE]])</f>
        <v>26</v>
      </c>
      <c r="O208" t="str">
        <f>TEXT(InputData[[#This Row],[DATE]],"mmm")</f>
        <v>Jul</v>
      </c>
      <c r="P208">
        <f>YEAR(InputData[[#This Row],[DATE]])</f>
        <v>2021</v>
      </c>
    </row>
    <row r="209" spans="1:16" x14ac:dyDescent="0.25">
      <c r="A209" s="3">
        <v>44404</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Row],[QUANTITY]]*J209</f>
        <v>1350</v>
      </c>
      <c r="M209" s="8">
        <f>InputData[[#This Row],[QUANTITY]]*K209*(1-InputData[[#This Row],[DISCOUNT %]])</f>
        <v>1890</v>
      </c>
      <c r="N209">
        <f>DAY(InputData[[#This Row],[DATE]])</f>
        <v>27</v>
      </c>
      <c r="O209" t="str">
        <f>TEXT(InputData[[#This Row],[DATE]],"mmm")</f>
        <v>Jul</v>
      </c>
      <c r="P209">
        <f>YEAR(InputData[[#This Row],[DATE]])</f>
        <v>2021</v>
      </c>
    </row>
    <row r="210" spans="1:16" x14ac:dyDescent="0.25">
      <c r="A210" s="3">
        <v>44405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Row],[QUANTITY]]*J210</f>
        <v>5</v>
      </c>
      <c r="M210" s="8">
        <f>InputData[[#This Row],[QUANTITY]]*K210*(1-InputData[[#This Row],[DISCOUNT %]])</f>
        <v>6.7</v>
      </c>
      <c r="N210">
        <f>DAY(InputData[[#This Row],[DATE]])</f>
        <v>28</v>
      </c>
      <c r="O210" t="str">
        <f>TEXT(InputData[[#This Row],[DATE]],"mmm")</f>
        <v>Jul</v>
      </c>
      <c r="P210">
        <f>YEAR(InputData[[#This Row],[DATE]])</f>
        <v>2021</v>
      </c>
    </row>
    <row r="211" spans="1:16" x14ac:dyDescent="0.25">
      <c r="A211" s="3">
        <v>44406</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Row],[QUANTITY]]*J211</f>
        <v>1080</v>
      </c>
      <c r="M211" s="8">
        <f>InputData[[#This Row],[QUANTITY]]*K211*(1-InputData[[#This Row],[DISCOUNT %]])</f>
        <v>1155.5999999999999</v>
      </c>
      <c r="N211">
        <f>DAY(InputData[[#This Row],[DATE]])</f>
        <v>29</v>
      </c>
      <c r="O211" t="str">
        <f>TEXT(InputData[[#This Row],[DATE]],"mmm")</f>
        <v>Jul</v>
      </c>
      <c r="P211">
        <f>YEAR(InputData[[#This Row],[DATE]])</f>
        <v>2021</v>
      </c>
    </row>
    <row r="212" spans="1:16" x14ac:dyDescent="0.25">
      <c r="A212" s="3">
        <v>44407</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Row],[QUANTITY]]*J212</f>
        <v>108</v>
      </c>
      <c r="M212" s="8">
        <f>InputData[[#This Row],[QUANTITY]]*K212*(1-InputData[[#This Row],[DISCOUNT %]])</f>
        <v>147.96</v>
      </c>
      <c r="N212">
        <f>DAY(InputData[[#This Row],[DATE]])</f>
        <v>30</v>
      </c>
      <c r="O212" t="str">
        <f>TEXT(InputData[[#This Row],[DATE]],"mmm")</f>
        <v>Jul</v>
      </c>
      <c r="P212">
        <f>YEAR(InputData[[#This Row],[DATE]])</f>
        <v>2021</v>
      </c>
    </row>
    <row r="213" spans="1:16" x14ac:dyDescent="0.25">
      <c r="A213" s="3">
        <v>44408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Row],[QUANTITY]]*J213</f>
        <v>360</v>
      </c>
      <c r="M213" s="8">
        <f>InputData[[#This Row],[QUANTITY]]*K213*(1-InputData[[#This Row],[DISCOUNT %]])</f>
        <v>399.6</v>
      </c>
      <c r="N213">
        <f>DAY(InputData[[#This Row],[DATE]])</f>
        <v>31</v>
      </c>
      <c r="O213" t="str">
        <f>TEXT(InputData[[#This Row],[DATE]],"mmm")</f>
        <v>Jul</v>
      </c>
      <c r="P213">
        <f>YEAR(InputData[[#This Row],[DATE]])</f>
        <v>2021</v>
      </c>
    </row>
    <row r="214" spans="1:16" x14ac:dyDescent="0.25">
      <c r="A214" s="3">
        <v>44409</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Row],[QUANTITY]]*J214</f>
        <v>979</v>
      </c>
      <c r="M214" s="8">
        <f>InputData[[#This Row],[QUANTITY]]*K214*(1-InputData[[#This Row],[DISCOUNT %]])</f>
        <v>1292.28</v>
      </c>
      <c r="N214">
        <f>DAY(InputData[[#This Row],[DATE]])</f>
        <v>1</v>
      </c>
      <c r="O214" t="str">
        <f>TEXT(InputData[[#This Row],[DATE]],"mmm")</f>
        <v>Aug</v>
      </c>
      <c r="P214">
        <f>YEAR(InputData[[#This Row],[DATE]])</f>
        <v>2021</v>
      </c>
    </row>
    <row r="215" spans="1:16" x14ac:dyDescent="0.25">
      <c r="A215" s="3">
        <v>44410</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Row],[QUANTITY]]*J215</f>
        <v>70</v>
      </c>
      <c r="M215" s="8">
        <f>InputData[[#This Row],[QUANTITY]]*K215*(1-InputData[[#This Row],[DISCOUNT %]])</f>
        <v>93.8</v>
      </c>
      <c r="N215">
        <f>DAY(InputData[[#This Row],[DATE]])</f>
        <v>2</v>
      </c>
      <c r="O215" t="str">
        <f>TEXT(InputData[[#This Row],[DATE]],"mmm")</f>
        <v>Aug</v>
      </c>
      <c r="P215">
        <f>YEAR(InputData[[#This Row],[DATE]])</f>
        <v>2021</v>
      </c>
    </row>
    <row r="216" spans="1:16" x14ac:dyDescent="0.25">
      <c r="A216" s="3">
        <v>44411</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Row],[QUANTITY]]*J216</f>
        <v>660</v>
      </c>
      <c r="M216" s="8">
        <f>InputData[[#This Row],[QUANTITY]]*K216*(1-InputData[[#This Row],[DISCOUNT %]])</f>
        <v>726</v>
      </c>
      <c r="N216">
        <f>DAY(InputData[[#This Row],[DATE]])</f>
        <v>3</v>
      </c>
      <c r="O216" t="str">
        <f>TEXT(InputData[[#This Row],[DATE]],"mmm")</f>
        <v>Aug</v>
      </c>
      <c r="P216">
        <f>YEAR(InputData[[#This Row],[DATE]])</f>
        <v>2021</v>
      </c>
    </row>
    <row r="217" spans="1:16" x14ac:dyDescent="0.25">
      <c r="A217" s="3">
        <v>44412</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Row],[QUANTITY]]*J217</f>
        <v>384</v>
      </c>
      <c r="M217" s="8">
        <f>InputData[[#This Row],[QUANTITY]]*K217*(1-InputData[[#This Row],[DISCOUNT %]])</f>
        <v>456.96000000000004</v>
      </c>
      <c r="N217">
        <f>DAY(InputData[[#This Row],[DATE]])</f>
        <v>4</v>
      </c>
      <c r="O217" t="str">
        <f>TEXT(InputData[[#This Row],[DATE]],"mmm")</f>
        <v>Aug</v>
      </c>
      <c r="P217">
        <f>YEAR(InputData[[#This Row],[DATE]])</f>
        <v>2021</v>
      </c>
    </row>
    <row r="218" spans="1:16" x14ac:dyDescent="0.25">
      <c r="A218" s="3">
        <v>44413</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Row],[QUANTITY]]*J218</f>
        <v>1274</v>
      </c>
      <c r="M218" s="8">
        <f>InputData[[#This Row],[QUANTITY]]*K218*(1-InputData[[#This Row],[DISCOUNT %]])</f>
        <v>1350.44</v>
      </c>
      <c r="N218">
        <f>DAY(InputData[[#This Row],[DATE]])</f>
        <v>5</v>
      </c>
      <c r="O218" t="str">
        <f>TEXT(InputData[[#This Row],[DATE]],"mmm")</f>
        <v>Aug</v>
      </c>
      <c r="P218">
        <f>YEAR(InputData[[#This Row],[DATE]])</f>
        <v>2021</v>
      </c>
    </row>
    <row r="219" spans="1:16" x14ac:dyDescent="0.25">
      <c r="A219" s="3">
        <v>44414</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Row],[QUANTITY]]*J219</f>
        <v>42</v>
      </c>
      <c r="M219" s="8">
        <f>InputData[[#This Row],[QUANTITY]]*K219*(1-InputData[[#This Row],[DISCOUNT %]])</f>
        <v>49.980000000000004</v>
      </c>
      <c r="N219">
        <f>DAY(InputData[[#This Row],[DATE]])</f>
        <v>6</v>
      </c>
      <c r="O219" t="str">
        <f>TEXT(InputData[[#This Row],[DATE]],"mmm")</f>
        <v>Aug</v>
      </c>
      <c r="P219">
        <f>YEAR(InputData[[#This Row],[DATE]])</f>
        <v>2021</v>
      </c>
    </row>
    <row r="220" spans="1:16" x14ac:dyDescent="0.25">
      <c r="A220" s="3">
        <v>44415</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Row],[QUANTITY]]*J220</f>
        <v>1638</v>
      </c>
      <c r="M220" s="8">
        <f>InputData[[#This Row],[QUANTITY]]*K220*(1-InputData[[#This Row],[DISCOUNT %]])</f>
        <v>2113.02</v>
      </c>
      <c r="N220">
        <f>DAY(InputData[[#This Row],[DATE]])</f>
        <v>7</v>
      </c>
      <c r="O220" t="str">
        <f>TEXT(InputData[[#This Row],[DATE]],"mmm")</f>
        <v>Aug</v>
      </c>
      <c r="P220">
        <f>YEAR(InputData[[#This Row],[DATE]])</f>
        <v>2021</v>
      </c>
    </row>
    <row r="221" spans="1:16" x14ac:dyDescent="0.25">
      <c r="A221" s="3">
        <v>44416</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Row],[QUANTITY]]*J221</f>
        <v>308</v>
      </c>
      <c r="M221" s="8">
        <f>InputData[[#This Row],[QUANTITY]]*K221*(1-InputData[[#This Row],[DISCOUNT %]])</f>
        <v>338.8</v>
      </c>
      <c r="N221">
        <f>DAY(InputData[[#This Row],[DATE]])</f>
        <v>8</v>
      </c>
      <c r="O221" t="str">
        <f>TEXT(InputData[[#This Row],[DATE]],"mmm")</f>
        <v>Aug</v>
      </c>
      <c r="P221">
        <f>YEAR(InputData[[#This Row],[DATE]])</f>
        <v>2021</v>
      </c>
    </row>
    <row r="222" spans="1:16" x14ac:dyDescent="0.25">
      <c r="A222" s="3">
        <v>44417</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Row],[QUANTITY]]*J222</f>
        <v>1872</v>
      </c>
      <c r="M222" s="8">
        <f>InputData[[#This Row],[QUANTITY]]*K222*(1-InputData[[#This Row],[DISCOUNT %]])</f>
        <v>2040.48</v>
      </c>
      <c r="N222">
        <f>DAY(InputData[[#This Row],[DATE]])</f>
        <v>9</v>
      </c>
      <c r="O222" t="str">
        <f>TEXT(InputData[[#This Row],[DATE]],"mmm")</f>
        <v>Aug</v>
      </c>
      <c r="P222">
        <f>YEAR(InputData[[#This Row],[DATE]])</f>
        <v>2021</v>
      </c>
    </row>
    <row r="223" spans="1:16" x14ac:dyDescent="0.25">
      <c r="A223" s="3">
        <v>44418</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Row],[QUANTITY]]*J223</f>
        <v>6</v>
      </c>
      <c r="M223" s="8">
        <f>InputData[[#This Row],[QUANTITY]]*K223*(1-InputData[[#This Row],[DISCOUNT %]])</f>
        <v>7.8599999999999994</v>
      </c>
      <c r="N223">
        <f>DAY(InputData[[#This Row],[DATE]])</f>
        <v>10</v>
      </c>
      <c r="O223" t="str">
        <f>TEXT(InputData[[#This Row],[DATE]],"mmm")</f>
        <v>Aug</v>
      </c>
      <c r="P223">
        <f>YEAR(InputData[[#This Row],[DATE]])</f>
        <v>2021</v>
      </c>
    </row>
    <row r="224" spans="1:16" x14ac:dyDescent="0.25">
      <c r="A224" s="3">
        <v>44419</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Row],[QUANTITY]]*J224</f>
        <v>132</v>
      </c>
      <c r="M224" s="8">
        <f>InputData[[#This Row],[QUANTITY]]*K224*(1-InputData[[#This Row],[DISCOUNT %]])</f>
        <v>145.19999999999999</v>
      </c>
      <c r="N224">
        <f>DAY(InputData[[#This Row],[DATE]])</f>
        <v>11</v>
      </c>
      <c r="O224" t="str">
        <f>TEXT(InputData[[#This Row],[DATE]],"mmm")</f>
        <v>Aug</v>
      </c>
      <c r="P224">
        <f>YEAR(InputData[[#This Row],[DATE]])</f>
        <v>2021</v>
      </c>
    </row>
    <row r="225" spans="1:16" x14ac:dyDescent="0.25">
      <c r="A225" s="3">
        <v>44420</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Row],[QUANTITY]]*J225</f>
        <v>684</v>
      </c>
      <c r="M225" s="8">
        <f>InputData[[#This Row],[QUANTITY]]*K225*(1-InputData[[#This Row],[DISCOUNT %]])</f>
        <v>738.72</v>
      </c>
      <c r="N225">
        <f>DAY(InputData[[#This Row],[DATE]])</f>
        <v>12</v>
      </c>
      <c r="O225" t="str">
        <f>TEXT(InputData[[#This Row],[DATE]],"mmm")</f>
        <v>Aug</v>
      </c>
      <c r="P225">
        <f>YEAR(InputData[[#This Row],[DATE]])</f>
        <v>2021</v>
      </c>
    </row>
    <row r="226" spans="1:16" x14ac:dyDescent="0.25">
      <c r="A226" s="3">
        <v>44421</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Row],[QUANTITY]]*J226</f>
        <v>264</v>
      </c>
      <c r="M226" s="8">
        <f>InputData[[#This Row],[QUANTITY]]*K226*(1-InputData[[#This Row],[DISCOUNT %]])</f>
        <v>293.04000000000002</v>
      </c>
      <c r="N226">
        <f>DAY(InputData[[#This Row],[DATE]])</f>
        <v>13</v>
      </c>
      <c r="O226" t="str">
        <f>TEXT(InputData[[#This Row],[DATE]],"mmm")</f>
        <v>Aug</v>
      </c>
      <c r="P226">
        <f>YEAR(InputData[[#This Row],[DATE]])</f>
        <v>2021</v>
      </c>
    </row>
    <row r="227" spans="1:16" x14ac:dyDescent="0.25">
      <c r="A227" s="3">
        <v>44422</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Row],[QUANTITY]]*J227</f>
        <v>83</v>
      </c>
      <c r="M227" s="8">
        <f>InputData[[#This Row],[QUANTITY]]*K227*(1-InputData[[#This Row],[DISCOUNT %]])</f>
        <v>94.62</v>
      </c>
      <c r="N227">
        <f>DAY(InputData[[#This Row],[DATE]])</f>
        <v>14</v>
      </c>
      <c r="O227" t="str">
        <f>TEXT(InputData[[#This Row],[DATE]],"mmm")</f>
        <v>Aug</v>
      </c>
      <c r="P227">
        <f>YEAR(InputData[[#This Row],[DATE]])</f>
        <v>2021</v>
      </c>
    </row>
    <row r="228" spans="1:16" x14ac:dyDescent="0.25">
      <c r="A228" s="3">
        <v>44423</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Row],[QUANTITY]]*J228</f>
        <v>1008</v>
      </c>
      <c r="M228" s="8">
        <f>InputData[[#This Row],[QUANTITY]]*K228*(1-InputData[[#This Row],[DISCOUNT %]])</f>
        <v>1118.8800000000001</v>
      </c>
      <c r="N228">
        <f>DAY(InputData[[#This Row],[DATE]])</f>
        <v>15</v>
      </c>
      <c r="O228" t="str">
        <f>TEXT(InputData[[#This Row],[DATE]],"mmm")</f>
        <v>Aug</v>
      </c>
      <c r="P228">
        <f>YEAR(InputData[[#This Row],[DATE]])</f>
        <v>2021</v>
      </c>
    </row>
    <row r="229" spans="1:16" x14ac:dyDescent="0.25">
      <c r="A229" s="3">
        <v>44424</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Row],[QUANTITY]]*J229</f>
        <v>756</v>
      </c>
      <c r="M229" s="8">
        <f>InputData[[#This Row],[QUANTITY]]*K229*(1-InputData[[#This Row],[DISCOUNT %]])</f>
        <v>975.24</v>
      </c>
      <c r="N229">
        <f>DAY(InputData[[#This Row],[DATE]])</f>
        <v>16</v>
      </c>
      <c r="O229" t="str">
        <f>TEXT(InputData[[#This Row],[DATE]],"mmm")</f>
        <v>Aug</v>
      </c>
      <c r="P229">
        <f>YEAR(InputData[[#This Row],[DATE]])</f>
        <v>2021</v>
      </c>
    </row>
    <row r="230" spans="1:16" x14ac:dyDescent="0.25">
      <c r="A230" s="3">
        <v>44425</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Row],[QUANTITY]]*J230</f>
        <v>1344</v>
      </c>
      <c r="M230" s="8">
        <f>InputData[[#This Row],[QUANTITY]]*K230*(1-InputData[[#This Row],[DISCOUNT %]])</f>
        <v>1464.96</v>
      </c>
      <c r="N230">
        <f>DAY(InputData[[#This Row],[DATE]])</f>
        <v>17</v>
      </c>
      <c r="O230" t="str">
        <f>TEXT(InputData[[#This Row],[DATE]],"mmm")</f>
        <v>Aug</v>
      </c>
      <c r="P230">
        <f>YEAR(InputData[[#This Row],[DATE]])</f>
        <v>2021</v>
      </c>
    </row>
    <row r="231" spans="1:16" x14ac:dyDescent="0.25">
      <c r="A231" s="3">
        <v>44426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Row],[QUANTITY]]*J231</f>
        <v>900</v>
      </c>
      <c r="M231" s="8">
        <f>InputData[[#This Row],[QUANTITY]]*K231*(1-InputData[[#This Row],[DISCOUNT %]])</f>
        <v>963</v>
      </c>
      <c r="N231">
        <f>DAY(InputData[[#This Row],[DATE]])</f>
        <v>18</v>
      </c>
      <c r="O231" t="str">
        <f>TEXT(InputData[[#This Row],[DATE]],"mmm")</f>
        <v>Aug</v>
      </c>
      <c r="P231">
        <f>YEAR(InputData[[#This Row],[DATE]])</f>
        <v>2021</v>
      </c>
    </row>
    <row r="232" spans="1:16" x14ac:dyDescent="0.25">
      <c r="A232" s="3">
        <v>44427</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Row],[QUANTITY]]*J232</f>
        <v>645</v>
      </c>
      <c r="M232" s="8">
        <f>InputData[[#This Row],[QUANTITY]]*K232*(1-InputData[[#This Row],[DISCOUNT %]])</f>
        <v>715.95</v>
      </c>
      <c r="N232">
        <f>DAY(InputData[[#This Row],[DATE]])</f>
        <v>19</v>
      </c>
      <c r="O232" t="str">
        <f>TEXT(InputData[[#This Row],[DATE]],"mmm")</f>
        <v>Aug</v>
      </c>
      <c r="P232">
        <f>YEAR(InputData[[#This Row],[DATE]])</f>
        <v>2021</v>
      </c>
    </row>
    <row r="233" spans="1:16" x14ac:dyDescent="0.25">
      <c r="A233" s="3">
        <v>44428</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Row],[QUANTITY]]*J233</f>
        <v>720</v>
      </c>
      <c r="M233" s="8">
        <f>InputData[[#This Row],[QUANTITY]]*K233*(1-InputData[[#This Row],[DISCOUNT %]])</f>
        <v>972</v>
      </c>
      <c r="N233">
        <f>DAY(InputData[[#This Row],[DATE]])</f>
        <v>20</v>
      </c>
      <c r="O233" t="str">
        <f>TEXT(InputData[[#This Row],[DATE]],"mmm")</f>
        <v>Aug</v>
      </c>
      <c r="P233">
        <f>YEAR(InputData[[#This Row],[DATE]])</f>
        <v>2021</v>
      </c>
    </row>
    <row r="234" spans="1:16" x14ac:dyDescent="0.25">
      <c r="A234" s="3">
        <v>44429</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Row],[QUANTITY]]*J234</f>
        <v>1080</v>
      </c>
      <c r="M234" s="8">
        <f>InputData[[#This Row],[QUANTITY]]*K234*(1-InputData[[#This Row],[DISCOUNT %]])</f>
        <v>1382.4</v>
      </c>
      <c r="N234">
        <f>DAY(InputData[[#This Row],[DATE]])</f>
        <v>21</v>
      </c>
      <c r="O234" t="str">
        <f>TEXT(InputData[[#This Row],[DATE]],"mmm")</f>
        <v>Aug</v>
      </c>
      <c r="P234">
        <f>YEAR(InputData[[#This Row],[DATE]])</f>
        <v>2021</v>
      </c>
    </row>
    <row r="235" spans="1:16" x14ac:dyDescent="0.25">
      <c r="A235" s="3">
        <v>44430</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Row],[QUANTITY]]*J235</f>
        <v>444</v>
      </c>
      <c r="M235" s="8">
        <f>InputData[[#This Row],[QUANTITY]]*K235*(1-InputData[[#This Row],[DISCOUNT %]])</f>
        <v>492.84000000000003</v>
      </c>
      <c r="N235">
        <f>DAY(InputData[[#This Row],[DATE]])</f>
        <v>22</v>
      </c>
      <c r="O235" t="str">
        <f>TEXT(InputData[[#This Row],[DATE]],"mmm")</f>
        <v>Aug</v>
      </c>
      <c r="P235">
        <f>YEAR(InputData[[#This Row],[DATE]])</f>
        <v>2021</v>
      </c>
    </row>
    <row r="236" spans="1:16" x14ac:dyDescent="0.25">
      <c r="A236" s="3">
        <v>44431</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Row],[QUANTITY]]*J236</f>
        <v>770</v>
      </c>
      <c r="M236" s="8">
        <f>InputData[[#This Row],[QUANTITY]]*K236*(1-InputData[[#This Row],[DISCOUNT %]])</f>
        <v>816.19999999999993</v>
      </c>
      <c r="N236">
        <f>DAY(InputData[[#This Row],[DATE]])</f>
        <v>23</v>
      </c>
      <c r="O236" t="str">
        <f>TEXT(InputData[[#This Row],[DATE]],"mmm")</f>
        <v>Aug</v>
      </c>
      <c r="P236">
        <f>YEAR(InputData[[#This Row],[DATE]])</f>
        <v>2021</v>
      </c>
    </row>
    <row r="237" spans="1:16" x14ac:dyDescent="0.25">
      <c r="A237" s="3">
        <v>44432</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Row],[QUANTITY]]*J237</f>
        <v>913</v>
      </c>
      <c r="M237" s="8">
        <f>InputData[[#This Row],[QUANTITY]]*K237*(1-InputData[[#This Row],[DISCOUNT %]])</f>
        <v>1040.8200000000002</v>
      </c>
      <c r="N237">
        <f>DAY(InputData[[#This Row],[DATE]])</f>
        <v>24</v>
      </c>
      <c r="O237" t="str">
        <f>TEXT(InputData[[#This Row],[DATE]],"mmm")</f>
        <v>Aug</v>
      </c>
      <c r="P237">
        <f>YEAR(InputData[[#This Row],[DATE]])</f>
        <v>2021</v>
      </c>
    </row>
    <row r="238" spans="1:16" x14ac:dyDescent="0.25">
      <c r="A238" s="3">
        <v>44433</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Row],[QUANTITY]]*J238</f>
        <v>112</v>
      </c>
      <c r="M238" s="8">
        <f>InputData[[#This Row],[QUANTITY]]*K238*(1-InputData[[#This Row],[DISCOUNT %]])</f>
        <v>146.72</v>
      </c>
      <c r="N238">
        <f>DAY(InputData[[#This Row],[DATE]])</f>
        <v>25</v>
      </c>
      <c r="O238" t="str">
        <f>TEXT(InputData[[#This Row],[DATE]],"mmm")</f>
        <v>Aug</v>
      </c>
      <c r="P238">
        <f>YEAR(InputData[[#This Row],[DATE]])</f>
        <v>2021</v>
      </c>
    </row>
    <row r="239" spans="1:16" x14ac:dyDescent="0.25">
      <c r="A239" s="3">
        <v>44434</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Row],[QUANTITY]]*J239</f>
        <v>75</v>
      </c>
      <c r="M239" s="8">
        <f>InputData[[#This Row],[QUANTITY]]*K239*(1-InputData[[#This Row],[DISCOUNT %]])</f>
        <v>85.5</v>
      </c>
      <c r="N239">
        <f>DAY(InputData[[#This Row],[DATE]])</f>
        <v>26</v>
      </c>
      <c r="O239" t="str">
        <f>TEXT(InputData[[#This Row],[DATE]],"mmm")</f>
        <v>Aug</v>
      </c>
      <c r="P239">
        <f>YEAR(InputData[[#This Row],[DATE]])</f>
        <v>2021</v>
      </c>
    </row>
    <row r="240" spans="1:16" x14ac:dyDescent="0.25">
      <c r="A240" s="3">
        <v>44435</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Row],[QUANTITY]]*J240</f>
        <v>584</v>
      </c>
      <c r="M240" s="8">
        <f>InputData[[#This Row],[QUANTITY]]*K240*(1-InputData[[#This Row],[DISCOUNT %]])</f>
        <v>753.36</v>
      </c>
      <c r="N240">
        <f>DAY(InputData[[#This Row],[DATE]])</f>
        <v>27</v>
      </c>
      <c r="O240" t="str">
        <f>TEXT(InputData[[#This Row],[DATE]],"mmm")</f>
        <v>Aug</v>
      </c>
      <c r="P240">
        <f>YEAR(InputData[[#This Row],[DATE]])</f>
        <v>2021</v>
      </c>
    </row>
    <row r="241" spans="1:16" x14ac:dyDescent="0.25">
      <c r="A241" s="3">
        <v>44436</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Row],[QUANTITY]]*J241</f>
        <v>180</v>
      </c>
      <c r="M241" s="8">
        <f>InputData[[#This Row],[QUANTITY]]*K241*(1-InputData[[#This Row],[DISCOUNT %]])</f>
        <v>230.4</v>
      </c>
      <c r="N241">
        <f>DAY(InputData[[#This Row],[DATE]])</f>
        <v>28</v>
      </c>
      <c r="O241" t="str">
        <f>TEXT(InputData[[#This Row],[DATE]],"mmm")</f>
        <v>Aug</v>
      </c>
      <c r="P241">
        <f>YEAR(InputData[[#This Row],[DATE]])</f>
        <v>2021</v>
      </c>
    </row>
    <row r="242" spans="1:16" x14ac:dyDescent="0.25">
      <c r="A242" s="3">
        <v>44437</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Row],[QUANTITY]]*J242</f>
        <v>555</v>
      </c>
      <c r="M242" s="8">
        <f>InputData[[#This Row],[QUANTITY]]*K242*(1-InputData[[#This Row],[DISCOUNT %]])</f>
        <v>638.25</v>
      </c>
      <c r="N242">
        <f>DAY(InputData[[#This Row],[DATE]])</f>
        <v>29</v>
      </c>
      <c r="O242" t="str">
        <f>TEXT(InputData[[#This Row],[DATE]],"mmm")</f>
        <v>Aug</v>
      </c>
      <c r="P242">
        <f>YEAR(InputData[[#This Row],[DATE]])</f>
        <v>2021</v>
      </c>
    </row>
    <row r="243" spans="1:16" x14ac:dyDescent="0.25">
      <c r="A243" s="3">
        <v>44438</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Row],[QUANTITY]]*J243</f>
        <v>130</v>
      </c>
      <c r="M243" s="8">
        <f>InputData[[#This Row],[QUANTITY]]*K243*(1-InputData[[#This Row],[DISCOUNT %]])</f>
        <v>166.4</v>
      </c>
      <c r="N243">
        <f>DAY(InputData[[#This Row],[DATE]])</f>
        <v>30</v>
      </c>
      <c r="O243" t="str">
        <f>TEXT(InputData[[#This Row],[DATE]],"mmm")</f>
        <v>Aug</v>
      </c>
      <c r="P243">
        <f>YEAR(InputData[[#This Row],[DATE]])</f>
        <v>2021</v>
      </c>
    </row>
    <row r="244" spans="1:16" x14ac:dyDescent="0.25">
      <c r="A244" s="3">
        <v>44439</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Row],[QUANTITY]]*J244</f>
        <v>110</v>
      </c>
      <c r="M244" s="8">
        <f>InputData[[#This Row],[QUANTITY]]*K244*(1-InputData[[#This Row],[DISCOUNT %]])</f>
        <v>116.6</v>
      </c>
      <c r="N244">
        <f>DAY(InputData[[#This Row],[DATE]])</f>
        <v>31</v>
      </c>
      <c r="O244" t="str">
        <f>TEXT(InputData[[#This Row],[DATE]],"mmm")</f>
        <v>Aug</v>
      </c>
      <c r="P244">
        <f>YEAR(InputData[[#This Row],[DATE]])</f>
        <v>2021</v>
      </c>
    </row>
    <row r="245" spans="1:16" x14ac:dyDescent="0.25">
      <c r="A245" s="3">
        <v>44440</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Row],[QUANTITY]]*J245</f>
        <v>1200</v>
      </c>
      <c r="M245" s="8">
        <f>InputData[[#This Row],[QUANTITY]]*K245*(1-InputData[[#This Row],[DISCOUNT %]])</f>
        <v>1680</v>
      </c>
      <c r="N245">
        <f>DAY(InputData[[#This Row],[DATE]])</f>
        <v>1</v>
      </c>
      <c r="O245" t="str">
        <f>TEXT(InputData[[#This Row],[DATE]],"mmm")</f>
        <v>Sep</v>
      </c>
      <c r="P245">
        <f>YEAR(InputData[[#This Row],[DATE]])</f>
        <v>2021</v>
      </c>
    </row>
    <row r="246" spans="1:16" x14ac:dyDescent="0.25">
      <c r="A246" s="3">
        <v>44441</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Row],[QUANTITY]]*J246</f>
        <v>660</v>
      </c>
      <c r="M246" s="8">
        <f>InputData[[#This Row],[QUANTITY]]*K246*(1-InputData[[#This Row],[DISCOUNT %]])</f>
        <v>732.6</v>
      </c>
      <c r="N246">
        <f>DAY(InputData[[#This Row],[DATE]])</f>
        <v>2</v>
      </c>
      <c r="O246" t="str">
        <f>TEXT(InputData[[#This Row],[DATE]],"mmm")</f>
        <v>Sep</v>
      </c>
      <c r="P246">
        <f>YEAR(InputData[[#This Row],[DATE]])</f>
        <v>2021</v>
      </c>
    </row>
    <row r="247" spans="1:16" x14ac:dyDescent="0.25">
      <c r="A247" s="3">
        <v>44442</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Row],[QUANTITY]]*J247</f>
        <v>148</v>
      </c>
      <c r="M247" s="8">
        <f>InputData[[#This Row],[QUANTITY]]*K247*(1-InputData[[#This Row],[DISCOUNT %]])</f>
        <v>164.28</v>
      </c>
      <c r="N247">
        <f>DAY(InputData[[#This Row],[DATE]])</f>
        <v>3</v>
      </c>
      <c r="O247" t="str">
        <f>TEXT(InputData[[#This Row],[DATE]],"mmm")</f>
        <v>Sep</v>
      </c>
      <c r="P247">
        <f>YEAR(InputData[[#This Row],[DATE]])</f>
        <v>2021</v>
      </c>
    </row>
    <row r="248" spans="1:16" x14ac:dyDescent="0.25">
      <c r="A248" s="3">
        <v>44443</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Row],[QUANTITY]]*J248</f>
        <v>896</v>
      </c>
      <c r="M248" s="8">
        <f>InputData[[#This Row],[QUANTITY]]*K248*(1-InputData[[#This Row],[DISCOUNT %]])</f>
        <v>976.64</v>
      </c>
      <c r="N248">
        <f>DAY(InputData[[#This Row],[DATE]])</f>
        <v>4</v>
      </c>
      <c r="O248" t="str">
        <f>TEXT(InputData[[#This Row],[DATE]],"mmm")</f>
        <v>Sep</v>
      </c>
      <c r="P248">
        <f>YEAR(InputData[[#This Row],[DATE]])</f>
        <v>2021</v>
      </c>
    </row>
    <row r="249" spans="1:16" x14ac:dyDescent="0.25">
      <c r="A249" s="3">
        <v>44444</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Row],[QUANTITY]]*J249</f>
        <v>1064</v>
      </c>
      <c r="M249" s="8">
        <f>InputData[[#This Row],[QUANTITY]]*K249*(1-InputData[[#This Row],[DISCOUNT %]])</f>
        <v>1149.1199999999999</v>
      </c>
      <c r="N249">
        <f>DAY(InputData[[#This Row],[DATE]])</f>
        <v>5</v>
      </c>
      <c r="O249" t="str">
        <f>TEXT(InputData[[#This Row],[DATE]],"mmm")</f>
        <v>Sep</v>
      </c>
      <c r="P249">
        <f>YEAR(InputData[[#This Row],[DATE]])</f>
        <v>2021</v>
      </c>
    </row>
    <row r="250" spans="1:16" x14ac:dyDescent="0.25">
      <c r="A250" s="3">
        <v>44445</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Row],[QUANTITY]]*J250</f>
        <v>480</v>
      </c>
      <c r="M250" s="8">
        <f>InputData[[#This Row],[QUANTITY]]*K250*(1-InputData[[#This Row],[DISCOUNT %]])</f>
        <v>648</v>
      </c>
      <c r="N250">
        <f>DAY(InputData[[#This Row],[DATE]])</f>
        <v>6</v>
      </c>
      <c r="O250" t="str">
        <f>TEXT(InputData[[#This Row],[DATE]],"mmm")</f>
        <v>Sep</v>
      </c>
      <c r="P250">
        <f>YEAR(InputData[[#This Row],[DATE]])</f>
        <v>2021</v>
      </c>
    </row>
    <row r="251" spans="1:16" x14ac:dyDescent="0.25">
      <c r="A251" s="3">
        <v>44446</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Row],[QUANTITY]]*J251</f>
        <v>142</v>
      </c>
      <c r="M251" s="8">
        <f>InputData[[#This Row],[QUANTITY]]*K251*(1-InputData[[#This Row],[DISCOUNT %]])</f>
        <v>161.88</v>
      </c>
      <c r="N251">
        <f>DAY(InputData[[#This Row],[DATE]])</f>
        <v>7</v>
      </c>
      <c r="O251" t="str">
        <f>TEXT(InputData[[#This Row],[DATE]],"mmm")</f>
        <v>Sep</v>
      </c>
      <c r="P251">
        <f>YEAR(InputData[[#This Row],[DATE]])</f>
        <v>2021</v>
      </c>
    </row>
    <row r="252" spans="1:16" x14ac:dyDescent="0.25">
      <c r="A252" s="3">
        <v>44447</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Row],[QUANTITY]]*J252</f>
        <v>968</v>
      </c>
      <c r="M252" s="8">
        <f>InputData[[#This Row],[QUANTITY]]*K252*(1-InputData[[#This Row],[DISCOUNT %]])</f>
        <v>1132.56</v>
      </c>
      <c r="N252">
        <f>DAY(InputData[[#This Row],[DATE]])</f>
        <v>8</v>
      </c>
      <c r="O252" t="str">
        <f>TEXT(InputData[[#This Row],[DATE]],"mmm")</f>
        <v>Sep</v>
      </c>
      <c r="P252">
        <f>YEAR(InputData[[#This Row],[DATE]])</f>
        <v>2021</v>
      </c>
    </row>
    <row r="253" spans="1:16" x14ac:dyDescent="0.25">
      <c r="A253" s="3">
        <v>44448</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Row],[QUANTITY]]*J253</f>
        <v>1692</v>
      </c>
      <c r="M253" s="8">
        <f>InputData[[#This Row],[QUANTITY]]*K253*(1-InputData[[#This Row],[DISCOUNT %]])</f>
        <v>1793.52</v>
      </c>
      <c r="N253">
        <f>DAY(InputData[[#This Row],[DATE]])</f>
        <v>9</v>
      </c>
      <c r="O253" t="str">
        <f>TEXT(InputData[[#This Row],[DATE]],"mmm")</f>
        <v>Sep</v>
      </c>
      <c r="P253">
        <f>YEAR(InputData[[#This Row],[DATE]])</f>
        <v>2021</v>
      </c>
    </row>
    <row r="254" spans="1:16" x14ac:dyDescent="0.25">
      <c r="A254" s="3">
        <v>44449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Row],[QUANTITY]]*J254</f>
        <v>141</v>
      </c>
      <c r="M254" s="8">
        <f>InputData[[#This Row],[QUANTITY]]*K254*(1-InputData[[#This Row],[DISCOUNT %]])</f>
        <v>159.32999999999998</v>
      </c>
      <c r="N254">
        <f>DAY(InputData[[#This Row],[DATE]])</f>
        <v>10</v>
      </c>
      <c r="O254" t="str">
        <f>TEXT(InputData[[#This Row],[DATE]],"mmm")</f>
        <v>Sep</v>
      </c>
      <c r="P254">
        <f>YEAR(InputData[[#This Row],[DATE]])</f>
        <v>2021</v>
      </c>
    </row>
    <row r="255" spans="1:16" x14ac:dyDescent="0.25">
      <c r="A255" s="3">
        <v>44450</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Row],[QUANTITY]]*J255</f>
        <v>440</v>
      </c>
      <c r="M255" s="8">
        <f>InputData[[#This Row],[QUANTITY]]*K255*(1-InputData[[#This Row],[DISCOUNT %]])</f>
        <v>484</v>
      </c>
      <c r="N255">
        <f>DAY(InputData[[#This Row],[DATE]])</f>
        <v>11</v>
      </c>
      <c r="O255" t="str">
        <f>TEXT(InputData[[#This Row],[DATE]],"mmm")</f>
        <v>Sep</v>
      </c>
      <c r="P255">
        <f>YEAR(InputData[[#This Row],[DATE]])</f>
        <v>2021</v>
      </c>
    </row>
    <row r="256" spans="1:16" x14ac:dyDescent="0.25">
      <c r="A256" s="3">
        <v>44451</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Row],[QUANTITY]]*J256</f>
        <v>1022</v>
      </c>
      <c r="M256" s="8">
        <f>InputData[[#This Row],[QUANTITY]]*K256*(1-InputData[[#This Row],[DISCOUNT %]])</f>
        <v>1318.38</v>
      </c>
      <c r="N256">
        <f>DAY(InputData[[#This Row],[DATE]])</f>
        <v>12</v>
      </c>
      <c r="O256" t="str">
        <f>TEXT(InputData[[#This Row],[DATE]],"mmm")</f>
        <v>Sep</v>
      </c>
      <c r="P256">
        <f>YEAR(InputData[[#This Row],[DATE]])</f>
        <v>2021</v>
      </c>
    </row>
    <row r="257" spans="1:16" x14ac:dyDescent="0.25">
      <c r="A257" s="3">
        <v>44452</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Row],[QUANTITY]]*J257</f>
        <v>180</v>
      </c>
      <c r="M257" s="8">
        <f>InputData[[#This Row],[QUANTITY]]*K257*(1-InputData[[#This Row],[DISCOUNT %]])</f>
        <v>246.6</v>
      </c>
      <c r="N257">
        <f>DAY(InputData[[#This Row],[DATE]])</f>
        <v>13</v>
      </c>
      <c r="O257" t="str">
        <f>TEXT(InputData[[#This Row],[DATE]],"mmm")</f>
        <v>Sep</v>
      </c>
      <c r="P257">
        <f>YEAR(InputData[[#This Row],[DATE]])</f>
        <v>2021</v>
      </c>
    </row>
    <row r="258" spans="1:16" x14ac:dyDescent="0.25">
      <c r="A258" s="3">
        <v>44453</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Row],[QUANTITY]]*J258</f>
        <v>960</v>
      </c>
      <c r="M258" s="8">
        <f>InputData[[#This Row],[QUANTITY]]*K258*(1-InputData[[#This Row],[DISCOUNT %]])</f>
        <v>1296</v>
      </c>
      <c r="N258">
        <f>DAY(InputData[[#This Row],[DATE]])</f>
        <v>14</v>
      </c>
      <c r="O258" t="str">
        <f>TEXT(InputData[[#This Row],[DATE]],"mmm")</f>
        <v>Sep</v>
      </c>
      <c r="P258">
        <f>YEAR(InputData[[#This Row],[DATE]])</f>
        <v>2021</v>
      </c>
    </row>
    <row r="259" spans="1:16" x14ac:dyDescent="0.25">
      <c r="A259" s="3">
        <v>44454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Row],[QUANTITY]]*J259</f>
        <v>720</v>
      </c>
      <c r="M259" s="8">
        <f>InputData[[#This Row],[QUANTITY]]*K259*(1-InputData[[#This Row],[DISCOUNT %]])</f>
        <v>770.4</v>
      </c>
      <c r="N259">
        <f>DAY(InputData[[#This Row],[DATE]])</f>
        <v>15</v>
      </c>
      <c r="O259" t="str">
        <f>TEXT(InputData[[#This Row],[DATE]],"mmm")</f>
        <v>Sep</v>
      </c>
      <c r="P259">
        <f>YEAR(InputData[[#This Row],[DATE]])</f>
        <v>2021</v>
      </c>
    </row>
    <row r="260" spans="1:16" x14ac:dyDescent="0.25">
      <c r="A260" s="3">
        <v>44455</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Row],[QUANTITY]]*J260</f>
        <v>1932</v>
      </c>
      <c r="M260" s="8">
        <f>InputData[[#This Row],[QUANTITY]]*K260*(1-InputData[[#This Row],[DISCOUNT %]])</f>
        <v>2434.3199999999997</v>
      </c>
      <c r="N260">
        <f>DAY(InputData[[#This Row],[DATE]])</f>
        <v>16</v>
      </c>
      <c r="O260" t="str">
        <f>TEXT(InputData[[#This Row],[DATE]],"mmm")</f>
        <v>Sep</v>
      </c>
      <c r="P260">
        <f>YEAR(InputData[[#This Row],[DATE]])</f>
        <v>2021</v>
      </c>
    </row>
    <row r="261" spans="1:16" x14ac:dyDescent="0.25">
      <c r="A261" s="3">
        <v>44456</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Row],[QUANTITY]]*J261</f>
        <v>658</v>
      </c>
      <c r="M261" s="8">
        <f>InputData[[#This Row],[QUANTITY]]*K261*(1-InputData[[#This Row],[DISCOUNT %]])</f>
        <v>743.54</v>
      </c>
      <c r="N261">
        <f>DAY(InputData[[#This Row],[DATE]])</f>
        <v>17</v>
      </c>
      <c r="O261" t="str">
        <f>TEXT(InputData[[#This Row],[DATE]],"mmm")</f>
        <v>Sep</v>
      </c>
      <c r="P261">
        <f>YEAR(InputData[[#This Row],[DATE]])</f>
        <v>2021</v>
      </c>
    </row>
    <row r="262" spans="1:16" x14ac:dyDescent="0.25">
      <c r="A262" s="3">
        <v>44457</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Row],[QUANTITY]]*J262</f>
        <v>282</v>
      </c>
      <c r="M262" s="8">
        <f>InputData[[#This Row],[QUANTITY]]*K262*(1-InputData[[#This Row],[DISCOUNT %]])</f>
        <v>318.65999999999997</v>
      </c>
      <c r="N262">
        <f>DAY(InputData[[#This Row],[DATE]])</f>
        <v>18</v>
      </c>
      <c r="O262" t="str">
        <f>TEXT(InputData[[#This Row],[DATE]],"mmm")</f>
        <v>Sep</v>
      </c>
      <c r="P262">
        <f>YEAR(InputData[[#This Row],[DATE]])</f>
        <v>2021</v>
      </c>
    </row>
    <row r="263" spans="1:16" x14ac:dyDescent="0.25">
      <c r="A263" s="3">
        <v>44458</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Row],[QUANTITY]]*J263</f>
        <v>1924</v>
      </c>
      <c r="M263" s="8">
        <f>InputData[[#This Row],[QUANTITY]]*K263*(1-InputData[[#This Row],[DISCOUNT %]])</f>
        <v>2135.64</v>
      </c>
      <c r="N263">
        <f>DAY(InputData[[#This Row],[DATE]])</f>
        <v>19</v>
      </c>
      <c r="O263" t="str">
        <f>TEXT(InputData[[#This Row],[DATE]],"mmm")</f>
        <v>Sep</v>
      </c>
      <c r="P263">
        <f>YEAR(InputData[[#This Row],[DATE]])</f>
        <v>2021</v>
      </c>
    </row>
    <row r="264" spans="1:16" x14ac:dyDescent="0.25">
      <c r="A264" s="3">
        <v>44459</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Row],[QUANTITY]]*J264</f>
        <v>121</v>
      </c>
      <c r="M264" s="8">
        <f>InputData[[#This Row],[QUANTITY]]*K264*(1-InputData[[#This Row],[DISCOUNT %]])</f>
        <v>141.57</v>
      </c>
      <c r="N264">
        <f>DAY(InputData[[#This Row],[DATE]])</f>
        <v>20</v>
      </c>
      <c r="O264" t="str">
        <f>TEXT(InputData[[#This Row],[DATE]],"mmm")</f>
        <v>Sep</v>
      </c>
      <c r="P264">
        <f>YEAR(InputData[[#This Row],[DATE]])</f>
        <v>2021</v>
      </c>
    </row>
    <row r="265" spans="1:16" x14ac:dyDescent="0.25">
      <c r="A265" s="3">
        <v>44460</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Row],[QUANTITY]]*J265</f>
        <v>1036</v>
      </c>
      <c r="M265" s="8">
        <f>InputData[[#This Row],[QUANTITY]]*K265*(1-InputData[[#This Row],[DISCOUNT %]])</f>
        <v>1149.96</v>
      </c>
      <c r="N265">
        <f>DAY(InputData[[#This Row],[DATE]])</f>
        <v>21</v>
      </c>
      <c r="O265" t="str">
        <f>TEXT(InputData[[#This Row],[DATE]],"mmm")</f>
        <v>Sep</v>
      </c>
      <c r="P265">
        <f>YEAR(InputData[[#This Row],[DATE]])</f>
        <v>2021</v>
      </c>
    </row>
    <row r="266" spans="1:16" x14ac:dyDescent="0.25">
      <c r="A266" s="3">
        <v>44461</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Row],[QUANTITY]]*J266</f>
        <v>24</v>
      </c>
      <c r="M266" s="8">
        <f>InputData[[#This Row],[QUANTITY]]*K266*(1-InputData[[#This Row],[DISCOUNT %]])</f>
        <v>31.439999999999998</v>
      </c>
      <c r="N266">
        <f>DAY(InputData[[#This Row],[DATE]])</f>
        <v>22</v>
      </c>
      <c r="O266" t="str">
        <f>TEXT(InputData[[#This Row],[DATE]],"mmm")</f>
        <v>Sep</v>
      </c>
      <c r="P266">
        <f>YEAR(InputData[[#This Row],[DATE]])</f>
        <v>2021</v>
      </c>
    </row>
    <row r="267" spans="1:16" x14ac:dyDescent="0.25">
      <c r="A267" s="3">
        <v>44462</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Row],[QUANTITY]]*J267</f>
        <v>95</v>
      </c>
      <c r="M267" s="8">
        <f>InputData[[#This Row],[QUANTITY]]*K267*(1-InputData[[#This Row],[DISCOUNT %]])</f>
        <v>119.7</v>
      </c>
      <c r="N267">
        <f>DAY(InputData[[#This Row],[DATE]])</f>
        <v>23</v>
      </c>
      <c r="O267" t="str">
        <f>TEXT(InputData[[#This Row],[DATE]],"mmm")</f>
        <v>Sep</v>
      </c>
      <c r="P267">
        <f>YEAR(InputData[[#This Row],[DATE]])</f>
        <v>2021</v>
      </c>
    </row>
    <row r="268" spans="1:16" x14ac:dyDescent="0.25">
      <c r="A268" s="3">
        <v>44463</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Row],[QUANTITY]]*J268</f>
        <v>603</v>
      </c>
      <c r="M268" s="8">
        <f>InputData[[#This Row],[QUANTITY]]*K268*(1-InputData[[#This Row],[DISCOUNT %]])</f>
        <v>747.72</v>
      </c>
      <c r="N268">
        <f>DAY(InputData[[#This Row],[DATE]])</f>
        <v>24</v>
      </c>
      <c r="O268" t="str">
        <f>TEXT(InputData[[#This Row],[DATE]],"mmm")</f>
        <v>Sep</v>
      </c>
      <c r="P268">
        <f>YEAR(InputData[[#This Row],[DATE]])</f>
        <v>2021</v>
      </c>
    </row>
    <row r="269" spans="1:16" x14ac:dyDescent="0.25">
      <c r="A269" s="3">
        <v>44464</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Row],[QUANTITY]]*J269</f>
        <v>584</v>
      </c>
      <c r="M269" s="8">
        <f>InputData[[#This Row],[QUANTITY]]*K269*(1-InputData[[#This Row],[DISCOUNT %]])</f>
        <v>753.36</v>
      </c>
      <c r="N269">
        <f>DAY(InputData[[#This Row],[DATE]])</f>
        <v>25</v>
      </c>
      <c r="O269" t="str">
        <f>TEXT(InputData[[#This Row],[DATE]],"mmm")</f>
        <v>Sep</v>
      </c>
      <c r="P269">
        <f>YEAR(InputData[[#This Row],[DATE]])</f>
        <v>2021</v>
      </c>
    </row>
    <row r="270" spans="1:16" x14ac:dyDescent="0.25">
      <c r="A270" s="3">
        <v>44465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Row],[QUANTITY]]*J270</f>
        <v>47</v>
      </c>
      <c r="M270" s="8">
        <f>InputData[[#This Row],[QUANTITY]]*K270*(1-InputData[[#This Row],[DISCOUNT %]])</f>
        <v>53.11</v>
      </c>
      <c r="N270">
        <f>DAY(InputData[[#This Row],[DATE]])</f>
        <v>26</v>
      </c>
      <c r="O270" t="str">
        <f>TEXT(InputData[[#This Row],[DATE]],"mmm")</f>
        <v>Sep</v>
      </c>
      <c r="P270">
        <f>YEAR(InputData[[#This Row],[DATE]])</f>
        <v>2021</v>
      </c>
    </row>
    <row r="271" spans="1:16" x14ac:dyDescent="0.25">
      <c r="A271" s="3">
        <v>44466</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Row],[QUANTITY]]*J271</f>
        <v>1068</v>
      </c>
      <c r="M271" s="8">
        <f>InputData[[#This Row],[QUANTITY]]*K271*(1-InputData[[#This Row],[DISCOUNT %]])</f>
        <v>1409.76</v>
      </c>
      <c r="N271">
        <f>DAY(InputData[[#This Row],[DATE]])</f>
        <v>27</v>
      </c>
      <c r="O271" t="str">
        <f>TEXT(InputData[[#This Row],[DATE]],"mmm")</f>
        <v>Sep</v>
      </c>
      <c r="P271">
        <f>YEAR(InputData[[#This Row],[DATE]])</f>
        <v>2021</v>
      </c>
    </row>
    <row r="272" spans="1:16" x14ac:dyDescent="0.25">
      <c r="A272" s="3">
        <v>44467</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Row],[QUANTITY]]*J272</f>
        <v>770</v>
      </c>
      <c r="M272" s="8">
        <f>InputData[[#This Row],[QUANTITY]]*K272*(1-InputData[[#This Row],[DISCOUNT %]])</f>
        <v>816.19999999999993</v>
      </c>
      <c r="N272">
        <f>DAY(InputData[[#This Row],[DATE]])</f>
        <v>28</v>
      </c>
      <c r="O272" t="str">
        <f>TEXT(InputData[[#This Row],[DATE]],"mmm")</f>
        <v>Sep</v>
      </c>
      <c r="P272">
        <f>YEAR(InputData[[#This Row],[DATE]])</f>
        <v>2021</v>
      </c>
    </row>
    <row r="273" spans="1:16" x14ac:dyDescent="0.25">
      <c r="A273" s="3">
        <v>44468</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Row],[QUANTITY]]*J273</f>
        <v>178</v>
      </c>
      <c r="M273" s="8">
        <f>InputData[[#This Row],[QUANTITY]]*K273*(1-InputData[[#This Row],[DISCOUNT %]])</f>
        <v>234.96</v>
      </c>
      <c r="N273">
        <f>DAY(InputData[[#This Row],[DATE]])</f>
        <v>29</v>
      </c>
      <c r="O273" t="str">
        <f>TEXT(InputData[[#This Row],[DATE]],"mmm")</f>
        <v>Sep</v>
      </c>
      <c r="P273">
        <f>YEAR(InputData[[#This Row],[DATE]])</f>
        <v>2021</v>
      </c>
    </row>
    <row r="274" spans="1:16" x14ac:dyDescent="0.25">
      <c r="A274" s="3">
        <v>44469</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Row],[QUANTITY]]*J274</f>
        <v>900</v>
      </c>
      <c r="M274" s="8">
        <f>InputData[[#This Row],[QUANTITY]]*K274*(1-InputData[[#This Row],[DISCOUNT %]])</f>
        <v>1260</v>
      </c>
      <c r="N274">
        <f>DAY(InputData[[#This Row],[DATE]])</f>
        <v>30</v>
      </c>
      <c r="O274" t="str">
        <f>TEXT(InputData[[#This Row],[DATE]],"mmm")</f>
        <v>Sep</v>
      </c>
      <c r="P274">
        <f>YEAR(InputData[[#This Row],[DATE]])</f>
        <v>2021</v>
      </c>
    </row>
    <row r="275" spans="1:16" x14ac:dyDescent="0.25">
      <c r="A275" s="3">
        <v>44470</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Row],[QUANTITY]]*J275</f>
        <v>616</v>
      </c>
      <c r="M275" s="8">
        <f>InputData[[#This Row],[QUANTITY]]*K275*(1-InputData[[#This Row],[DISCOUNT %]])</f>
        <v>677.6</v>
      </c>
      <c r="N275">
        <f>DAY(InputData[[#This Row],[DATE]])</f>
        <v>1</v>
      </c>
      <c r="O275" t="str">
        <f>TEXT(InputData[[#This Row],[DATE]],"mmm")</f>
        <v>Oct</v>
      </c>
      <c r="P275">
        <f>YEAR(InputData[[#This Row],[DATE]])</f>
        <v>2021</v>
      </c>
    </row>
    <row r="276" spans="1:16" x14ac:dyDescent="0.25">
      <c r="A276" s="3">
        <v>44471</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Row],[QUANTITY]]*J276</f>
        <v>1210</v>
      </c>
      <c r="M276" s="8">
        <f>InputData[[#This Row],[QUANTITY]]*K276*(1-InputData[[#This Row],[DISCOUNT %]])</f>
        <v>1415.6999999999998</v>
      </c>
      <c r="N276">
        <f>DAY(InputData[[#This Row],[DATE]])</f>
        <v>2</v>
      </c>
      <c r="O276" t="str">
        <f>TEXT(InputData[[#This Row],[DATE]],"mmm")</f>
        <v>Oct</v>
      </c>
      <c r="P276">
        <f>YEAR(InputData[[#This Row],[DATE]])</f>
        <v>2021</v>
      </c>
    </row>
    <row r="277" spans="1:16" x14ac:dyDescent="0.25">
      <c r="A277" s="3">
        <v>44472</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Row],[QUANTITY]]*J277</f>
        <v>1232</v>
      </c>
      <c r="M277" s="8">
        <f>InputData[[#This Row],[QUANTITY]]*K277*(1-InputData[[#This Row],[DISCOUNT %]])</f>
        <v>1613.92</v>
      </c>
      <c r="N277">
        <f>DAY(InputData[[#This Row],[DATE]])</f>
        <v>3</v>
      </c>
      <c r="O277" t="str">
        <f>TEXT(InputData[[#This Row],[DATE]],"mmm")</f>
        <v>Oct</v>
      </c>
      <c r="P277">
        <f>YEAR(InputData[[#This Row],[DATE]])</f>
        <v>2021</v>
      </c>
    </row>
    <row r="278" spans="1:16" x14ac:dyDescent="0.25">
      <c r="A278" s="3">
        <v>44473</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Row],[QUANTITY]]*J278</f>
        <v>360</v>
      </c>
      <c r="M278" s="8">
        <f>InputData[[#This Row],[QUANTITY]]*K278*(1-InputData[[#This Row],[DISCOUNT %]])</f>
        <v>460.8</v>
      </c>
      <c r="N278">
        <f>DAY(InputData[[#This Row],[DATE]])</f>
        <v>4</v>
      </c>
      <c r="O278" t="str">
        <f>TEXT(InputData[[#This Row],[DATE]],"mmm")</f>
        <v>Oct</v>
      </c>
      <c r="P278">
        <f>YEAR(InputData[[#This Row],[DATE]])</f>
        <v>2021</v>
      </c>
    </row>
    <row r="279" spans="1:16" x14ac:dyDescent="0.25">
      <c r="A279" s="3">
        <v>44474</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Row],[QUANTITY]]*J279</f>
        <v>747</v>
      </c>
      <c r="M279" s="8">
        <f>InputData[[#This Row],[QUANTITY]]*K279*(1-InputData[[#This Row],[DISCOUNT %]])</f>
        <v>851.58</v>
      </c>
      <c r="N279">
        <f>DAY(InputData[[#This Row],[DATE]])</f>
        <v>5</v>
      </c>
      <c r="O279" t="str">
        <f>TEXT(InputData[[#This Row],[DATE]],"mmm")</f>
        <v>Oct</v>
      </c>
      <c r="P279">
        <f>YEAR(InputData[[#This Row],[DATE]])</f>
        <v>2021</v>
      </c>
    </row>
    <row r="280" spans="1:16" x14ac:dyDescent="0.25">
      <c r="A280" s="3">
        <v>44475</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Row],[QUANTITY]]*J280</f>
        <v>252</v>
      </c>
      <c r="M280" s="8">
        <f>InputData[[#This Row],[QUANTITY]]*K280*(1-InputData[[#This Row],[DISCOUNT %]])</f>
        <v>325.08</v>
      </c>
      <c r="N280">
        <f>DAY(InputData[[#This Row],[DATE]])</f>
        <v>6</v>
      </c>
      <c r="O280" t="str">
        <f>TEXT(InputData[[#This Row],[DATE]],"mmm")</f>
        <v>Oct</v>
      </c>
      <c r="P280">
        <f>YEAR(InputData[[#This Row],[DATE]])</f>
        <v>2021</v>
      </c>
    </row>
    <row r="281" spans="1:16" x14ac:dyDescent="0.25">
      <c r="A281" s="3">
        <v>44476</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Row],[QUANTITY]]*J281</f>
        <v>784</v>
      </c>
      <c r="M281" s="8">
        <f>InputData[[#This Row],[QUANTITY]]*K281*(1-InputData[[#This Row],[DISCOUNT %]])</f>
        <v>1027.04</v>
      </c>
      <c r="N281">
        <f>DAY(InputData[[#This Row],[DATE]])</f>
        <v>7</v>
      </c>
      <c r="O281" t="str">
        <f>TEXT(InputData[[#This Row],[DATE]],"mmm")</f>
        <v>Oct</v>
      </c>
      <c r="P281">
        <f>YEAR(InputData[[#This Row],[DATE]])</f>
        <v>2021</v>
      </c>
    </row>
    <row r="282" spans="1:16" x14ac:dyDescent="0.25">
      <c r="A282" s="3">
        <v>44477</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Row],[QUANTITY]]*J282</f>
        <v>588</v>
      </c>
      <c r="M282" s="8">
        <f>InputData[[#This Row],[QUANTITY]]*K282*(1-InputData[[#This Row],[DISCOUNT %]])</f>
        <v>623.28</v>
      </c>
      <c r="N282">
        <f>DAY(InputData[[#This Row],[DATE]])</f>
        <v>8</v>
      </c>
      <c r="O282" t="str">
        <f>TEXT(InputData[[#This Row],[DATE]],"mmm")</f>
        <v>Oct</v>
      </c>
      <c r="P282">
        <f>YEAR(InputData[[#This Row],[DATE]])</f>
        <v>2021</v>
      </c>
    </row>
    <row r="283" spans="1:16" x14ac:dyDescent="0.25">
      <c r="A283" s="3">
        <v>44478</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Row],[QUANTITY]]*J283</f>
        <v>525</v>
      </c>
      <c r="M283" s="8">
        <f>InputData[[#This Row],[QUANTITY]]*K283*(1-InputData[[#This Row],[DISCOUNT %]])</f>
        <v>714</v>
      </c>
      <c r="N283">
        <f>DAY(InputData[[#This Row],[DATE]])</f>
        <v>9</v>
      </c>
      <c r="O283" t="str">
        <f>TEXT(InputData[[#This Row],[DATE]],"mmm")</f>
        <v>Oct</v>
      </c>
      <c r="P283">
        <f>YEAR(InputData[[#This Row],[DATE]])</f>
        <v>2021</v>
      </c>
    </row>
    <row r="284" spans="1:16" x14ac:dyDescent="0.25">
      <c r="A284" s="3">
        <v>44479</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Row],[QUANTITY]]*J284</f>
        <v>960</v>
      </c>
      <c r="M284" s="8">
        <f>InputData[[#This Row],[QUANTITY]]*K284*(1-InputData[[#This Row],[DISCOUNT %]])</f>
        <v>1296</v>
      </c>
      <c r="N284">
        <f>DAY(InputData[[#This Row],[DATE]])</f>
        <v>10</v>
      </c>
      <c r="O284" t="str">
        <f>TEXT(InputData[[#This Row],[DATE]],"mmm")</f>
        <v>Oct</v>
      </c>
      <c r="P284">
        <f>YEAR(InputData[[#This Row],[DATE]])</f>
        <v>2021</v>
      </c>
    </row>
    <row r="285" spans="1:16" x14ac:dyDescent="0.25">
      <c r="A285" s="3">
        <v>44480</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Row],[QUANTITY]]*J285</f>
        <v>2220</v>
      </c>
      <c r="M285" s="8">
        <f>InputData[[#This Row],[QUANTITY]]*K285*(1-InputData[[#This Row],[DISCOUNT %]])</f>
        <v>3019.2</v>
      </c>
      <c r="N285">
        <f>DAY(InputData[[#This Row],[DATE]])</f>
        <v>11</v>
      </c>
      <c r="O285" t="str">
        <f>TEXT(InputData[[#This Row],[DATE]],"mmm")</f>
        <v>Oct</v>
      </c>
      <c r="P285">
        <f>YEAR(InputData[[#This Row],[DATE]])</f>
        <v>2021</v>
      </c>
    </row>
    <row r="286" spans="1:16" x14ac:dyDescent="0.25">
      <c r="A286" s="3">
        <v>44481</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Row],[QUANTITY]]*J286</f>
        <v>1876</v>
      </c>
      <c r="M286" s="8">
        <f>InputData[[#This Row],[QUANTITY]]*K286*(1-InputData[[#This Row],[DISCOUNT %]])</f>
        <v>2194.92</v>
      </c>
      <c r="N286">
        <f>DAY(InputData[[#This Row],[DATE]])</f>
        <v>12</v>
      </c>
      <c r="O286" t="str">
        <f>TEXT(InputData[[#This Row],[DATE]],"mmm")</f>
        <v>Oct</v>
      </c>
      <c r="P286">
        <f>YEAR(InputData[[#This Row],[DATE]])</f>
        <v>2021</v>
      </c>
    </row>
    <row r="287" spans="1:16" x14ac:dyDescent="0.25">
      <c r="A287" s="3">
        <v>44482</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Row],[QUANTITY]]*J287</f>
        <v>143</v>
      </c>
      <c r="M287" s="8">
        <f>InputData[[#This Row],[QUANTITY]]*K287*(1-InputData[[#This Row],[DISCOUNT %]])</f>
        <v>183.04000000000002</v>
      </c>
      <c r="N287">
        <f>DAY(InputData[[#This Row],[DATE]])</f>
        <v>13</v>
      </c>
      <c r="O287" t="str">
        <f>TEXT(InputData[[#This Row],[DATE]],"mmm")</f>
        <v>Oct</v>
      </c>
      <c r="P287">
        <f>YEAR(InputData[[#This Row],[DATE]])</f>
        <v>2021</v>
      </c>
    </row>
    <row r="288" spans="1:16" x14ac:dyDescent="0.25">
      <c r="A288" s="3">
        <v>44483</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Row],[QUANTITY]]*J288</f>
        <v>846</v>
      </c>
      <c r="M288" s="8">
        <f>InputData[[#This Row],[QUANTITY]]*K288*(1-InputData[[#This Row],[DISCOUNT %]])</f>
        <v>896.76</v>
      </c>
      <c r="N288">
        <f>DAY(InputData[[#This Row],[DATE]])</f>
        <v>14</v>
      </c>
      <c r="O288" t="str">
        <f>TEXT(InputData[[#This Row],[DATE]],"mmm")</f>
        <v>Oct</v>
      </c>
      <c r="P288">
        <f>YEAR(InputData[[#This Row],[DATE]])</f>
        <v>2021</v>
      </c>
    </row>
    <row r="289" spans="1:16" x14ac:dyDescent="0.25">
      <c r="A289" s="3">
        <v>44484</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Row],[QUANTITY]]*J289</f>
        <v>1242</v>
      </c>
      <c r="M289" s="8">
        <f>InputData[[#This Row],[QUANTITY]]*K289*(1-InputData[[#This Row],[DISCOUNT %]])</f>
        <v>1564.92</v>
      </c>
      <c r="N289">
        <f>DAY(InputData[[#This Row],[DATE]])</f>
        <v>15</v>
      </c>
      <c r="O289" t="str">
        <f>TEXT(InputData[[#This Row],[DATE]],"mmm")</f>
        <v>Oct</v>
      </c>
      <c r="P289">
        <f>YEAR(InputData[[#This Row],[DATE]])</f>
        <v>2021</v>
      </c>
    </row>
    <row r="290" spans="1:16" x14ac:dyDescent="0.25">
      <c r="A290" s="3">
        <v>44485</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Row],[QUANTITY]]*J290</f>
        <v>1197</v>
      </c>
      <c r="M290" s="8">
        <f>InputData[[#This Row],[QUANTITY]]*K290*(1-InputData[[#This Row],[DISCOUNT %]])</f>
        <v>1400.4900000000002</v>
      </c>
      <c r="N290">
        <f>DAY(InputData[[#This Row],[DATE]])</f>
        <v>16</v>
      </c>
      <c r="O290" t="str">
        <f>TEXT(InputData[[#This Row],[DATE]],"mmm")</f>
        <v>Oct</v>
      </c>
      <c r="P290">
        <f>YEAR(InputData[[#This Row],[DATE]])</f>
        <v>2021</v>
      </c>
    </row>
    <row r="291" spans="1:16" x14ac:dyDescent="0.25">
      <c r="A291" s="3">
        <v>44486</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Row],[QUANTITY]]*J291</f>
        <v>896</v>
      </c>
      <c r="M291" s="8">
        <f>InputData[[#This Row],[QUANTITY]]*K291*(1-InputData[[#This Row],[DISCOUNT %]])</f>
        <v>1173.76</v>
      </c>
      <c r="N291">
        <f>DAY(InputData[[#This Row],[DATE]])</f>
        <v>17</v>
      </c>
      <c r="O291" t="str">
        <f>TEXT(InputData[[#This Row],[DATE]],"mmm")</f>
        <v>Oct</v>
      </c>
      <c r="P291">
        <f>YEAR(InputData[[#This Row],[DATE]])</f>
        <v>2021</v>
      </c>
    </row>
    <row r="292" spans="1:16" x14ac:dyDescent="0.25">
      <c r="A292" s="3">
        <v>44487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Row],[QUANTITY]]*J292</f>
        <v>222</v>
      </c>
      <c r="M292" s="8">
        <f>InputData[[#This Row],[QUANTITY]]*K292*(1-InputData[[#This Row],[DISCOUNT %]])</f>
        <v>295.26</v>
      </c>
      <c r="N292">
        <f>DAY(InputData[[#This Row],[DATE]])</f>
        <v>18</v>
      </c>
      <c r="O292" t="str">
        <f>TEXT(InputData[[#This Row],[DATE]],"mmm")</f>
        <v>Oct</v>
      </c>
      <c r="P292">
        <f>YEAR(InputData[[#This Row],[DATE]])</f>
        <v>2021</v>
      </c>
    </row>
    <row r="293" spans="1:16" x14ac:dyDescent="0.25">
      <c r="A293" s="3">
        <v>44488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Row],[QUANTITY]]*J293</f>
        <v>630</v>
      </c>
      <c r="M293" s="8">
        <f>InputData[[#This Row],[QUANTITY]]*K293*(1-InputData[[#This Row],[DISCOUNT %]])</f>
        <v>856.80000000000007</v>
      </c>
      <c r="N293">
        <f>DAY(InputData[[#This Row],[DATE]])</f>
        <v>19</v>
      </c>
      <c r="O293" t="str">
        <f>TEXT(InputData[[#This Row],[DATE]],"mmm")</f>
        <v>Oct</v>
      </c>
      <c r="P293">
        <f>YEAR(InputData[[#This Row],[DATE]])</f>
        <v>2021</v>
      </c>
    </row>
    <row r="294" spans="1:16" x14ac:dyDescent="0.25">
      <c r="A294" s="3">
        <v>44489</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Row],[QUANTITY]]*J294</f>
        <v>1463</v>
      </c>
      <c r="M294" s="8">
        <f>InputData[[#This Row],[QUANTITY]]*K294*(1-InputData[[#This Row],[DISCOUNT %]])</f>
        <v>1711.71</v>
      </c>
      <c r="N294">
        <f>DAY(InputData[[#This Row],[DATE]])</f>
        <v>20</v>
      </c>
      <c r="O294" t="str">
        <f>TEXT(InputData[[#This Row],[DATE]],"mmm")</f>
        <v>Oct</v>
      </c>
      <c r="P294">
        <f>YEAR(InputData[[#This Row],[DATE]])</f>
        <v>2021</v>
      </c>
    </row>
    <row r="295" spans="1:16" x14ac:dyDescent="0.25">
      <c r="A295" s="3">
        <v>44490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Row],[QUANTITY]]*J295</f>
        <v>132</v>
      </c>
      <c r="M295" s="8">
        <f>InputData[[#This Row],[QUANTITY]]*K295*(1-InputData[[#This Row],[DISCOUNT %]])</f>
        <v>146.52000000000001</v>
      </c>
      <c r="N295">
        <f>DAY(InputData[[#This Row],[DATE]])</f>
        <v>21</v>
      </c>
      <c r="O295" t="str">
        <f>TEXT(InputData[[#This Row],[DATE]],"mmm")</f>
        <v>Oct</v>
      </c>
      <c r="P295">
        <f>YEAR(InputData[[#This Row],[DATE]])</f>
        <v>2021</v>
      </c>
    </row>
    <row r="296" spans="1:16" x14ac:dyDescent="0.25">
      <c r="A296" s="3">
        <v>44491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Row],[QUANTITY]]*J296</f>
        <v>1246</v>
      </c>
      <c r="M296" s="8">
        <f>InputData[[#This Row],[QUANTITY]]*K296*(1-InputData[[#This Row],[DISCOUNT %]])</f>
        <v>1644.72</v>
      </c>
      <c r="N296">
        <f>DAY(InputData[[#This Row],[DATE]])</f>
        <v>22</v>
      </c>
      <c r="O296" t="str">
        <f>TEXT(InputData[[#This Row],[DATE]],"mmm")</f>
        <v>Oct</v>
      </c>
      <c r="P296">
        <f>YEAR(InputData[[#This Row],[DATE]])</f>
        <v>2021</v>
      </c>
    </row>
    <row r="297" spans="1:16" x14ac:dyDescent="0.25">
      <c r="A297" s="3">
        <v>44492</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Row],[QUANTITY]]*J297</f>
        <v>1924</v>
      </c>
      <c r="M297" s="8">
        <f>InputData[[#This Row],[QUANTITY]]*K297*(1-InputData[[#This Row],[DISCOUNT %]])</f>
        <v>2135.64</v>
      </c>
      <c r="N297">
        <f>DAY(InputData[[#This Row],[DATE]])</f>
        <v>23</v>
      </c>
      <c r="O297" t="str">
        <f>TEXT(InputData[[#This Row],[DATE]],"mmm")</f>
        <v>Oct</v>
      </c>
      <c r="P297">
        <f>YEAR(InputData[[#This Row],[DATE]])</f>
        <v>2021</v>
      </c>
    </row>
    <row r="298" spans="1:16" x14ac:dyDescent="0.25">
      <c r="A298" s="3">
        <v>44493</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Row],[QUANTITY]]*J298</f>
        <v>144</v>
      </c>
      <c r="M298" s="8">
        <f>InputData[[#This Row],[QUANTITY]]*K298*(1-InputData[[#This Row],[DISCOUNT %]])</f>
        <v>197.28</v>
      </c>
      <c r="N298">
        <f>DAY(InputData[[#This Row],[DATE]])</f>
        <v>24</v>
      </c>
      <c r="O298" t="str">
        <f>TEXT(InputData[[#This Row],[DATE]],"mmm")</f>
        <v>Oct</v>
      </c>
      <c r="P298">
        <f>YEAR(InputData[[#This Row],[DATE]])</f>
        <v>2021</v>
      </c>
    </row>
    <row r="299" spans="1:16" x14ac:dyDescent="0.25">
      <c r="A299" s="3">
        <v>44494</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Row],[QUANTITY]]*J299</f>
        <v>111</v>
      </c>
      <c r="M299" s="8">
        <f>InputData[[#This Row],[QUANTITY]]*K299*(1-InputData[[#This Row],[DISCOUNT %]])</f>
        <v>125.43</v>
      </c>
      <c r="N299">
        <f>DAY(InputData[[#This Row],[DATE]])</f>
        <v>25</v>
      </c>
      <c r="O299" t="str">
        <f>TEXT(InputData[[#This Row],[DATE]],"mmm")</f>
        <v>Oct</v>
      </c>
      <c r="P299">
        <f>YEAR(InputData[[#This Row],[DATE]])</f>
        <v>2021</v>
      </c>
    </row>
    <row r="300" spans="1:16" x14ac:dyDescent="0.25">
      <c r="A300" s="3">
        <v>44495</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Row],[QUANTITY]]*J300</f>
        <v>89</v>
      </c>
      <c r="M300" s="8">
        <f>InputData[[#This Row],[QUANTITY]]*K300*(1-InputData[[#This Row],[DISCOUNT %]])</f>
        <v>117.48</v>
      </c>
      <c r="N300">
        <f>DAY(InputData[[#This Row],[DATE]])</f>
        <v>26</v>
      </c>
      <c r="O300" t="str">
        <f>TEXT(InputData[[#This Row],[DATE]],"mmm")</f>
        <v>Oct</v>
      </c>
      <c r="P300">
        <f>YEAR(InputData[[#This Row],[DATE]])</f>
        <v>2021</v>
      </c>
    </row>
    <row r="301" spans="1:16" x14ac:dyDescent="0.25">
      <c r="A301" s="3">
        <v>44496</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Row],[QUANTITY]]*J301</f>
        <v>1365</v>
      </c>
      <c r="M301" s="8">
        <f>InputData[[#This Row],[QUANTITY]]*K301*(1-InputData[[#This Row],[DISCOUNT %]])</f>
        <v>1856.4</v>
      </c>
      <c r="N301">
        <f>DAY(InputData[[#This Row],[DATE]])</f>
        <v>27</v>
      </c>
      <c r="O301" t="str">
        <f>TEXT(InputData[[#This Row],[DATE]],"mmm")</f>
        <v>Oct</v>
      </c>
      <c r="P301">
        <f>YEAR(InputData[[#This Row],[DATE]])</f>
        <v>2021</v>
      </c>
    </row>
    <row r="302" spans="1:16" x14ac:dyDescent="0.25">
      <c r="A302" s="3">
        <v>44497</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Row],[QUANTITY]]*J302</f>
        <v>438</v>
      </c>
      <c r="M302" s="8">
        <f>InputData[[#This Row],[QUANTITY]]*K302*(1-InputData[[#This Row],[DISCOUNT %]])</f>
        <v>565.02</v>
      </c>
      <c r="N302">
        <f>DAY(InputData[[#This Row],[DATE]])</f>
        <v>28</v>
      </c>
      <c r="O302" t="str">
        <f>TEXT(InputData[[#This Row],[DATE]],"mmm")</f>
        <v>Oct</v>
      </c>
      <c r="P302">
        <f>YEAR(InputData[[#This Row],[DATE]])</f>
        <v>2021</v>
      </c>
    </row>
    <row r="303" spans="1:16" x14ac:dyDescent="0.25">
      <c r="A303" s="3">
        <v>44498</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Row],[QUANTITY]]*J303</f>
        <v>672</v>
      </c>
      <c r="M303" s="8">
        <f>InputData[[#This Row],[QUANTITY]]*K303*(1-InputData[[#This Row],[DISCOUNT %]])</f>
        <v>732.48</v>
      </c>
      <c r="N303">
        <f>DAY(InputData[[#This Row],[DATE]])</f>
        <v>29</v>
      </c>
      <c r="O303" t="str">
        <f>TEXT(InputData[[#This Row],[DATE]],"mmm")</f>
        <v>Oct</v>
      </c>
      <c r="P303">
        <f>YEAR(InputData[[#This Row],[DATE]])</f>
        <v>2021</v>
      </c>
    </row>
    <row r="304" spans="1:16" x14ac:dyDescent="0.25">
      <c r="A304" s="3">
        <v>44499</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Row],[QUANTITY]]*J304</f>
        <v>195</v>
      </c>
      <c r="M304" s="8">
        <f>InputData[[#This Row],[QUANTITY]]*K304*(1-InputData[[#This Row],[DISCOUNT %]])</f>
        <v>249.60000000000002</v>
      </c>
      <c r="N304">
        <f>DAY(InputData[[#This Row],[DATE]])</f>
        <v>30</v>
      </c>
      <c r="O304" t="str">
        <f>TEXT(InputData[[#This Row],[DATE]],"mmm")</f>
        <v>Oct</v>
      </c>
      <c r="P304">
        <f>YEAR(InputData[[#This Row],[DATE]])</f>
        <v>2021</v>
      </c>
    </row>
    <row r="305" spans="1:16" x14ac:dyDescent="0.25">
      <c r="A305" s="3">
        <v>44500</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Row],[QUANTITY]]*J305</f>
        <v>720</v>
      </c>
      <c r="M305" s="8">
        <f>InputData[[#This Row],[QUANTITY]]*K305*(1-InputData[[#This Row],[DISCOUNT %]])</f>
        <v>770.4</v>
      </c>
      <c r="N305">
        <f>DAY(InputData[[#This Row],[DATE]])</f>
        <v>31</v>
      </c>
      <c r="O305" t="str">
        <f>TEXT(InputData[[#This Row],[DATE]],"mmm")</f>
        <v>Oct</v>
      </c>
      <c r="P305">
        <f>YEAR(InputData[[#This Row],[DATE]])</f>
        <v>2021</v>
      </c>
    </row>
    <row r="306" spans="1:16" x14ac:dyDescent="0.25">
      <c r="A306" s="3">
        <v>44501</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Row],[QUANTITY]]*J306</f>
        <v>511</v>
      </c>
      <c r="M306" s="8">
        <f>InputData[[#This Row],[QUANTITY]]*K306*(1-InputData[[#This Row],[DISCOUNT %]])</f>
        <v>659.19</v>
      </c>
      <c r="N306">
        <f>DAY(InputData[[#This Row],[DATE]])</f>
        <v>1</v>
      </c>
      <c r="O306" t="str">
        <f>TEXT(InputData[[#This Row],[DATE]],"mmm")</f>
        <v>Nov</v>
      </c>
      <c r="P306">
        <f>YEAR(InputData[[#This Row],[DATE]])</f>
        <v>2021</v>
      </c>
    </row>
    <row r="307" spans="1:16" x14ac:dyDescent="0.25">
      <c r="A307" s="3">
        <v>44502</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Row],[QUANTITY]]*J307</f>
        <v>1995</v>
      </c>
      <c r="M307" s="8">
        <f>InputData[[#This Row],[QUANTITY]]*K307*(1-InputData[[#This Row],[DISCOUNT %]])</f>
        <v>2334.15</v>
      </c>
      <c r="N307">
        <f>DAY(InputData[[#This Row],[DATE]])</f>
        <v>2</v>
      </c>
      <c r="O307" t="str">
        <f>TEXT(InputData[[#This Row],[DATE]],"mmm")</f>
        <v>Nov</v>
      </c>
      <c r="P307">
        <f>YEAR(InputData[[#This Row],[DATE]])</f>
        <v>2021</v>
      </c>
    </row>
    <row r="308" spans="1:16" x14ac:dyDescent="0.25">
      <c r="A308" s="3">
        <v>44503</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Row],[QUANTITY]]*J308</f>
        <v>1005</v>
      </c>
      <c r="M308" s="8">
        <f>InputData[[#This Row],[QUANTITY]]*K308*(1-InputData[[#This Row],[DISCOUNT %]])</f>
        <v>1286.4000000000001</v>
      </c>
      <c r="N308">
        <f>DAY(InputData[[#This Row],[DATE]])</f>
        <v>3</v>
      </c>
      <c r="O308" t="str">
        <f>TEXT(InputData[[#This Row],[DATE]],"mmm")</f>
        <v>Nov</v>
      </c>
      <c r="P308">
        <f>YEAR(InputData[[#This Row],[DATE]])</f>
        <v>2021</v>
      </c>
    </row>
    <row r="309" spans="1:16" x14ac:dyDescent="0.25">
      <c r="A309" s="3">
        <v>44504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Row],[QUANTITY]]*J309</f>
        <v>234</v>
      </c>
      <c r="M309" s="8">
        <f>InputData[[#This Row],[QUANTITY]]*K309*(1-InputData[[#This Row],[DISCOUNT %]])</f>
        <v>320.58</v>
      </c>
      <c r="N309">
        <f>DAY(InputData[[#This Row],[DATE]])</f>
        <v>4</v>
      </c>
      <c r="O309" t="str">
        <f>TEXT(InputData[[#This Row],[DATE]],"mmm")</f>
        <v>Nov</v>
      </c>
      <c r="P309">
        <f>YEAR(InputData[[#This Row],[DATE]])</f>
        <v>2021</v>
      </c>
    </row>
    <row r="310" spans="1:16" x14ac:dyDescent="0.25">
      <c r="A310" s="3">
        <v>44505</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Row],[QUANTITY]]*J310</f>
        <v>88</v>
      </c>
      <c r="M310" s="8">
        <f>InputData[[#This Row],[QUANTITY]]*K310*(1-InputData[[#This Row],[DISCOUNT %]])</f>
        <v>97.68</v>
      </c>
      <c r="N310">
        <f>DAY(InputData[[#This Row],[DATE]])</f>
        <v>5</v>
      </c>
      <c r="O310" t="str">
        <f>TEXT(InputData[[#This Row],[DATE]],"mmm")</f>
        <v>Nov</v>
      </c>
      <c r="P310">
        <f>YEAR(InputData[[#This Row],[DATE]])</f>
        <v>2021</v>
      </c>
    </row>
    <row r="311" spans="1:16" x14ac:dyDescent="0.25">
      <c r="A311" s="3">
        <v>44506</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Row],[QUANTITY]]*J311</f>
        <v>71</v>
      </c>
      <c r="M311" s="8">
        <f>InputData[[#This Row],[QUANTITY]]*K311*(1-InputData[[#This Row],[DISCOUNT %]])</f>
        <v>80.94</v>
      </c>
      <c r="N311">
        <f>DAY(InputData[[#This Row],[DATE]])</f>
        <v>6</v>
      </c>
      <c r="O311" t="str">
        <f>TEXT(InputData[[#This Row],[DATE]],"mmm")</f>
        <v>Nov</v>
      </c>
      <c r="P311">
        <f>YEAR(InputData[[#This Row],[DATE]])</f>
        <v>2021</v>
      </c>
    </row>
    <row r="312" spans="1:16" x14ac:dyDescent="0.25">
      <c r="A312" s="3">
        <v>44507</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Row],[QUANTITY]]*J312</f>
        <v>456</v>
      </c>
      <c r="M312" s="8">
        <f>InputData[[#This Row],[QUANTITY]]*K312*(1-InputData[[#This Row],[DISCOUNT %]])</f>
        <v>492.48</v>
      </c>
      <c r="N312">
        <f>DAY(InputData[[#This Row],[DATE]])</f>
        <v>7</v>
      </c>
      <c r="O312" t="str">
        <f>TEXT(InputData[[#This Row],[DATE]],"mmm")</f>
        <v>Nov</v>
      </c>
      <c r="P312">
        <f>YEAR(InputData[[#This Row],[DATE]])</f>
        <v>2021</v>
      </c>
    </row>
    <row r="313" spans="1:16" x14ac:dyDescent="0.25">
      <c r="A313" s="3">
        <v>44508</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Row],[QUANTITY]]*J313</f>
        <v>444</v>
      </c>
      <c r="M313" s="8">
        <f>InputData[[#This Row],[QUANTITY]]*K313*(1-InputData[[#This Row],[DISCOUNT %]])</f>
        <v>603.84</v>
      </c>
      <c r="N313">
        <f>DAY(InputData[[#This Row],[DATE]])</f>
        <v>8</v>
      </c>
      <c r="O313" t="str">
        <f>TEXT(InputData[[#This Row],[DATE]],"mmm")</f>
        <v>Nov</v>
      </c>
      <c r="P313">
        <f>YEAR(InputData[[#This Row],[DATE]])</f>
        <v>2021</v>
      </c>
    </row>
    <row r="314" spans="1:16" x14ac:dyDescent="0.25">
      <c r="A314" s="3">
        <v>44509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Row],[QUANTITY]]*J314</f>
        <v>484</v>
      </c>
      <c r="M314" s="8">
        <f>InputData[[#This Row],[QUANTITY]]*K314*(1-InputData[[#This Row],[DISCOUNT %]])</f>
        <v>537.24</v>
      </c>
      <c r="N314">
        <f>DAY(InputData[[#This Row],[DATE]])</f>
        <v>9</v>
      </c>
      <c r="O314" t="str">
        <f>TEXT(InputData[[#This Row],[DATE]],"mmm")</f>
        <v>Nov</v>
      </c>
      <c r="P314">
        <f>YEAR(InputData[[#This Row],[DATE]])</f>
        <v>2021</v>
      </c>
    </row>
    <row r="315" spans="1:16" x14ac:dyDescent="0.25">
      <c r="A315" s="3">
        <v>44510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Row],[QUANTITY]]*J315</f>
        <v>1140</v>
      </c>
      <c r="M315" s="8">
        <f>InputData[[#This Row],[QUANTITY]]*K315*(1-InputData[[#This Row],[DISCOUNT %]])</f>
        <v>1436.4</v>
      </c>
      <c r="N315">
        <f>DAY(InputData[[#This Row],[DATE]])</f>
        <v>10</v>
      </c>
      <c r="O315" t="str">
        <f>TEXT(InputData[[#This Row],[DATE]],"mmm")</f>
        <v>Nov</v>
      </c>
      <c r="P315">
        <f>YEAR(InputData[[#This Row],[DATE]])</f>
        <v>2021</v>
      </c>
    </row>
    <row r="316" spans="1:16" x14ac:dyDescent="0.25">
      <c r="A316" s="3">
        <v>44511</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Row],[QUANTITY]]*J316</f>
        <v>26</v>
      </c>
      <c r="M316" s="8">
        <f>InputData[[#This Row],[QUANTITY]]*K316*(1-InputData[[#This Row],[DISCOUNT %]])</f>
        <v>33.28</v>
      </c>
      <c r="N316">
        <f>DAY(InputData[[#This Row],[DATE]])</f>
        <v>11</v>
      </c>
      <c r="O316" t="str">
        <f>TEXT(InputData[[#This Row],[DATE]],"mmm")</f>
        <v>Nov</v>
      </c>
      <c r="P316">
        <f>YEAR(InputData[[#This Row],[DATE]])</f>
        <v>2021</v>
      </c>
    </row>
    <row r="317" spans="1:16" x14ac:dyDescent="0.25">
      <c r="A317" s="3">
        <v>44512</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Row],[QUANTITY]]*J317</f>
        <v>234</v>
      </c>
      <c r="M317" s="8">
        <f>InputData[[#This Row],[QUANTITY]]*K317*(1-InputData[[#This Row],[DISCOUNT %]])</f>
        <v>320.58</v>
      </c>
      <c r="N317">
        <f>DAY(InputData[[#This Row],[DATE]])</f>
        <v>12</v>
      </c>
      <c r="O317" t="str">
        <f>TEXT(InputData[[#This Row],[DATE]],"mmm")</f>
        <v>Nov</v>
      </c>
      <c r="P317">
        <f>YEAR(InputData[[#This Row],[DATE]])</f>
        <v>2021</v>
      </c>
    </row>
    <row r="318" spans="1:16" x14ac:dyDescent="0.25">
      <c r="A318" s="3">
        <v>44513</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Row],[QUANTITY]]*J318</f>
        <v>300</v>
      </c>
      <c r="M318" s="8">
        <f>InputData[[#This Row],[QUANTITY]]*K318*(1-InputData[[#This Row],[DISCOUNT %]])</f>
        <v>420</v>
      </c>
      <c r="N318">
        <f>DAY(InputData[[#This Row],[DATE]])</f>
        <v>13</v>
      </c>
      <c r="O318" t="str">
        <f>TEXT(InputData[[#This Row],[DATE]],"mmm")</f>
        <v>Nov</v>
      </c>
      <c r="P318">
        <f>YEAR(InputData[[#This Row],[DATE]])</f>
        <v>2021</v>
      </c>
    </row>
    <row r="319" spans="1:16" x14ac:dyDescent="0.25">
      <c r="A319" s="3">
        <v>44514</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Row],[QUANTITY]]*J319</f>
        <v>480</v>
      </c>
      <c r="M319" s="8">
        <f>InputData[[#This Row],[QUANTITY]]*K319*(1-InputData[[#This Row],[DISCOUNT %]])</f>
        <v>571.20000000000005</v>
      </c>
      <c r="N319">
        <f>DAY(InputData[[#This Row],[DATE]])</f>
        <v>14</v>
      </c>
      <c r="O319" t="str">
        <f>TEXT(InputData[[#This Row],[DATE]],"mmm")</f>
        <v>Nov</v>
      </c>
      <c r="P319">
        <f>YEAR(InputData[[#This Row],[DATE]])</f>
        <v>2021</v>
      </c>
    </row>
    <row r="320" spans="1:16" x14ac:dyDescent="0.25">
      <c r="A320" s="3">
        <v>44515</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Row],[QUANTITY]]*J320</f>
        <v>828</v>
      </c>
      <c r="M320" s="8">
        <f>InputData[[#This Row],[QUANTITY]]*K320*(1-InputData[[#This Row],[DISCOUNT %]])</f>
        <v>1043.28</v>
      </c>
      <c r="N320">
        <f>DAY(InputData[[#This Row],[DATE]])</f>
        <v>15</v>
      </c>
      <c r="O320" t="str">
        <f>TEXT(InputData[[#This Row],[DATE]],"mmm")</f>
        <v>Nov</v>
      </c>
      <c r="P320">
        <f>YEAR(InputData[[#This Row],[DATE]])</f>
        <v>2021</v>
      </c>
    </row>
    <row r="321" spans="1:16" x14ac:dyDescent="0.25">
      <c r="A321" s="3">
        <v>44516</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Row],[QUANTITY]]*J321</f>
        <v>801</v>
      </c>
      <c r="M321" s="8">
        <f>InputData[[#This Row],[QUANTITY]]*K321*(1-InputData[[#This Row],[DISCOUNT %]])</f>
        <v>1057.32</v>
      </c>
      <c r="N321">
        <f>DAY(InputData[[#This Row],[DATE]])</f>
        <v>16</v>
      </c>
      <c r="O321" t="str">
        <f>TEXT(InputData[[#This Row],[DATE]],"mmm")</f>
        <v>Nov</v>
      </c>
      <c r="P321">
        <f>YEAR(InputData[[#This Row],[DATE]])</f>
        <v>2021</v>
      </c>
    </row>
    <row r="322" spans="1:16" x14ac:dyDescent="0.25">
      <c r="A322" s="3">
        <v>44517</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Row],[QUANTITY]]*J322</f>
        <v>196</v>
      </c>
      <c r="M322" s="8">
        <f>InputData[[#This Row],[QUANTITY]]*K322*(1-InputData[[#This Row],[DISCOUNT %]])</f>
        <v>207.76</v>
      </c>
      <c r="N322">
        <f>DAY(InputData[[#This Row],[DATE]])</f>
        <v>17</v>
      </c>
      <c r="O322" t="str">
        <f>TEXT(InputData[[#This Row],[DATE]],"mmm")</f>
        <v>Nov</v>
      </c>
      <c r="P322">
        <f>YEAR(InputData[[#This Row],[DATE]])</f>
        <v>2021</v>
      </c>
    </row>
    <row r="323" spans="1:16" x14ac:dyDescent="0.25">
      <c r="A323" s="3">
        <v>44518</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Row],[QUANTITY]]*J323</f>
        <v>1628</v>
      </c>
      <c r="M323" s="8">
        <f>InputData[[#This Row],[QUANTITY]]*K323*(1-InputData[[#This Row],[DISCOUNT %]])</f>
        <v>2214.08</v>
      </c>
      <c r="N323">
        <f>DAY(InputData[[#This Row],[DATE]])</f>
        <v>18</v>
      </c>
      <c r="O323" t="str">
        <f>TEXT(InputData[[#This Row],[DATE]],"mmm")</f>
        <v>Nov</v>
      </c>
      <c r="P323">
        <f>YEAR(InputData[[#This Row],[DATE]])</f>
        <v>2021</v>
      </c>
    </row>
    <row r="324" spans="1:16" x14ac:dyDescent="0.25">
      <c r="A324" s="3">
        <v>44519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Row],[QUANTITY]]*J324</f>
        <v>1068</v>
      </c>
      <c r="M324" s="8">
        <f>InputData[[#This Row],[QUANTITY]]*K324*(1-InputData[[#This Row],[DISCOUNT %]])</f>
        <v>1409.76</v>
      </c>
      <c r="N324">
        <f>DAY(InputData[[#This Row],[DATE]])</f>
        <v>19</v>
      </c>
      <c r="O324" t="str">
        <f>TEXT(InputData[[#This Row],[DATE]],"mmm")</f>
        <v>Nov</v>
      </c>
      <c r="P324">
        <f>YEAR(InputData[[#This Row],[DATE]])</f>
        <v>2021</v>
      </c>
    </row>
    <row r="325" spans="1:16" x14ac:dyDescent="0.25">
      <c r="A325" s="3">
        <v>44520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Row],[QUANTITY]]*J325</f>
        <v>1274</v>
      </c>
      <c r="M325" s="8">
        <f>InputData[[#This Row],[QUANTITY]]*K325*(1-InputData[[#This Row],[DISCOUNT %]])</f>
        <v>1350.44</v>
      </c>
      <c r="N325">
        <f>DAY(InputData[[#This Row],[DATE]])</f>
        <v>20</v>
      </c>
      <c r="O325" t="str">
        <f>TEXT(InputData[[#This Row],[DATE]],"mmm")</f>
        <v>Nov</v>
      </c>
      <c r="P325">
        <f>YEAR(InputData[[#This Row],[DATE]])</f>
        <v>2021</v>
      </c>
    </row>
    <row r="326" spans="1:16" x14ac:dyDescent="0.25">
      <c r="A326" s="3">
        <v>44521</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Row],[QUANTITY]]*J326</f>
        <v>210</v>
      </c>
      <c r="M326" s="8">
        <f>InputData[[#This Row],[QUANTITY]]*K326*(1-InputData[[#This Row],[DISCOUNT %]])</f>
        <v>285.60000000000002</v>
      </c>
      <c r="N326">
        <f>DAY(InputData[[#This Row],[DATE]])</f>
        <v>21</v>
      </c>
      <c r="O326" t="str">
        <f>TEXT(InputData[[#This Row],[DATE]],"mmm")</f>
        <v>Nov</v>
      </c>
      <c r="P326">
        <f>YEAR(InputData[[#This Row],[DATE]])</f>
        <v>2021</v>
      </c>
    </row>
    <row r="327" spans="1:16" x14ac:dyDescent="0.25">
      <c r="A327" s="3">
        <v>44522</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Row],[QUANTITY]]*J327</f>
        <v>315</v>
      </c>
      <c r="M327" s="8">
        <f>InputData[[#This Row],[QUANTITY]]*K327*(1-InputData[[#This Row],[DISCOUNT %]])</f>
        <v>428.40000000000003</v>
      </c>
      <c r="N327">
        <f>DAY(InputData[[#This Row],[DATE]])</f>
        <v>22</v>
      </c>
      <c r="O327" t="str">
        <f>TEXT(InputData[[#This Row],[DATE]],"mmm")</f>
        <v>Nov</v>
      </c>
      <c r="P327">
        <f>YEAR(InputData[[#This Row],[DATE]])</f>
        <v>2021</v>
      </c>
    </row>
    <row r="328" spans="1:16" x14ac:dyDescent="0.25">
      <c r="A328" s="3">
        <v>44523</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Row],[QUANTITY]]*J328</f>
        <v>180</v>
      </c>
      <c r="M328" s="8">
        <f>InputData[[#This Row],[QUANTITY]]*K328*(1-InputData[[#This Row],[DISCOUNT %]])</f>
        <v>230.4</v>
      </c>
      <c r="N328">
        <f>DAY(InputData[[#This Row],[DATE]])</f>
        <v>23</v>
      </c>
      <c r="O328" t="str">
        <f>TEXT(InputData[[#This Row],[DATE]],"mmm")</f>
        <v>Nov</v>
      </c>
      <c r="P328">
        <f>YEAR(InputData[[#This Row],[DATE]])</f>
        <v>2021</v>
      </c>
    </row>
    <row r="329" spans="1:16" x14ac:dyDescent="0.25">
      <c r="A329" s="3">
        <v>44524</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Row],[QUANTITY]]*J329</f>
        <v>126</v>
      </c>
      <c r="M329" s="8">
        <f>InputData[[#This Row],[QUANTITY]]*K329*(1-InputData[[#This Row],[DISCOUNT %]])</f>
        <v>172.62</v>
      </c>
      <c r="N329">
        <f>DAY(InputData[[#This Row],[DATE]])</f>
        <v>24</v>
      </c>
      <c r="O329" t="str">
        <f>TEXT(InputData[[#This Row],[DATE]],"mmm")</f>
        <v>Nov</v>
      </c>
      <c r="P329">
        <f>YEAR(InputData[[#This Row],[DATE]])</f>
        <v>2021</v>
      </c>
    </row>
    <row r="330" spans="1:16" x14ac:dyDescent="0.25">
      <c r="A330" s="3">
        <v>44525</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Row],[QUANTITY]]*J330</f>
        <v>444</v>
      </c>
      <c r="M330" s="8">
        <f>InputData[[#This Row],[QUANTITY]]*K330*(1-InputData[[#This Row],[DISCOUNT %]])</f>
        <v>510.59999999999997</v>
      </c>
      <c r="N330">
        <f>DAY(InputData[[#This Row],[DATE]])</f>
        <v>25</v>
      </c>
      <c r="O330" t="str">
        <f>TEXT(InputData[[#This Row],[DATE]],"mmm")</f>
        <v>Nov</v>
      </c>
      <c r="P330">
        <f>YEAR(InputData[[#This Row],[DATE]])</f>
        <v>2021</v>
      </c>
    </row>
    <row r="331" spans="1:16" x14ac:dyDescent="0.25">
      <c r="A331" s="3">
        <v>44526</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Row],[QUANTITY]]*J331</f>
        <v>945</v>
      </c>
      <c r="M331" s="8">
        <f>InputData[[#This Row],[QUANTITY]]*K331*(1-InputData[[#This Row],[DISCOUNT %]])</f>
        <v>1285.2</v>
      </c>
      <c r="N331">
        <f>DAY(InputData[[#This Row],[DATE]])</f>
        <v>26</v>
      </c>
      <c r="O331" t="str">
        <f>TEXT(InputData[[#This Row],[DATE]],"mmm")</f>
        <v>Nov</v>
      </c>
      <c r="P331">
        <f>YEAR(InputData[[#This Row],[DATE]])</f>
        <v>2021</v>
      </c>
    </row>
    <row r="332" spans="1:16" x14ac:dyDescent="0.25">
      <c r="A332" s="3">
        <v>44527</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Row],[QUANTITY]]*J332</f>
        <v>182</v>
      </c>
      <c r="M332" s="8">
        <f>InputData[[#This Row],[QUANTITY]]*K332*(1-InputData[[#This Row],[DISCOUNT %]])</f>
        <v>232.96</v>
      </c>
      <c r="N332">
        <f>DAY(InputData[[#This Row],[DATE]])</f>
        <v>27</v>
      </c>
      <c r="O332" t="str">
        <f>TEXT(InputData[[#This Row],[DATE]],"mmm")</f>
        <v>Nov</v>
      </c>
      <c r="P332">
        <f>YEAR(InputData[[#This Row],[DATE]])</f>
        <v>2021</v>
      </c>
    </row>
    <row r="333" spans="1:16" x14ac:dyDescent="0.25">
      <c r="A333" s="3">
        <v>44528</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Row],[QUANTITY]]*J333</f>
        <v>1242</v>
      </c>
      <c r="M333" s="8">
        <f>InputData[[#This Row],[QUANTITY]]*K333*(1-InputData[[#This Row],[DISCOUNT %]])</f>
        <v>1564.92</v>
      </c>
      <c r="N333">
        <f>DAY(InputData[[#This Row],[DATE]])</f>
        <v>28</v>
      </c>
      <c r="O333" t="str">
        <f>TEXT(InputData[[#This Row],[DATE]],"mmm")</f>
        <v>Nov</v>
      </c>
      <c r="P333">
        <f>YEAR(InputData[[#This Row],[DATE]])</f>
        <v>2021</v>
      </c>
    </row>
    <row r="334" spans="1:16" x14ac:dyDescent="0.25">
      <c r="A334" s="3">
        <v>44529</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Row],[QUANTITY]]*J334</f>
        <v>74</v>
      </c>
      <c r="M334" s="8">
        <f>InputData[[#This Row],[QUANTITY]]*K334*(1-InputData[[#This Row],[DISCOUNT %]])</f>
        <v>98.42</v>
      </c>
      <c r="N334">
        <f>DAY(InputData[[#This Row],[DATE]])</f>
        <v>29</v>
      </c>
      <c r="O334" t="str">
        <f>TEXT(InputData[[#This Row],[DATE]],"mmm")</f>
        <v>Nov</v>
      </c>
      <c r="P334">
        <f>YEAR(InputData[[#This Row],[DATE]])</f>
        <v>2021</v>
      </c>
    </row>
    <row r="335" spans="1:16" x14ac:dyDescent="0.25">
      <c r="A335" s="3">
        <v>44530</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Row],[QUANTITY]]*J335</f>
        <v>292</v>
      </c>
      <c r="M335" s="8">
        <f>InputData[[#This Row],[QUANTITY]]*K335*(1-InputData[[#This Row],[DISCOUNT %]])</f>
        <v>376.68</v>
      </c>
      <c r="N335">
        <f>DAY(InputData[[#This Row],[DATE]])</f>
        <v>30</v>
      </c>
      <c r="O335" t="str">
        <f>TEXT(InputData[[#This Row],[DATE]],"mmm")</f>
        <v>Nov</v>
      </c>
      <c r="P335">
        <f>YEAR(InputData[[#This Row],[DATE]])</f>
        <v>2021</v>
      </c>
    </row>
    <row r="336" spans="1:16" x14ac:dyDescent="0.25">
      <c r="A336" s="3">
        <v>44531</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Row],[QUANTITY]]*J336</f>
        <v>296</v>
      </c>
      <c r="M336" s="8">
        <f>InputData[[#This Row],[QUANTITY]]*K336*(1-InputData[[#This Row],[DISCOUNT %]])</f>
        <v>402.56</v>
      </c>
      <c r="N336">
        <f>DAY(InputData[[#This Row],[DATE]])</f>
        <v>1</v>
      </c>
      <c r="O336" t="str">
        <f>TEXT(InputData[[#This Row],[DATE]],"mmm")</f>
        <v>Dec</v>
      </c>
      <c r="P336">
        <f>YEAR(InputData[[#This Row],[DATE]])</f>
        <v>2021</v>
      </c>
    </row>
    <row r="337" spans="1:16" x14ac:dyDescent="0.25">
      <c r="A337" s="3">
        <v>44532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Row],[QUANTITY]]*J337</f>
        <v>252</v>
      </c>
      <c r="M337" s="8">
        <f>InputData[[#This Row],[QUANTITY]]*K337*(1-InputData[[#This Row],[DISCOUNT %]])</f>
        <v>345.24</v>
      </c>
      <c r="N337">
        <f>DAY(InputData[[#This Row],[DATE]])</f>
        <v>2</v>
      </c>
      <c r="O337" t="str">
        <f>TEXT(InputData[[#This Row],[DATE]],"mmm")</f>
        <v>Dec</v>
      </c>
      <c r="P337">
        <f>YEAR(InputData[[#This Row],[DATE]])</f>
        <v>2021</v>
      </c>
    </row>
    <row r="338" spans="1:16" x14ac:dyDescent="0.25">
      <c r="A338" s="3">
        <v>44533</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Row],[QUANTITY]]*J338</f>
        <v>1140</v>
      </c>
      <c r="M338" s="8">
        <f>InputData[[#This Row],[QUANTITY]]*K338*(1-InputData[[#This Row],[DISCOUNT %]])</f>
        <v>1231.2</v>
      </c>
      <c r="N338">
        <f>DAY(InputData[[#This Row],[DATE]])</f>
        <v>3</v>
      </c>
      <c r="O338" t="str">
        <f>TEXT(InputData[[#This Row],[DATE]],"mmm")</f>
        <v>Dec</v>
      </c>
      <c r="P338">
        <f>YEAR(InputData[[#This Row],[DATE]])</f>
        <v>2021</v>
      </c>
    </row>
    <row r="339" spans="1:16" x14ac:dyDescent="0.25">
      <c r="A339" s="3">
        <v>44534</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Row],[QUANTITY]]*J339</f>
        <v>220</v>
      </c>
      <c r="M339" s="8">
        <f>InputData[[#This Row],[QUANTITY]]*K339*(1-InputData[[#This Row],[DISCOUNT %]])</f>
        <v>233.2</v>
      </c>
      <c r="N339">
        <f>DAY(InputData[[#This Row],[DATE]])</f>
        <v>4</v>
      </c>
      <c r="O339" t="str">
        <f>TEXT(InputData[[#This Row],[DATE]],"mmm")</f>
        <v>Dec</v>
      </c>
      <c r="P339">
        <f>YEAR(InputData[[#This Row],[DATE]])</f>
        <v>2021</v>
      </c>
    </row>
    <row r="340" spans="1:16" x14ac:dyDescent="0.25">
      <c r="A340" s="3">
        <v>44535</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Row],[QUANTITY]]*J340</f>
        <v>396</v>
      </c>
      <c r="M340" s="8">
        <f>InputData[[#This Row],[QUANTITY]]*K340*(1-InputData[[#This Row],[DISCOUNT %]])</f>
        <v>439.56000000000006</v>
      </c>
      <c r="N340">
        <f>DAY(InputData[[#This Row],[DATE]])</f>
        <v>5</v>
      </c>
      <c r="O340" t="str">
        <f>TEXT(InputData[[#This Row],[DATE]],"mmm")</f>
        <v>Dec</v>
      </c>
      <c r="P340">
        <f>YEAR(InputData[[#This Row],[DATE]])</f>
        <v>2021</v>
      </c>
    </row>
    <row r="341" spans="1:16" x14ac:dyDescent="0.25">
      <c r="A341" s="3">
        <v>44536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Row],[QUANTITY]]*J341</f>
        <v>568</v>
      </c>
      <c r="M341" s="8">
        <f>InputData[[#This Row],[QUANTITY]]*K341*(1-InputData[[#This Row],[DISCOUNT %]])</f>
        <v>647.52</v>
      </c>
      <c r="N341">
        <f>DAY(InputData[[#This Row],[DATE]])</f>
        <v>6</v>
      </c>
      <c r="O341" t="str">
        <f>TEXT(InputData[[#This Row],[DATE]],"mmm")</f>
        <v>Dec</v>
      </c>
      <c r="P341">
        <f>YEAR(InputData[[#This Row],[DATE]])</f>
        <v>2021</v>
      </c>
    </row>
    <row r="342" spans="1:16" x14ac:dyDescent="0.25">
      <c r="A342" s="3">
        <v>44537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Row],[QUANTITY]]*J342</f>
        <v>96</v>
      </c>
      <c r="M342" s="8">
        <f>InputData[[#This Row],[QUANTITY]]*K342*(1-InputData[[#This Row],[DISCOUNT %]])</f>
        <v>114.24000000000001</v>
      </c>
      <c r="N342">
        <f>DAY(InputData[[#This Row],[DATE]])</f>
        <v>7</v>
      </c>
      <c r="O342" t="str">
        <f>TEXT(InputData[[#This Row],[DATE]],"mmm")</f>
        <v>Dec</v>
      </c>
      <c r="P342">
        <f>YEAR(InputData[[#This Row],[DATE]])</f>
        <v>2021</v>
      </c>
    </row>
    <row r="343" spans="1:16" x14ac:dyDescent="0.25">
      <c r="A343" s="3">
        <v>44538</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Row],[QUANTITY]]*J343</f>
        <v>1568</v>
      </c>
      <c r="M343" s="8">
        <f>InputData[[#This Row],[QUANTITY]]*K343*(1-InputData[[#This Row],[DISCOUNT %]])</f>
        <v>2054.08</v>
      </c>
      <c r="N343">
        <f>DAY(InputData[[#This Row],[DATE]])</f>
        <v>8</v>
      </c>
      <c r="O343" t="str">
        <f>TEXT(InputData[[#This Row],[DATE]],"mmm")</f>
        <v>Dec</v>
      </c>
      <c r="P343">
        <f>YEAR(InputData[[#This Row],[DATE]])</f>
        <v>2021</v>
      </c>
    </row>
    <row r="344" spans="1:16" x14ac:dyDescent="0.25">
      <c r="A344" s="3">
        <v>44539</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Row],[QUANTITY]]*J344</f>
        <v>169</v>
      </c>
      <c r="M344" s="8">
        <f>InputData[[#This Row],[QUANTITY]]*K344*(1-InputData[[#This Row],[DISCOUNT %]])</f>
        <v>216.32</v>
      </c>
      <c r="N344">
        <f>DAY(InputData[[#This Row],[DATE]])</f>
        <v>9</v>
      </c>
      <c r="O344" t="str">
        <f>TEXT(InputData[[#This Row],[DATE]],"mmm")</f>
        <v>Dec</v>
      </c>
      <c r="P344">
        <f>YEAR(InputData[[#This Row],[DATE]])</f>
        <v>2021</v>
      </c>
    </row>
    <row r="345" spans="1:16" x14ac:dyDescent="0.25">
      <c r="A345" s="3">
        <v>44540</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Row],[QUANTITY]]*J345</f>
        <v>384</v>
      </c>
      <c r="M345" s="8">
        <f>InputData[[#This Row],[QUANTITY]]*K345*(1-InputData[[#This Row],[DISCOUNT %]])</f>
        <v>456.96000000000004</v>
      </c>
      <c r="N345">
        <f>DAY(InputData[[#This Row],[DATE]])</f>
        <v>10</v>
      </c>
      <c r="O345" t="str">
        <f>TEXT(InputData[[#This Row],[DATE]],"mmm")</f>
        <v>Dec</v>
      </c>
      <c r="P345">
        <f>YEAR(InputData[[#This Row],[DATE]])</f>
        <v>2021</v>
      </c>
    </row>
    <row r="346" spans="1:16" x14ac:dyDescent="0.25">
      <c r="A346" s="3">
        <v>44541</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Row],[QUANTITY]]*J346</f>
        <v>495</v>
      </c>
      <c r="M346" s="8">
        <f>InputData[[#This Row],[QUANTITY]]*K346*(1-InputData[[#This Row],[DISCOUNT %]])</f>
        <v>524.69999999999993</v>
      </c>
      <c r="N346">
        <f>DAY(InputData[[#This Row],[DATE]])</f>
        <v>11</v>
      </c>
      <c r="O346" t="str">
        <f>TEXT(InputData[[#This Row],[DATE]],"mmm")</f>
        <v>Dec</v>
      </c>
      <c r="P346">
        <f>YEAR(InputData[[#This Row],[DATE]])</f>
        <v>2021</v>
      </c>
    </row>
    <row r="347" spans="1:16" x14ac:dyDescent="0.25">
      <c r="A347" s="3">
        <v>44542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Row],[QUANTITY]]*J347</f>
        <v>570</v>
      </c>
      <c r="M347" s="8">
        <f>InputData[[#This Row],[QUANTITY]]*K347*(1-InputData[[#This Row],[DISCOUNT %]])</f>
        <v>718.2</v>
      </c>
      <c r="N347">
        <f>DAY(InputData[[#This Row],[DATE]])</f>
        <v>12</v>
      </c>
      <c r="O347" t="str">
        <f>TEXT(InputData[[#This Row],[DATE]],"mmm")</f>
        <v>Dec</v>
      </c>
      <c r="P347">
        <f>YEAR(InputData[[#This Row],[DATE]])</f>
        <v>2021</v>
      </c>
    </row>
    <row r="348" spans="1:16" x14ac:dyDescent="0.25">
      <c r="A348" s="3">
        <v>44543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Row],[QUANTITY]]*J348</f>
        <v>448</v>
      </c>
      <c r="M348" s="8">
        <f>InputData[[#This Row],[QUANTITY]]*K348*(1-InputData[[#This Row],[DISCOUNT %]])</f>
        <v>488.32</v>
      </c>
      <c r="N348">
        <f>DAY(InputData[[#This Row],[DATE]])</f>
        <v>13</v>
      </c>
      <c r="O348" t="str">
        <f>TEXT(InputData[[#This Row],[DATE]],"mmm")</f>
        <v>Dec</v>
      </c>
      <c r="P348">
        <f>YEAR(InputData[[#This Row],[DATE]])</f>
        <v>2021</v>
      </c>
    </row>
    <row r="349" spans="1:16" x14ac:dyDescent="0.25">
      <c r="A349" s="3">
        <v>44544</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Row],[QUANTITY]]*J349</f>
        <v>610</v>
      </c>
      <c r="M349" s="8">
        <f>InputData[[#This Row],[QUANTITY]]*K349*(1-InputData[[#This Row],[DISCOUNT %]])</f>
        <v>762.5</v>
      </c>
      <c r="N349">
        <f>DAY(InputData[[#This Row],[DATE]])</f>
        <v>14</v>
      </c>
      <c r="O349" t="str">
        <f>TEXT(InputData[[#This Row],[DATE]],"mmm")</f>
        <v>Dec</v>
      </c>
      <c r="P349">
        <f>YEAR(InputData[[#This Row],[DATE]])</f>
        <v>2021</v>
      </c>
    </row>
    <row r="350" spans="1:16" x14ac:dyDescent="0.25">
      <c r="A350" s="3">
        <v>44545</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Row],[QUANTITY]]*J350</f>
        <v>385</v>
      </c>
      <c r="M350" s="8">
        <f>InputData[[#This Row],[QUANTITY]]*K350*(1-InputData[[#This Row],[DISCOUNT %]])</f>
        <v>408.09999999999997</v>
      </c>
      <c r="N350">
        <f>DAY(InputData[[#This Row],[DATE]])</f>
        <v>15</v>
      </c>
      <c r="O350" t="str">
        <f>TEXT(InputData[[#This Row],[DATE]],"mmm")</f>
        <v>Dec</v>
      </c>
      <c r="P350">
        <f>YEAR(InputData[[#This Row],[DATE]])</f>
        <v>2021</v>
      </c>
    </row>
    <row r="351" spans="1:16" x14ac:dyDescent="0.25">
      <c r="A351" s="3">
        <v>44546</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Row],[QUANTITY]]*J351</f>
        <v>48</v>
      </c>
      <c r="M351" s="8">
        <f>InputData[[#This Row],[QUANTITY]]*K351*(1-InputData[[#This Row],[DISCOUNT %]])</f>
        <v>62.879999999999995</v>
      </c>
      <c r="N351">
        <f>DAY(InputData[[#This Row],[DATE]])</f>
        <v>16</v>
      </c>
      <c r="O351" t="str">
        <f>TEXT(InputData[[#This Row],[DATE]],"mmm")</f>
        <v>Dec</v>
      </c>
      <c r="P351">
        <f>YEAR(InputData[[#This Row],[DATE]])</f>
        <v>2021</v>
      </c>
    </row>
    <row r="352" spans="1:16" x14ac:dyDescent="0.25">
      <c r="A352" s="3">
        <v>44547</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Row],[QUANTITY]]*J352</f>
        <v>48</v>
      </c>
      <c r="M352" s="8">
        <f>InputData[[#This Row],[QUANTITY]]*K352*(1-InputData[[#This Row],[DISCOUNT %]])</f>
        <v>57.120000000000005</v>
      </c>
      <c r="N352">
        <f>DAY(InputData[[#This Row],[DATE]])</f>
        <v>17</v>
      </c>
      <c r="O352" t="str">
        <f>TEXT(InputData[[#This Row],[DATE]],"mmm")</f>
        <v>Dec</v>
      </c>
      <c r="P352">
        <f>YEAR(InputData[[#This Row],[DATE]])</f>
        <v>2021</v>
      </c>
    </row>
    <row r="353" spans="1:16" x14ac:dyDescent="0.25">
      <c r="A353" s="3">
        <v>44548</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Row],[QUANTITY]]*J353</f>
        <v>847</v>
      </c>
      <c r="M353" s="8">
        <f>InputData[[#This Row],[QUANTITY]]*K353*(1-InputData[[#This Row],[DISCOUNT %]])</f>
        <v>990.99</v>
      </c>
      <c r="N353">
        <f>DAY(InputData[[#This Row],[DATE]])</f>
        <v>18</v>
      </c>
      <c r="O353" t="str">
        <f>TEXT(InputData[[#This Row],[DATE]],"mmm")</f>
        <v>Dec</v>
      </c>
      <c r="P353">
        <f>YEAR(InputData[[#This Row],[DATE]])</f>
        <v>2021</v>
      </c>
    </row>
    <row r="354" spans="1:16" x14ac:dyDescent="0.25">
      <c r="A354" s="3">
        <v>44549</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Row],[QUANTITY]]*J354</f>
        <v>1608</v>
      </c>
      <c r="M354" s="8">
        <f>InputData[[#This Row],[QUANTITY]]*K354*(1-InputData[[#This Row],[DISCOUNT %]])</f>
        <v>1881.3600000000001</v>
      </c>
      <c r="N354">
        <f>DAY(InputData[[#This Row],[DATE]])</f>
        <v>19</v>
      </c>
      <c r="O354" t="str">
        <f>TEXT(InputData[[#This Row],[DATE]],"mmm")</f>
        <v>Dec</v>
      </c>
      <c r="P354">
        <f>YEAR(InputData[[#This Row],[DATE]])</f>
        <v>2021</v>
      </c>
    </row>
    <row r="355" spans="1:16" x14ac:dyDescent="0.25">
      <c r="A355" s="3">
        <v>44550</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Row],[QUANTITY]]*J355</f>
        <v>36</v>
      </c>
      <c r="M355" s="8">
        <f>InputData[[#This Row],[QUANTITY]]*K355*(1-InputData[[#This Row],[DISCOUNT %]])</f>
        <v>47.16</v>
      </c>
      <c r="N355">
        <f>DAY(InputData[[#This Row],[DATE]])</f>
        <v>20</v>
      </c>
      <c r="O355" t="str">
        <f>TEXT(InputData[[#This Row],[DATE]],"mmm")</f>
        <v>Dec</v>
      </c>
      <c r="P355">
        <f>YEAR(InputData[[#This Row],[DATE]])</f>
        <v>2021</v>
      </c>
    </row>
    <row r="356" spans="1:16" x14ac:dyDescent="0.25">
      <c r="A356" s="3">
        <v>44551</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Row],[QUANTITY]]*J356</f>
        <v>308</v>
      </c>
      <c r="M356" s="8">
        <f>InputData[[#This Row],[QUANTITY]]*K356*(1-InputData[[#This Row],[DISCOUNT %]])</f>
        <v>338.8</v>
      </c>
      <c r="N356">
        <f>DAY(InputData[[#This Row],[DATE]])</f>
        <v>21</v>
      </c>
      <c r="O356" t="str">
        <f>TEXT(InputData[[#This Row],[DATE]],"mmm")</f>
        <v>Dec</v>
      </c>
      <c r="P356">
        <f>YEAR(InputData[[#This Row],[DATE]])</f>
        <v>2021</v>
      </c>
    </row>
    <row r="357" spans="1:16" x14ac:dyDescent="0.25">
      <c r="A357" s="3">
        <v>44552</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Row],[QUANTITY]]*J357</f>
        <v>365</v>
      </c>
      <c r="M357" s="8">
        <f>InputData[[#This Row],[QUANTITY]]*K357*(1-InputData[[#This Row],[DISCOUNT %]])</f>
        <v>470.85</v>
      </c>
      <c r="N357">
        <f>DAY(InputData[[#This Row],[DATE]])</f>
        <v>22</v>
      </c>
      <c r="O357" t="str">
        <f>TEXT(InputData[[#This Row],[DATE]],"mmm")</f>
        <v>Dec</v>
      </c>
      <c r="P357">
        <f>YEAR(InputData[[#This Row],[DATE]])</f>
        <v>2021</v>
      </c>
    </row>
    <row r="358" spans="1:16" x14ac:dyDescent="0.25">
      <c r="A358" s="3">
        <v>44553</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Row],[QUANTITY]]*J358</f>
        <v>1162</v>
      </c>
      <c r="M358" s="8">
        <f>InputData[[#This Row],[QUANTITY]]*K358*(1-InputData[[#This Row],[DISCOUNT %]])</f>
        <v>1324.68</v>
      </c>
      <c r="N358">
        <f>DAY(InputData[[#This Row],[DATE]])</f>
        <v>23</v>
      </c>
      <c r="O358" t="str">
        <f>TEXT(InputData[[#This Row],[DATE]],"mmm")</f>
        <v>Dec</v>
      </c>
      <c r="P358">
        <f>YEAR(InputData[[#This Row],[DATE]])</f>
        <v>2021</v>
      </c>
    </row>
    <row r="359" spans="1:16" x14ac:dyDescent="0.25">
      <c r="A359" s="3">
        <v>44554</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Row],[QUANTITY]]*J359</f>
        <v>305</v>
      </c>
      <c r="M359" s="8">
        <f>InputData[[#This Row],[QUANTITY]]*K359*(1-InputData[[#This Row],[DISCOUNT %]])</f>
        <v>381.25</v>
      </c>
      <c r="N359">
        <f>DAY(InputData[[#This Row],[DATE]])</f>
        <v>24</v>
      </c>
      <c r="O359" t="str">
        <f>TEXT(InputData[[#This Row],[DATE]],"mmm")</f>
        <v>Dec</v>
      </c>
      <c r="P359">
        <f>YEAR(InputData[[#This Row],[DATE]])</f>
        <v>2021</v>
      </c>
    </row>
    <row r="360" spans="1:16" x14ac:dyDescent="0.25">
      <c r="A360" s="3">
        <v>44555</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Row],[QUANTITY]]*J360</f>
        <v>1924</v>
      </c>
      <c r="M360" s="8">
        <f>InputData[[#This Row],[QUANTITY]]*K360*(1-InputData[[#This Row],[DISCOUNT %]])</f>
        <v>2135.64</v>
      </c>
      <c r="N360">
        <f>DAY(InputData[[#This Row],[DATE]])</f>
        <v>25</v>
      </c>
      <c r="O360" t="str">
        <f>TEXT(InputData[[#This Row],[DATE]],"mmm")</f>
        <v>Dec</v>
      </c>
      <c r="P360">
        <f>YEAR(InputData[[#This Row],[DATE]])</f>
        <v>2021</v>
      </c>
    </row>
    <row r="361" spans="1:16" x14ac:dyDescent="0.25">
      <c r="A361" s="3">
        <v>44556</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Row],[QUANTITY]]*J361</f>
        <v>1209</v>
      </c>
      <c r="M361" s="8">
        <f>InputData[[#This Row],[QUANTITY]]*K361*(1-InputData[[#This Row],[DISCOUNT %]])</f>
        <v>1354.08</v>
      </c>
      <c r="N361">
        <f>DAY(InputData[[#This Row],[DATE]])</f>
        <v>26</v>
      </c>
      <c r="O361" t="str">
        <f>TEXT(InputData[[#This Row],[DATE]],"mmm")</f>
        <v>Dec</v>
      </c>
      <c r="P361">
        <f>YEAR(InputData[[#This Row],[DATE]])</f>
        <v>2021</v>
      </c>
    </row>
    <row r="362" spans="1:16" x14ac:dyDescent="0.25">
      <c r="A362" s="3">
        <v>44557</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Row],[QUANTITY]]*J362</f>
        <v>384</v>
      </c>
      <c r="M362" s="8">
        <f>InputData[[#This Row],[QUANTITY]]*K362*(1-InputData[[#This Row],[DISCOUNT %]])</f>
        <v>456.96000000000004</v>
      </c>
      <c r="N362">
        <f>DAY(InputData[[#This Row],[DATE]])</f>
        <v>27</v>
      </c>
      <c r="O362" t="str">
        <f>TEXT(InputData[[#This Row],[DATE]],"mmm")</f>
        <v>Dec</v>
      </c>
      <c r="P362">
        <f>YEAR(InputData[[#This Row],[DATE]])</f>
        <v>2021</v>
      </c>
    </row>
    <row r="363" spans="1:16" x14ac:dyDescent="0.25">
      <c r="A363" s="3">
        <v>44558</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Row],[QUANTITY]]*J363</f>
        <v>192</v>
      </c>
      <c r="M363" s="8">
        <f>InputData[[#This Row],[QUANTITY]]*K363*(1-InputData[[#This Row],[DISCOUNT %]])</f>
        <v>228.48000000000002</v>
      </c>
      <c r="N363">
        <f>DAY(InputData[[#This Row],[DATE]])</f>
        <v>28</v>
      </c>
      <c r="O363" t="str">
        <f>TEXT(InputData[[#This Row],[DATE]],"mmm")</f>
        <v>Dec</v>
      </c>
      <c r="P363">
        <f>YEAR(InputData[[#This Row],[DATE]])</f>
        <v>2021</v>
      </c>
    </row>
    <row r="364" spans="1:16" x14ac:dyDescent="0.25">
      <c r="A364" s="3">
        <v>44559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Row],[QUANTITY]]*J364</f>
        <v>576</v>
      </c>
      <c r="M364" s="8">
        <f>InputData[[#This Row],[QUANTITY]]*K364*(1-InputData[[#This Row],[DISCOUNT %]])</f>
        <v>639.36</v>
      </c>
      <c r="N364">
        <f>DAY(InputData[[#This Row],[DATE]])</f>
        <v>29</v>
      </c>
      <c r="O364" t="str">
        <f>TEXT(InputData[[#This Row],[DATE]],"mmm")</f>
        <v>Dec</v>
      </c>
      <c r="P364">
        <f>YEAR(InputData[[#This Row],[DATE]])</f>
        <v>2021</v>
      </c>
    </row>
    <row r="365" spans="1:16" x14ac:dyDescent="0.25">
      <c r="A365" s="3">
        <v>44560</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Row],[QUANTITY]]*J365</f>
        <v>1140</v>
      </c>
      <c r="M365" s="8">
        <f>InputData[[#This Row],[QUANTITY]]*K365*(1-InputData[[#This Row],[DISCOUNT %]])</f>
        <v>1231.2</v>
      </c>
      <c r="N365">
        <f>DAY(InputData[[#This Row],[DATE]])</f>
        <v>30</v>
      </c>
      <c r="O365" t="str">
        <f>TEXT(InputData[[#This Row],[DATE]],"mmm")</f>
        <v>Dec</v>
      </c>
      <c r="P365">
        <f>YEAR(InputData[[#This Row],[DATE]])</f>
        <v>2021</v>
      </c>
    </row>
    <row r="366" spans="1:16" x14ac:dyDescent="0.25">
      <c r="A366" s="3">
        <v>44561</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Row],[QUANTITY]]*J366</f>
        <v>144</v>
      </c>
      <c r="M366" s="8">
        <f>InputData[[#This Row],[QUANTITY]]*K366*(1-InputData[[#This Row],[DISCOUNT %]])</f>
        <v>188.64</v>
      </c>
      <c r="N366">
        <f>DAY(InputData[[#This Row],[DATE]])</f>
        <v>31</v>
      </c>
      <c r="O366" t="str">
        <f>TEXT(InputData[[#This Row],[DATE]],"mmm")</f>
        <v>Dec</v>
      </c>
      <c r="P366">
        <f>YEAR(InputData[[#This Row],[DATE]])</f>
        <v>2021</v>
      </c>
    </row>
    <row r="367" spans="1:16" x14ac:dyDescent="0.25">
      <c r="A367" s="3">
        <v>44562</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Row],[QUANTITY]]*J367</f>
        <v>735</v>
      </c>
      <c r="M367" s="8">
        <f>InputData[[#This Row],[QUANTITY]]*K367*(1-InputData[[#This Row],[DISCOUNT %]])</f>
        <v>999.60000000000014</v>
      </c>
      <c r="N367">
        <f>DAY(InputData[[#This Row],[DATE]])</f>
        <v>1</v>
      </c>
      <c r="O367" t="str">
        <f>TEXT(InputData[[#This Row],[DATE]],"mmm")</f>
        <v>Jan</v>
      </c>
      <c r="P367">
        <f>YEAR(InputData[[#This Row],[DATE]])</f>
        <v>2022</v>
      </c>
    </row>
    <row r="368" spans="1:16" x14ac:dyDescent="0.25">
      <c r="A368" s="3">
        <v>44563</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Row],[QUANTITY]]*J368</f>
        <v>74</v>
      </c>
      <c r="M368" s="8">
        <f>InputData[[#This Row],[QUANTITY]]*K368*(1-InputData[[#This Row],[DISCOUNT %]])</f>
        <v>83.62</v>
      </c>
      <c r="N368">
        <f>DAY(InputData[[#This Row],[DATE]])</f>
        <v>2</v>
      </c>
      <c r="O368" t="str">
        <f>TEXT(InputData[[#This Row],[DATE]],"mmm")</f>
        <v>Jan</v>
      </c>
      <c r="P368">
        <f>YEAR(InputData[[#This Row],[DATE]])</f>
        <v>2022</v>
      </c>
    </row>
    <row r="369" spans="1:16" x14ac:dyDescent="0.25">
      <c r="A369" s="3">
        <v>44564</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Row],[QUANTITY]]*J369</f>
        <v>96</v>
      </c>
      <c r="M369" s="8">
        <f>InputData[[#This Row],[QUANTITY]]*K369*(1-InputData[[#This Row],[DISCOUNT %]])</f>
        <v>114.24000000000001</v>
      </c>
      <c r="N369">
        <f>DAY(InputData[[#This Row],[DATE]])</f>
        <v>3</v>
      </c>
      <c r="O369" t="str">
        <f>TEXT(InputData[[#This Row],[DATE]],"mmm")</f>
        <v>Jan</v>
      </c>
      <c r="P369">
        <f>YEAR(InputData[[#This Row],[DATE]])</f>
        <v>2022</v>
      </c>
    </row>
    <row r="370" spans="1:16" x14ac:dyDescent="0.25">
      <c r="A370" s="3">
        <v>44565</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Row],[QUANTITY]]*J370</f>
        <v>1380</v>
      </c>
      <c r="M370" s="8">
        <f>InputData[[#This Row],[QUANTITY]]*K370*(1-InputData[[#This Row],[DISCOUNT %]])</f>
        <v>1738.8</v>
      </c>
      <c r="N370">
        <f>DAY(InputData[[#This Row],[DATE]])</f>
        <v>4</v>
      </c>
      <c r="O370" t="str">
        <f>TEXT(InputData[[#This Row],[DATE]],"mmm")</f>
        <v>Jan</v>
      </c>
      <c r="P370">
        <f>YEAR(InputData[[#This Row],[DATE]])</f>
        <v>2022</v>
      </c>
    </row>
    <row r="371" spans="1:16" x14ac:dyDescent="0.25">
      <c r="A371" s="3">
        <v>44566</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Row],[QUANTITY]]*J371</f>
        <v>415</v>
      </c>
      <c r="M371" s="8">
        <f>InputData[[#This Row],[QUANTITY]]*K371*(1-InputData[[#This Row],[DISCOUNT %]])</f>
        <v>473.1</v>
      </c>
      <c r="N371">
        <f>DAY(InputData[[#This Row],[DATE]])</f>
        <v>5</v>
      </c>
      <c r="O371" t="str">
        <f>TEXT(InputData[[#This Row],[DATE]],"mmm")</f>
        <v>Jan</v>
      </c>
      <c r="P371">
        <f>YEAR(InputData[[#This Row],[DATE]])</f>
        <v>2022</v>
      </c>
    </row>
    <row r="372" spans="1:16" x14ac:dyDescent="0.25">
      <c r="A372" s="3">
        <v>44567</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Row],[QUANTITY]]*J372</f>
        <v>1332</v>
      </c>
      <c r="M372" s="8">
        <f>InputData[[#This Row],[QUANTITY]]*K372*(1-InputData[[#This Row],[DISCOUNT %]])</f>
        <v>1478.52</v>
      </c>
      <c r="N372">
        <f>DAY(InputData[[#This Row],[DATE]])</f>
        <v>6</v>
      </c>
      <c r="O372" t="str">
        <f>TEXT(InputData[[#This Row],[DATE]],"mmm")</f>
        <v>Jan</v>
      </c>
      <c r="P372">
        <f>YEAR(InputData[[#This Row],[DATE]])</f>
        <v>2022</v>
      </c>
    </row>
    <row r="373" spans="1:16" x14ac:dyDescent="0.25">
      <c r="A373" s="3">
        <v>44568</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Row],[QUANTITY]]*J373</f>
        <v>528</v>
      </c>
      <c r="M373" s="8">
        <f>InputData[[#This Row],[QUANTITY]]*K373*(1-InputData[[#This Row],[DISCOUNT %]])</f>
        <v>586.08000000000004</v>
      </c>
      <c r="N373">
        <f>DAY(InputData[[#This Row],[DATE]])</f>
        <v>7</v>
      </c>
      <c r="O373" t="str">
        <f>TEXT(InputData[[#This Row],[DATE]],"mmm")</f>
        <v>Jan</v>
      </c>
      <c r="P373">
        <f>YEAR(InputData[[#This Row],[DATE]])</f>
        <v>2022</v>
      </c>
    </row>
    <row r="374" spans="1:16" x14ac:dyDescent="0.25">
      <c r="A374" s="3">
        <v>44569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Row],[QUANTITY]]*J374</f>
        <v>854</v>
      </c>
      <c r="M374" s="8">
        <f>InputData[[#This Row],[QUANTITY]]*K374*(1-InputData[[#This Row],[DISCOUNT %]])</f>
        <v>1067.5</v>
      </c>
      <c r="N374">
        <f>DAY(InputData[[#This Row],[DATE]])</f>
        <v>8</v>
      </c>
      <c r="O374" t="str">
        <f>TEXT(InputData[[#This Row],[DATE]],"mmm")</f>
        <v>Jan</v>
      </c>
      <c r="P374">
        <f>YEAR(InputData[[#This Row],[DATE]])</f>
        <v>2022</v>
      </c>
    </row>
    <row r="375" spans="1:16" x14ac:dyDescent="0.25">
      <c r="A375" s="3">
        <v>44570</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Row],[QUANTITY]]*J375</f>
        <v>684</v>
      </c>
      <c r="M375" s="8">
        <f>InputData[[#This Row],[QUANTITY]]*K375*(1-InputData[[#This Row],[DISCOUNT %]])</f>
        <v>738.72</v>
      </c>
      <c r="N375">
        <f>DAY(InputData[[#This Row],[DATE]])</f>
        <v>9</v>
      </c>
      <c r="O375" t="str">
        <f>TEXT(InputData[[#This Row],[DATE]],"mmm")</f>
        <v>Jan</v>
      </c>
      <c r="P375">
        <f>YEAR(InputData[[#This Row],[DATE]])</f>
        <v>2022</v>
      </c>
    </row>
    <row r="376" spans="1:16" x14ac:dyDescent="0.25">
      <c r="A376" s="3">
        <v>44571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Row],[QUANTITY]]*J376</f>
        <v>532</v>
      </c>
      <c r="M376" s="8">
        <f>InputData[[#This Row],[QUANTITY]]*K376*(1-InputData[[#This Row],[DISCOUNT %]])</f>
        <v>622.44000000000005</v>
      </c>
      <c r="N376">
        <f>DAY(InputData[[#This Row],[DATE]])</f>
        <v>10</v>
      </c>
      <c r="O376" t="str">
        <f>TEXT(InputData[[#This Row],[DATE]],"mmm")</f>
        <v>Jan</v>
      </c>
      <c r="P376">
        <f>YEAR(InputData[[#This Row],[DATE]])</f>
        <v>2022</v>
      </c>
    </row>
    <row r="377" spans="1:16" x14ac:dyDescent="0.25">
      <c r="A377" s="3">
        <v>44572</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Row],[QUANTITY]]*J377</f>
        <v>285</v>
      </c>
      <c r="M377" s="8">
        <f>InputData[[#This Row],[QUANTITY]]*K377*(1-InputData[[#This Row],[DISCOUNT %]])</f>
        <v>359.1</v>
      </c>
      <c r="N377">
        <f>DAY(InputData[[#This Row],[DATE]])</f>
        <v>11</v>
      </c>
      <c r="O377" t="str">
        <f>TEXT(InputData[[#This Row],[DATE]],"mmm")</f>
        <v>Jan</v>
      </c>
      <c r="P377">
        <f>YEAR(InputData[[#This Row],[DATE]])</f>
        <v>2022</v>
      </c>
    </row>
    <row r="378" spans="1:16" x14ac:dyDescent="0.25">
      <c r="A378" s="3">
        <v>44573</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Row],[QUANTITY]]*J378</f>
        <v>1162</v>
      </c>
      <c r="M378" s="8">
        <f>InputData[[#This Row],[QUANTITY]]*K378*(1-InputData[[#This Row],[DISCOUNT %]])</f>
        <v>1324.68</v>
      </c>
      <c r="N378">
        <f>DAY(InputData[[#This Row],[DATE]])</f>
        <v>12</v>
      </c>
      <c r="O378" t="str">
        <f>TEXT(InputData[[#This Row],[DATE]],"mmm")</f>
        <v>Jan</v>
      </c>
      <c r="P378">
        <f>YEAR(InputData[[#This Row],[DATE]])</f>
        <v>2022</v>
      </c>
    </row>
    <row r="379" spans="1:16" x14ac:dyDescent="0.25">
      <c r="A379" s="3">
        <v>44574</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Row],[QUANTITY]]*J379</f>
        <v>296</v>
      </c>
      <c r="M379" s="8">
        <f>InputData[[#This Row],[QUANTITY]]*K379*(1-InputData[[#This Row],[DISCOUNT %]])</f>
        <v>334.48</v>
      </c>
      <c r="N379">
        <f>DAY(InputData[[#This Row],[DATE]])</f>
        <v>13</v>
      </c>
      <c r="O379" t="str">
        <f>TEXT(InputData[[#This Row],[DATE]],"mmm")</f>
        <v>Jan</v>
      </c>
      <c r="P379">
        <f>YEAR(InputData[[#This Row],[DATE]])</f>
        <v>2022</v>
      </c>
    </row>
    <row r="380" spans="1:16" x14ac:dyDescent="0.25">
      <c r="A380" s="3">
        <v>44575</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Row],[QUANTITY]]*J380</f>
        <v>481</v>
      </c>
      <c r="M380" s="8">
        <f>InputData[[#This Row],[QUANTITY]]*K380*(1-InputData[[#This Row],[DISCOUNT %]])</f>
        <v>553.15</v>
      </c>
      <c r="N380">
        <f>DAY(InputData[[#This Row],[DATE]])</f>
        <v>14</v>
      </c>
      <c r="O380" t="str">
        <f>TEXT(InputData[[#This Row],[DATE]],"mmm")</f>
        <v>Jan</v>
      </c>
      <c r="P380">
        <f>YEAR(InputData[[#This Row],[DATE]])</f>
        <v>2022</v>
      </c>
    </row>
    <row r="381" spans="1:16" x14ac:dyDescent="0.25">
      <c r="A381" s="3">
        <v>44576</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Row],[QUANTITY]]*J381</f>
        <v>756</v>
      </c>
      <c r="M381" s="8">
        <f>InputData[[#This Row],[QUANTITY]]*K381*(1-InputData[[#This Row],[DISCOUNT %]])</f>
        <v>975.24</v>
      </c>
      <c r="N381">
        <f>DAY(InputData[[#This Row],[DATE]])</f>
        <v>15</v>
      </c>
      <c r="O381" t="str">
        <f>TEXT(InputData[[#This Row],[DATE]],"mmm")</f>
        <v>Jan</v>
      </c>
      <c r="P381">
        <f>YEAR(InputData[[#This Row],[DATE]])</f>
        <v>2022</v>
      </c>
    </row>
    <row r="382" spans="1:16" x14ac:dyDescent="0.25">
      <c r="A382" s="3">
        <v>44577</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Row],[QUANTITY]]*J382</f>
        <v>108</v>
      </c>
      <c r="M382" s="8">
        <f>InputData[[#This Row],[QUANTITY]]*K382*(1-InputData[[#This Row],[DISCOUNT %]])</f>
        <v>147.96</v>
      </c>
      <c r="N382">
        <f>DAY(InputData[[#This Row],[DATE]])</f>
        <v>16</v>
      </c>
      <c r="O382" t="str">
        <f>TEXT(InputData[[#This Row],[DATE]],"mmm")</f>
        <v>Jan</v>
      </c>
      <c r="P382">
        <f>YEAR(InputData[[#This Row],[DATE]])</f>
        <v>2022</v>
      </c>
    </row>
    <row r="383" spans="1:16" x14ac:dyDescent="0.25">
      <c r="A383" s="3">
        <v>44578</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Row],[QUANTITY]]*J383</f>
        <v>1800</v>
      </c>
      <c r="M383" s="8">
        <f>InputData[[#This Row],[QUANTITY]]*K383*(1-InputData[[#This Row],[DISCOUNT %]])</f>
        <v>2430</v>
      </c>
      <c r="N383">
        <f>DAY(InputData[[#This Row],[DATE]])</f>
        <v>17</v>
      </c>
      <c r="O383" t="str">
        <f>TEXT(InputData[[#This Row],[DATE]],"mmm")</f>
        <v>Jan</v>
      </c>
      <c r="P383">
        <f>YEAR(InputData[[#This Row],[DATE]])</f>
        <v>2022</v>
      </c>
    </row>
    <row r="384" spans="1:16" x14ac:dyDescent="0.25">
      <c r="A384" s="3">
        <v>44579</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Row],[QUANTITY]]*J384</f>
        <v>705</v>
      </c>
      <c r="M384" s="8">
        <f>InputData[[#This Row],[QUANTITY]]*K384*(1-InputData[[#This Row],[DISCOUNT %]])</f>
        <v>796.65</v>
      </c>
      <c r="N384">
        <f>DAY(InputData[[#This Row],[DATE]])</f>
        <v>18</v>
      </c>
      <c r="O384" t="str">
        <f>TEXT(InputData[[#This Row],[DATE]],"mmm")</f>
        <v>Jan</v>
      </c>
      <c r="P384">
        <f>YEAR(InputData[[#This Row],[DATE]])</f>
        <v>2022</v>
      </c>
    </row>
    <row r="385" spans="1:16" x14ac:dyDescent="0.25">
      <c r="A385" s="3">
        <v>44580</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Row],[QUANTITY]]*J385</f>
        <v>840</v>
      </c>
      <c r="M385" s="8">
        <f>InputData[[#This Row],[QUANTITY]]*K385*(1-InputData[[#This Row],[DISCOUNT %]])</f>
        <v>1142.4000000000001</v>
      </c>
      <c r="N385">
        <f>DAY(InputData[[#This Row],[DATE]])</f>
        <v>19</v>
      </c>
      <c r="O385" t="str">
        <f>TEXT(InputData[[#This Row],[DATE]],"mmm")</f>
        <v>Jan</v>
      </c>
      <c r="P385">
        <f>YEAR(InputData[[#This Row],[DATE]])</f>
        <v>2022</v>
      </c>
    </row>
    <row r="386" spans="1:16" x14ac:dyDescent="0.25">
      <c r="A386" s="3">
        <v>44581</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Row],[QUANTITY]]*J386</f>
        <v>1876</v>
      </c>
      <c r="M386" s="8">
        <f>InputData[[#This Row],[QUANTITY]]*K386*(1-InputData[[#This Row],[DISCOUNT %]])</f>
        <v>2194.92</v>
      </c>
      <c r="N386">
        <f>DAY(InputData[[#This Row],[DATE]])</f>
        <v>20</v>
      </c>
      <c r="O386" t="str">
        <f>TEXT(InputData[[#This Row],[DATE]],"mmm")</f>
        <v>Jan</v>
      </c>
      <c r="P386">
        <f>YEAR(InputData[[#This Row],[DATE]])</f>
        <v>2022</v>
      </c>
    </row>
    <row r="387" spans="1:16" x14ac:dyDescent="0.25">
      <c r="A387" s="3">
        <v>44582</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Row],[QUANTITY]]*J387</f>
        <v>900</v>
      </c>
      <c r="M387" s="8">
        <f>InputData[[#This Row],[QUANTITY]]*K387*(1-InputData[[#This Row],[DISCOUNT %]])</f>
        <v>1152</v>
      </c>
      <c r="N387">
        <f>DAY(InputData[[#This Row],[DATE]])</f>
        <v>21</v>
      </c>
      <c r="O387" t="str">
        <f>TEXT(InputData[[#This Row],[DATE]],"mmm")</f>
        <v>Jan</v>
      </c>
      <c r="P387">
        <f>YEAR(InputData[[#This Row],[DATE]])</f>
        <v>2022</v>
      </c>
    </row>
    <row r="388" spans="1:16" x14ac:dyDescent="0.25">
      <c r="A388" s="3">
        <v>44583</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Row],[QUANTITY]]*J388</f>
        <v>392</v>
      </c>
      <c r="M388" s="8">
        <f>InputData[[#This Row],[QUANTITY]]*K388*(1-InputData[[#This Row],[DISCOUNT %]])</f>
        <v>415.52</v>
      </c>
      <c r="N388">
        <f>DAY(InputData[[#This Row],[DATE]])</f>
        <v>22</v>
      </c>
      <c r="O388" t="str">
        <f>TEXT(InputData[[#This Row],[DATE]],"mmm")</f>
        <v>Jan</v>
      </c>
      <c r="P388">
        <f>YEAR(InputData[[#This Row],[DATE]])</f>
        <v>2022</v>
      </c>
    </row>
    <row r="389" spans="1:16" x14ac:dyDescent="0.25">
      <c r="A389" s="3">
        <v>44584</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Row],[QUANTITY]]*J389</f>
        <v>352</v>
      </c>
      <c r="M389" s="8">
        <f>InputData[[#This Row],[QUANTITY]]*K389*(1-InputData[[#This Row],[DISCOUNT %]])</f>
        <v>390.72</v>
      </c>
      <c r="N389">
        <f>DAY(InputData[[#This Row],[DATE]])</f>
        <v>23</v>
      </c>
      <c r="O389" t="str">
        <f>TEXT(InputData[[#This Row],[DATE]],"mmm")</f>
        <v>Jan</v>
      </c>
      <c r="P389">
        <f>YEAR(InputData[[#This Row],[DATE]])</f>
        <v>2022</v>
      </c>
    </row>
    <row r="390" spans="1:16" x14ac:dyDescent="0.25">
      <c r="A390" s="3">
        <v>44585</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Row],[QUANTITY]]*J390</f>
        <v>259</v>
      </c>
      <c r="M390" s="8">
        <f>InputData[[#This Row],[QUANTITY]]*K390*(1-InputData[[#This Row],[DISCOUNT %]])</f>
        <v>344.47</v>
      </c>
      <c r="N390">
        <f>DAY(InputData[[#This Row],[DATE]])</f>
        <v>24</v>
      </c>
      <c r="O390" t="str">
        <f>TEXT(InputData[[#This Row],[DATE]],"mmm")</f>
        <v>Jan</v>
      </c>
      <c r="P390">
        <f>YEAR(InputData[[#This Row],[DATE]])</f>
        <v>2022</v>
      </c>
    </row>
    <row r="391" spans="1:16" x14ac:dyDescent="0.25">
      <c r="A391" s="3">
        <v>44586</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Row],[QUANTITY]]*J391</f>
        <v>511</v>
      </c>
      <c r="M391" s="8">
        <f>InputData[[#This Row],[QUANTITY]]*K391*(1-InputData[[#This Row],[DISCOUNT %]])</f>
        <v>659.19</v>
      </c>
      <c r="N391">
        <f>DAY(InputData[[#This Row],[DATE]])</f>
        <v>25</v>
      </c>
      <c r="O391" t="str">
        <f>TEXT(InputData[[#This Row],[DATE]],"mmm")</f>
        <v>Jan</v>
      </c>
      <c r="P391">
        <f>YEAR(InputData[[#This Row],[DATE]])</f>
        <v>2022</v>
      </c>
    </row>
    <row r="392" spans="1:16" x14ac:dyDescent="0.25">
      <c r="A392" s="3">
        <v>44587</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Row],[QUANTITY]]*J392</f>
        <v>220</v>
      </c>
      <c r="M392" s="8">
        <f>InputData[[#This Row],[QUANTITY]]*K392*(1-InputData[[#This Row],[DISCOUNT %]])</f>
        <v>233.2</v>
      </c>
      <c r="N392">
        <f>DAY(InputData[[#This Row],[DATE]])</f>
        <v>26</v>
      </c>
      <c r="O392" t="str">
        <f>TEXT(InputData[[#This Row],[DATE]],"mmm")</f>
        <v>Jan</v>
      </c>
      <c r="P392">
        <f>YEAR(InputData[[#This Row],[DATE]])</f>
        <v>2022</v>
      </c>
    </row>
    <row r="393" spans="1:16" x14ac:dyDescent="0.25">
      <c r="A393" s="3">
        <v>44588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Row],[QUANTITY]]*J393</f>
        <v>804</v>
      </c>
      <c r="M393" s="8">
        <f>InputData[[#This Row],[QUANTITY]]*K393*(1-InputData[[#This Row],[DISCOUNT %]])</f>
        <v>996.96</v>
      </c>
      <c r="N393">
        <f>DAY(InputData[[#This Row],[DATE]])</f>
        <v>27</v>
      </c>
      <c r="O393" t="str">
        <f>TEXT(InputData[[#This Row],[DATE]],"mmm")</f>
        <v>Jan</v>
      </c>
      <c r="P393">
        <f>YEAR(InputData[[#This Row],[DATE]])</f>
        <v>2022</v>
      </c>
    </row>
    <row r="394" spans="1:16" x14ac:dyDescent="0.25">
      <c r="A394" s="3">
        <v>44589</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Row],[QUANTITY]]*J394</f>
        <v>1425</v>
      </c>
      <c r="M394" s="8">
        <f>InputData[[#This Row],[QUANTITY]]*K394*(1-InputData[[#This Row],[DISCOUNT %]])</f>
        <v>1795.5</v>
      </c>
      <c r="N394">
        <f>DAY(InputData[[#This Row],[DATE]])</f>
        <v>28</v>
      </c>
      <c r="O394" t="str">
        <f>TEXT(InputData[[#This Row],[DATE]],"mmm")</f>
        <v>Jan</v>
      </c>
      <c r="P394">
        <f>YEAR(InputData[[#This Row],[DATE]])</f>
        <v>2022</v>
      </c>
    </row>
    <row r="395" spans="1:16" x14ac:dyDescent="0.25">
      <c r="A395" s="3">
        <v>44590</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Row],[QUANTITY]]*J395</f>
        <v>301</v>
      </c>
      <c r="M395" s="8">
        <f>InputData[[#This Row],[QUANTITY]]*K395*(1-InputData[[#This Row],[DISCOUNT %]])</f>
        <v>334.11</v>
      </c>
      <c r="N395">
        <f>DAY(InputData[[#This Row],[DATE]])</f>
        <v>29</v>
      </c>
      <c r="O395" t="str">
        <f>TEXT(InputData[[#This Row],[DATE]],"mmm")</f>
        <v>Jan</v>
      </c>
      <c r="P395">
        <f>YEAR(InputData[[#This Row],[DATE]])</f>
        <v>2022</v>
      </c>
    </row>
    <row r="396" spans="1:16" x14ac:dyDescent="0.25">
      <c r="A396" s="3">
        <v>44591</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Row],[QUANTITY]]*J396</f>
        <v>49</v>
      </c>
      <c r="M396" s="8">
        <f>InputData[[#This Row],[QUANTITY]]*K396*(1-InputData[[#This Row],[DISCOUNT %]])</f>
        <v>58.31</v>
      </c>
      <c r="N396">
        <f>DAY(InputData[[#This Row],[DATE]])</f>
        <v>30</v>
      </c>
      <c r="O396" t="str">
        <f>TEXT(InputData[[#This Row],[DATE]],"mmm")</f>
        <v>Jan</v>
      </c>
      <c r="P396">
        <f>YEAR(InputData[[#This Row],[DATE]])</f>
        <v>2022</v>
      </c>
    </row>
    <row r="397" spans="1:16" x14ac:dyDescent="0.25">
      <c r="A397" s="3">
        <v>44592</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Row],[QUANTITY]]*J397</f>
        <v>96</v>
      </c>
      <c r="M397" s="8">
        <f>InputData[[#This Row],[QUANTITY]]*K397*(1-InputData[[#This Row],[DISCOUNT %]])</f>
        <v>125.75999999999999</v>
      </c>
      <c r="N397">
        <f>DAY(InputData[[#This Row],[DATE]])</f>
        <v>31</v>
      </c>
      <c r="O397" t="str">
        <f>TEXT(InputData[[#This Row],[DATE]],"mmm")</f>
        <v>Jan</v>
      </c>
      <c r="P397">
        <f>YEAR(InputData[[#This Row],[DATE]])</f>
        <v>2022</v>
      </c>
    </row>
    <row r="398" spans="1:16" x14ac:dyDescent="0.25">
      <c r="A398" s="3">
        <v>44593</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Row],[QUANTITY]]*J398</f>
        <v>276</v>
      </c>
      <c r="M398" s="8">
        <f>InputData[[#This Row],[QUANTITY]]*K398*(1-InputData[[#This Row],[DISCOUNT %]])</f>
        <v>347.76</v>
      </c>
      <c r="N398">
        <f>DAY(InputData[[#This Row],[DATE]])</f>
        <v>1</v>
      </c>
      <c r="O398" t="str">
        <f>TEXT(InputData[[#This Row],[DATE]],"mmm")</f>
        <v>Feb</v>
      </c>
      <c r="P398">
        <f>YEAR(InputData[[#This Row],[DATE]])</f>
        <v>2022</v>
      </c>
    </row>
    <row r="399" spans="1:16" x14ac:dyDescent="0.25">
      <c r="A399" s="3">
        <v>44594</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Row],[QUANTITY]]*J399</f>
        <v>74</v>
      </c>
      <c r="M399" s="8">
        <f>InputData[[#This Row],[QUANTITY]]*K399*(1-InputData[[#This Row],[DISCOUNT %]])</f>
        <v>98.42</v>
      </c>
      <c r="N399">
        <f>DAY(InputData[[#This Row],[DATE]])</f>
        <v>2</v>
      </c>
      <c r="O399" t="str">
        <f>TEXT(InputData[[#This Row],[DATE]],"mmm")</f>
        <v>Feb</v>
      </c>
      <c r="P399">
        <f>YEAR(InputData[[#This Row],[DATE]])</f>
        <v>2022</v>
      </c>
    </row>
    <row r="400" spans="1:16" x14ac:dyDescent="0.25">
      <c r="A400" s="3">
        <v>44595</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Row],[QUANTITY]]*J400</f>
        <v>1068</v>
      </c>
      <c r="M400" s="8">
        <f>InputData[[#This Row],[QUANTITY]]*K400*(1-InputData[[#This Row],[DISCOUNT %]])</f>
        <v>1409.76</v>
      </c>
      <c r="N400">
        <f>DAY(InputData[[#This Row],[DATE]])</f>
        <v>3</v>
      </c>
      <c r="O400" t="str">
        <f>TEXT(InputData[[#This Row],[DATE]],"mmm")</f>
        <v>Feb</v>
      </c>
      <c r="P400">
        <f>YEAR(InputData[[#This Row],[DATE]])</f>
        <v>2022</v>
      </c>
    </row>
    <row r="401" spans="1:16" x14ac:dyDescent="0.25">
      <c r="A401" s="3">
        <v>44596</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Row],[QUANTITY]]*J401</f>
        <v>444</v>
      </c>
      <c r="M401" s="8">
        <f>InputData[[#This Row],[QUANTITY]]*K401*(1-InputData[[#This Row],[DISCOUNT %]])</f>
        <v>501.72</v>
      </c>
      <c r="N401">
        <f>DAY(InputData[[#This Row],[DATE]])</f>
        <v>4</v>
      </c>
      <c r="O401" t="str">
        <f>TEXT(InputData[[#This Row],[DATE]],"mmm")</f>
        <v>Feb</v>
      </c>
      <c r="P401">
        <f>YEAR(InputData[[#This Row],[DATE]])</f>
        <v>2022</v>
      </c>
    </row>
    <row r="402" spans="1:16" x14ac:dyDescent="0.25">
      <c r="A402" s="3">
        <v>44597</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Row],[QUANTITY]]*J402</f>
        <v>49</v>
      </c>
      <c r="M402" s="8">
        <f>InputData[[#This Row],[QUANTITY]]*K402*(1-InputData[[#This Row],[DISCOUNT %]])</f>
        <v>58.31</v>
      </c>
      <c r="N402">
        <f>DAY(InputData[[#This Row],[DATE]])</f>
        <v>5</v>
      </c>
      <c r="O402" t="str">
        <f>TEXT(InputData[[#This Row],[DATE]],"mmm")</f>
        <v>Feb</v>
      </c>
      <c r="P402">
        <f>YEAR(InputData[[#This Row],[DATE]])</f>
        <v>2022</v>
      </c>
    </row>
    <row r="403" spans="1:16" x14ac:dyDescent="0.25">
      <c r="A403" s="3">
        <v>44598</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Row],[QUANTITY]]*J403</f>
        <v>855</v>
      </c>
      <c r="M403" s="8">
        <f>InputData[[#This Row],[QUANTITY]]*K403*(1-InputData[[#This Row],[DISCOUNT %]])</f>
        <v>1077.3</v>
      </c>
      <c r="N403">
        <f>DAY(InputData[[#This Row],[DATE]])</f>
        <v>6</v>
      </c>
      <c r="O403" t="str">
        <f>TEXT(InputData[[#This Row],[DATE]],"mmm")</f>
        <v>Feb</v>
      </c>
      <c r="P403">
        <f>YEAR(InputData[[#This Row],[DATE]])</f>
        <v>2022</v>
      </c>
    </row>
    <row r="404" spans="1:16" x14ac:dyDescent="0.25">
      <c r="A404" s="3">
        <v>44599</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Row],[QUANTITY]]*J404</f>
        <v>88</v>
      </c>
      <c r="M404" s="8">
        <f>InputData[[#This Row],[QUANTITY]]*K404*(1-InputData[[#This Row],[DISCOUNT %]])</f>
        <v>97.68</v>
      </c>
      <c r="N404">
        <f>DAY(InputData[[#This Row],[DATE]])</f>
        <v>7</v>
      </c>
      <c r="O404" t="str">
        <f>TEXT(InputData[[#This Row],[DATE]],"mmm")</f>
        <v>Feb</v>
      </c>
      <c r="P404">
        <f>YEAR(InputData[[#This Row],[DATE]])</f>
        <v>2022</v>
      </c>
    </row>
    <row r="405" spans="1:16" x14ac:dyDescent="0.25">
      <c r="A405" s="3">
        <v>44600</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Row],[QUANTITY]]*J405</f>
        <v>1104</v>
      </c>
      <c r="M405" s="8">
        <f>InputData[[#This Row],[QUANTITY]]*K405*(1-InputData[[#This Row],[DISCOUNT %]])</f>
        <v>1391.04</v>
      </c>
      <c r="N405">
        <f>DAY(InputData[[#This Row],[DATE]])</f>
        <v>8</v>
      </c>
      <c r="O405" t="str">
        <f>TEXT(InputData[[#This Row],[DATE]],"mmm")</f>
        <v>Feb</v>
      </c>
      <c r="P405">
        <f>YEAR(InputData[[#This Row],[DATE]])</f>
        <v>2022</v>
      </c>
    </row>
    <row r="406" spans="1:16" x14ac:dyDescent="0.25">
      <c r="A406" s="3">
        <v>44601</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Row],[QUANTITY]]*J406</f>
        <v>1776</v>
      </c>
      <c r="M406" s="8">
        <f>InputData[[#This Row],[QUANTITY]]*K406*(1-InputData[[#This Row],[DISCOUNT %]])</f>
        <v>1971.3600000000001</v>
      </c>
      <c r="N406">
        <f>DAY(InputData[[#This Row],[DATE]])</f>
        <v>9</v>
      </c>
      <c r="O406" t="str">
        <f>TEXT(InputData[[#This Row],[DATE]],"mmm")</f>
        <v>Feb</v>
      </c>
      <c r="P406">
        <f>YEAR(InputData[[#This Row],[DATE]])</f>
        <v>2022</v>
      </c>
    </row>
    <row r="407" spans="1:16" x14ac:dyDescent="0.25">
      <c r="A407" s="3">
        <v>44602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Row],[QUANTITY]]*J407</f>
        <v>960</v>
      </c>
      <c r="M407" s="8">
        <f>InputData[[#This Row],[QUANTITY]]*K407*(1-InputData[[#This Row],[DISCOUNT %]])</f>
        <v>1296</v>
      </c>
      <c r="N407">
        <f>DAY(InputData[[#This Row],[DATE]])</f>
        <v>10</v>
      </c>
      <c r="O407" t="str">
        <f>TEXT(InputData[[#This Row],[DATE]],"mmm")</f>
        <v>Feb</v>
      </c>
      <c r="P407">
        <f>YEAR(InputData[[#This Row],[DATE]])</f>
        <v>2022</v>
      </c>
    </row>
    <row r="408" spans="1:16" x14ac:dyDescent="0.25">
      <c r="A408" s="3">
        <v>44603</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Row],[QUANTITY]]*J408</f>
        <v>330</v>
      </c>
      <c r="M408" s="8">
        <f>InputData[[#This Row],[QUANTITY]]*K408*(1-InputData[[#This Row],[DISCOUNT %]])</f>
        <v>349.79999999999995</v>
      </c>
      <c r="N408">
        <f>DAY(InputData[[#This Row],[DATE]])</f>
        <v>11</v>
      </c>
      <c r="O408" t="str">
        <f>TEXT(InputData[[#This Row],[DATE]],"mmm")</f>
        <v>Feb</v>
      </c>
      <c r="P408">
        <f>YEAR(InputData[[#This Row],[DATE]])</f>
        <v>2022</v>
      </c>
    </row>
    <row r="409" spans="1:16" x14ac:dyDescent="0.25">
      <c r="A409" s="3">
        <v>44604</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Row],[QUANTITY]]*J409</f>
        <v>74</v>
      </c>
      <c r="M409" s="8">
        <f>InputData[[#This Row],[QUANTITY]]*K409*(1-InputData[[#This Row],[DISCOUNT %]])</f>
        <v>98.42</v>
      </c>
      <c r="N409">
        <f>DAY(InputData[[#This Row],[DATE]])</f>
        <v>12</v>
      </c>
      <c r="O409" t="str">
        <f>TEXT(InputData[[#This Row],[DATE]],"mmm")</f>
        <v>Feb</v>
      </c>
      <c r="P409">
        <f>YEAR(InputData[[#This Row],[DATE]])</f>
        <v>2022</v>
      </c>
    </row>
    <row r="410" spans="1:16" x14ac:dyDescent="0.25">
      <c r="A410" s="3">
        <v>44605</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Row],[QUANTITY]]*J410</f>
        <v>1050</v>
      </c>
      <c r="M410" s="8">
        <f>InputData[[#This Row],[QUANTITY]]*K410*(1-InputData[[#This Row],[DISCOUNT %]])</f>
        <v>1197</v>
      </c>
      <c r="N410">
        <f>DAY(InputData[[#This Row],[DATE]])</f>
        <v>13</v>
      </c>
      <c r="O410" t="str">
        <f>TEXT(InputData[[#This Row],[DATE]],"mmm")</f>
        <v>Feb</v>
      </c>
      <c r="P410">
        <f>YEAR(InputData[[#This Row],[DATE]])</f>
        <v>2022</v>
      </c>
    </row>
    <row r="411" spans="1:16" x14ac:dyDescent="0.25">
      <c r="A411" s="3">
        <v>44606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Row],[QUANTITY]]*J411</f>
        <v>48</v>
      </c>
      <c r="M411" s="8">
        <f>InputData[[#This Row],[QUANTITY]]*K411*(1-InputData[[#This Row],[DISCOUNT %]])</f>
        <v>57.120000000000005</v>
      </c>
      <c r="N411">
        <f>DAY(InputData[[#This Row],[DATE]])</f>
        <v>14</v>
      </c>
      <c r="O411" t="str">
        <f>TEXT(InputData[[#This Row],[DATE]],"mmm")</f>
        <v>Feb</v>
      </c>
      <c r="P411">
        <f>YEAR(InputData[[#This Row],[DATE]])</f>
        <v>2022</v>
      </c>
    </row>
    <row r="412" spans="1:16" x14ac:dyDescent="0.25">
      <c r="A412" s="3">
        <v>44607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Row],[QUANTITY]]*J412</f>
        <v>152</v>
      </c>
      <c r="M412" s="8">
        <f>InputData[[#This Row],[QUANTITY]]*K412*(1-InputData[[#This Row],[DISCOUNT %]])</f>
        <v>164.16</v>
      </c>
      <c r="N412">
        <f>DAY(InputData[[#This Row],[DATE]])</f>
        <v>15</v>
      </c>
      <c r="O412" t="str">
        <f>TEXT(InputData[[#This Row],[DATE]],"mmm")</f>
        <v>Feb</v>
      </c>
      <c r="P412">
        <f>YEAR(InputData[[#This Row],[DATE]])</f>
        <v>2022</v>
      </c>
    </row>
    <row r="413" spans="1:16" x14ac:dyDescent="0.25">
      <c r="A413" s="3">
        <v>44608</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Row],[QUANTITY]]*J413</f>
        <v>1608</v>
      </c>
      <c r="M413" s="8">
        <f>InputData[[#This Row],[QUANTITY]]*K413*(1-InputData[[#This Row],[DISCOUNT %]])</f>
        <v>1881.3600000000001</v>
      </c>
      <c r="N413">
        <f>DAY(InputData[[#This Row],[DATE]])</f>
        <v>16</v>
      </c>
      <c r="O413" t="str">
        <f>TEXT(InputData[[#This Row],[DATE]],"mmm")</f>
        <v>Feb</v>
      </c>
      <c r="P413">
        <f>YEAR(InputData[[#This Row],[DATE]])</f>
        <v>2022</v>
      </c>
    </row>
    <row r="414" spans="1:16" x14ac:dyDescent="0.25">
      <c r="A414" s="3">
        <v>44609</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Row],[QUANTITY]]*J414</f>
        <v>923</v>
      </c>
      <c r="M414" s="8">
        <f>InputData[[#This Row],[QUANTITY]]*K414*(1-InputData[[#This Row],[DISCOUNT %]])</f>
        <v>1052.22</v>
      </c>
      <c r="N414">
        <f>DAY(InputData[[#This Row],[DATE]])</f>
        <v>17</v>
      </c>
      <c r="O414" t="str">
        <f>TEXT(InputData[[#This Row],[DATE]],"mmm")</f>
        <v>Feb</v>
      </c>
      <c r="P414">
        <f>YEAR(InputData[[#This Row],[DATE]])</f>
        <v>2022</v>
      </c>
    </row>
    <row r="415" spans="1:16" x14ac:dyDescent="0.25">
      <c r="A415" s="3">
        <v>44610</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Row],[QUANTITY]]*J415</f>
        <v>710</v>
      </c>
      <c r="M415" s="8">
        <f>InputData[[#This Row],[QUANTITY]]*K415*(1-InputData[[#This Row],[DISCOUNT %]])</f>
        <v>809.4</v>
      </c>
      <c r="N415">
        <f>DAY(InputData[[#This Row],[DATE]])</f>
        <v>18</v>
      </c>
      <c r="O415" t="str">
        <f>TEXT(InputData[[#This Row],[DATE]],"mmm")</f>
        <v>Feb</v>
      </c>
      <c r="P415">
        <f>YEAR(InputData[[#This Row],[DATE]])</f>
        <v>2022</v>
      </c>
    </row>
    <row r="416" spans="1:16" x14ac:dyDescent="0.25">
      <c r="A416" s="3">
        <v>44611</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Row],[QUANTITY]]*J416</f>
        <v>18</v>
      </c>
      <c r="M416" s="8">
        <f>InputData[[#This Row],[QUANTITY]]*K416*(1-InputData[[#This Row],[DISCOUNT %]])</f>
        <v>24.66</v>
      </c>
      <c r="N416">
        <f>DAY(InputData[[#This Row],[DATE]])</f>
        <v>19</v>
      </c>
      <c r="O416" t="str">
        <f>TEXT(InputData[[#This Row],[DATE]],"mmm")</f>
        <v>Feb</v>
      </c>
      <c r="P416">
        <f>YEAR(InputData[[#This Row],[DATE]])</f>
        <v>2022</v>
      </c>
    </row>
    <row r="417" spans="1:16" x14ac:dyDescent="0.25">
      <c r="A417" s="3">
        <v>44612</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Row],[QUANTITY]]*J417</f>
        <v>365</v>
      </c>
      <c r="M417" s="8">
        <f>InputData[[#This Row],[QUANTITY]]*K417*(1-InputData[[#This Row],[DISCOUNT %]])</f>
        <v>470.85</v>
      </c>
      <c r="N417">
        <f>DAY(InputData[[#This Row],[DATE]])</f>
        <v>20</v>
      </c>
      <c r="O417" t="str">
        <f>TEXT(InputData[[#This Row],[DATE]],"mmm")</f>
        <v>Feb</v>
      </c>
      <c r="P417">
        <f>YEAR(InputData[[#This Row],[DATE]])</f>
        <v>2022</v>
      </c>
    </row>
    <row r="418" spans="1:16" x14ac:dyDescent="0.25">
      <c r="A418" s="3">
        <v>44613</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Row],[QUANTITY]]*J418</f>
        <v>117</v>
      </c>
      <c r="M418" s="8">
        <f>InputData[[#This Row],[QUANTITY]]*K418*(1-InputData[[#This Row],[DISCOUNT %]])</f>
        <v>149.76</v>
      </c>
      <c r="N418">
        <f>DAY(InputData[[#This Row],[DATE]])</f>
        <v>21</v>
      </c>
      <c r="O418" t="str">
        <f>TEXT(InputData[[#This Row],[DATE]],"mmm")</f>
        <v>Feb</v>
      </c>
      <c r="P418">
        <f>YEAR(InputData[[#This Row],[DATE]])</f>
        <v>2022</v>
      </c>
    </row>
    <row r="419" spans="1:16" x14ac:dyDescent="0.25">
      <c r="A419" s="3">
        <v>44614</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Row],[QUANTITY]]*J419</f>
        <v>26</v>
      </c>
      <c r="M419" s="8">
        <f>InputData[[#This Row],[QUANTITY]]*K419*(1-InputData[[#This Row],[DISCOUNT %]])</f>
        <v>33.28</v>
      </c>
      <c r="N419">
        <f>DAY(InputData[[#This Row],[DATE]])</f>
        <v>22</v>
      </c>
      <c r="O419" t="str">
        <f>TEXT(InputData[[#This Row],[DATE]],"mmm")</f>
        <v>Feb</v>
      </c>
      <c r="P419">
        <f>YEAR(InputData[[#This Row],[DATE]])</f>
        <v>2022</v>
      </c>
    </row>
    <row r="420" spans="1:16" x14ac:dyDescent="0.25">
      <c r="A420" s="3">
        <v>44615</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Row],[QUANTITY]]*J420</f>
        <v>1068</v>
      </c>
      <c r="M420" s="8">
        <f>InputData[[#This Row],[QUANTITY]]*K420*(1-InputData[[#This Row],[DISCOUNT %]])</f>
        <v>1409.76</v>
      </c>
      <c r="N420">
        <f>DAY(InputData[[#This Row],[DATE]])</f>
        <v>23</v>
      </c>
      <c r="O420" t="str">
        <f>TEXT(InputData[[#This Row],[DATE]],"mmm")</f>
        <v>Feb</v>
      </c>
      <c r="P420">
        <f>YEAR(InputData[[#This Row],[DATE]])</f>
        <v>2022</v>
      </c>
    </row>
    <row r="421" spans="1:16" x14ac:dyDescent="0.25">
      <c r="A421" s="3">
        <v>44616</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Row],[QUANTITY]]*J421</f>
        <v>1386</v>
      </c>
      <c r="M421" s="8">
        <f>InputData[[#This Row],[QUANTITY]]*K421*(1-InputData[[#This Row],[DISCOUNT %]])</f>
        <v>1787.9399999999998</v>
      </c>
      <c r="N421">
        <f>DAY(InputData[[#This Row],[DATE]])</f>
        <v>24</v>
      </c>
      <c r="O421" t="str">
        <f>TEXT(InputData[[#This Row],[DATE]],"mmm")</f>
        <v>Feb</v>
      </c>
      <c r="P421">
        <f>YEAR(InputData[[#This Row],[DATE]])</f>
        <v>2022</v>
      </c>
    </row>
    <row r="422" spans="1:16" x14ac:dyDescent="0.25">
      <c r="A422" s="3">
        <v>44617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Row],[QUANTITY]]*J422</f>
        <v>2072</v>
      </c>
      <c r="M422" s="8">
        <f>InputData[[#This Row],[QUANTITY]]*K422*(1-InputData[[#This Row],[DISCOUNT %]])</f>
        <v>2817.92</v>
      </c>
      <c r="N422">
        <f>DAY(InputData[[#This Row],[DATE]])</f>
        <v>25</v>
      </c>
      <c r="O422" t="str">
        <f>TEXT(InputData[[#This Row],[DATE]],"mmm")</f>
        <v>Feb</v>
      </c>
      <c r="P422">
        <f>YEAR(InputData[[#This Row],[DATE]])</f>
        <v>2022</v>
      </c>
    </row>
    <row r="423" spans="1:16" x14ac:dyDescent="0.25">
      <c r="A423" s="3">
        <v>44618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Row],[QUANTITY]]*J423</f>
        <v>440</v>
      </c>
      <c r="M423" s="8">
        <f>InputData[[#This Row],[QUANTITY]]*K423*(1-InputData[[#This Row],[DISCOUNT %]])</f>
        <v>484</v>
      </c>
      <c r="N423">
        <f>DAY(InputData[[#This Row],[DATE]])</f>
        <v>26</v>
      </c>
      <c r="O423" t="str">
        <f>TEXT(InputData[[#This Row],[DATE]],"mmm")</f>
        <v>Feb</v>
      </c>
      <c r="P423">
        <f>YEAR(InputData[[#This Row],[DATE]])</f>
        <v>2022</v>
      </c>
    </row>
    <row r="424" spans="1:16" x14ac:dyDescent="0.25">
      <c r="A424" s="3">
        <v>44619</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Row],[QUANTITY]]*J424</f>
        <v>84</v>
      </c>
      <c r="M424" s="8">
        <f>InputData[[#This Row],[QUANTITY]]*K424*(1-InputData[[#This Row],[DISCOUNT %]])</f>
        <v>110.03999999999999</v>
      </c>
      <c r="N424">
        <f>DAY(InputData[[#This Row],[DATE]])</f>
        <v>27</v>
      </c>
      <c r="O424" t="str">
        <f>TEXT(InputData[[#This Row],[DATE]],"mmm")</f>
        <v>Feb</v>
      </c>
      <c r="P424">
        <f>YEAR(InputData[[#This Row],[DATE]])</f>
        <v>2022</v>
      </c>
    </row>
    <row r="425" spans="1:16" x14ac:dyDescent="0.25">
      <c r="A425" s="3">
        <v>44620</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Row],[QUANTITY]]*J425</f>
        <v>376</v>
      </c>
      <c r="M425" s="8">
        <f>InputData[[#This Row],[QUANTITY]]*K425*(1-InputData[[#This Row],[DISCOUNT %]])</f>
        <v>424.88</v>
      </c>
      <c r="N425">
        <f>DAY(InputData[[#This Row],[DATE]])</f>
        <v>28</v>
      </c>
      <c r="O425" t="str">
        <f>TEXT(InputData[[#This Row],[DATE]],"mmm")</f>
        <v>Feb</v>
      </c>
      <c r="P425">
        <f>YEAR(InputData[[#This Row],[DATE]])</f>
        <v>2022</v>
      </c>
    </row>
    <row r="426" spans="1:16" x14ac:dyDescent="0.25">
      <c r="A426" s="3">
        <v>44621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Row],[QUANTITY]]*J426</f>
        <v>296</v>
      </c>
      <c r="M426" s="8">
        <f>InputData[[#This Row],[QUANTITY]]*K426*(1-InputData[[#This Row],[DISCOUNT %]])</f>
        <v>328.56</v>
      </c>
      <c r="N426">
        <f>DAY(InputData[[#This Row],[DATE]])</f>
        <v>1</v>
      </c>
      <c r="O426" t="str">
        <f>TEXT(InputData[[#This Row],[DATE]],"mmm")</f>
        <v>Mar</v>
      </c>
      <c r="P426">
        <f>YEAR(InputData[[#This Row],[DATE]])</f>
        <v>2022</v>
      </c>
    </row>
    <row r="427" spans="1:16" x14ac:dyDescent="0.25">
      <c r="A427" s="3">
        <v>44622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Row],[QUANTITY]]*J427</f>
        <v>129</v>
      </c>
      <c r="M427" s="8">
        <f>InputData[[#This Row],[QUANTITY]]*K427*(1-InputData[[#This Row],[DISCOUNT %]])</f>
        <v>143.19</v>
      </c>
      <c r="N427">
        <f>DAY(InputData[[#This Row],[DATE]])</f>
        <v>2</v>
      </c>
      <c r="O427" t="str">
        <f>TEXT(InputData[[#This Row],[DATE]],"mmm")</f>
        <v>Mar</v>
      </c>
      <c r="P427">
        <f>YEAR(InputData[[#This Row],[DATE]])</f>
        <v>2022</v>
      </c>
    </row>
    <row r="428" spans="1:16" x14ac:dyDescent="0.25">
      <c r="A428" s="3">
        <v>44623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Row],[QUANTITY]]*J428</f>
        <v>1833</v>
      </c>
      <c r="M428" s="8">
        <f>InputData[[#This Row],[QUANTITY]]*K428*(1-InputData[[#This Row],[DISCOUNT %]])</f>
        <v>1942.98</v>
      </c>
      <c r="N428">
        <f>DAY(InputData[[#This Row],[DATE]])</f>
        <v>3</v>
      </c>
      <c r="O428" t="str">
        <f>TEXT(InputData[[#This Row],[DATE]],"mmm")</f>
        <v>Mar</v>
      </c>
      <c r="P428">
        <f>YEAR(InputData[[#This Row],[DATE]])</f>
        <v>2022</v>
      </c>
    </row>
    <row r="429" spans="1:16" x14ac:dyDescent="0.25">
      <c r="A429" s="3">
        <v>44624</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Row],[QUANTITY]]*J429</f>
        <v>1330</v>
      </c>
      <c r="M429" s="8">
        <f>InputData[[#This Row],[QUANTITY]]*K429*(1-InputData[[#This Row],[DISCOUNT %]])</f>
        <v>1675.8</v>
      </c>
      <c r="N429">
        <f>DAY(InputData[[#This Row],[DATE]])</f>
        <v>4</v>
      </c>
      <c r="O429" t="str">
        <f>TEXT(InputData[[#This Row],[DATE]],"mmm")</f>
        <v>Mar</v>
      </c>
      <c r="P429">
        <f>YEAR(InputData[[#This Row],[DATE]])</f>
        <v>2022</v>
      </c>
    </row>
    <row r="430" spans="1:16" x14ac:dyDescent="0.25">
      <c r="A430" s="3">
        <v>44625</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Row],[QUANTITY]]*J430</f>
        <v>52</v>
      </c>
      <c r="M430" s="8">
        <f>InputData[[#This Row],[QUANTITY]]*K430*(1-InputData[[#This Row],[DISCOUNT %]])</f>
        <v>66.56</v>
      </c>
      <c r="N430">
        <f>DAY(InputData[[#This Row],[DATE]])</f>
        <v>5</v>
      </c>
      <c r="O430" t="str">
        <f>TEXT(InputData[[#This Row],[DATE]],"mmm")</f>
        <v>Mar</v>
      </c>
      <c r="P430">
        <f>YEAR(InputData[[#This Row],[DATE]])</f>
        <v>2022</v>
      </c>
    </row>
    <row r="431" spans="1:16" x14ac:dyDescent="0.25">
      <c r="A431" s="3">
        <v>44626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Row],[QUANTITY]]*J431</f>
        <v>836</v>
      </c>
      <c r="M431" s="8">
        <f>InputData[[#This Row],[QUANTITY]]*K431*(1-InputData[[#This Row],[DISCOUNT %]])</f>
        <v>902.88</v>
      </c>
      <c r="N431">
        <f>DAY(InputData[[#This Row],[DATE]])</f>
        <v>6</v>
      </c>
      <c r="O431" t="str">
        <f>TEXT(InputData[[#This Row],[DATE]],"mmm")</f>
        <v>Mar</v>
      </c>
      <c r="P431">
        <f>YEAR(InputData[[#This Row],[DATE]])</f>
        <v>2022</v>
      </c>
    </row>
    <row r="432" spans="1:16" x14ac:dyDescent="0.25">
      <c r="A432" s="3">
        <v>44627</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Row],[QUANTITY]]*J432</f>
        <v>658</v>
      </c>
      <c r="M432" s="8">
        <f>InputData[[#This Row],[QUANTITY]]*K432*(1-InputData[[#This Row],[DISCOUNT %]])</f>
        <v>743.54</v>
      </c>
      <c r="N432">
        <f>DAY(InputData[[#This Row],[DATE]])</f>
        <v>7</v>
      </c>
      <c r="O432" t="str">
        <f>TEXT(InputData[[#This Row],[DATE]],"mmm")</f>
        <v>Mar</v>
      </c>
      <c r="P432">
        <f>YEAR(InputData[[#This Row],[DATE]])</f>
        <v>2022</v>
      </c>
    </row>
    <row r="433" spans="1:16" x14ac:dyDescent="0.25">
      <c r="A433" s="3">
        <v>44628</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Row],[QUANTITY]]*J433</f>
        <v>665</v>
      </c>
      <c r="M433" s="8">
        <f>InputData[[#This Row],[QUANTITY]]*K433*(1-InputData[[#This Row],[DISCOUNT %]])</f>
        <v>778.05000000000007</v>
      </c>
      <c r="N433">
        <f>DAY(InputData[[#This Row],[DATE]])</f>
        <v>8</v>
      </c>
      <c r="O433" t="str">
        <f>TEXT(InputData[[#This Row],[DATE]],"mmm")</f>
        <v>Mar</v>
      </c>
      <c r="P433">
        <f>YEAR(InputData[[#This Row],[DATE]])</f>
        <v>2022</v>
      </c>
    </row>
    <row r="434" spans="1:16" x14ac:dyDescent="0.25">
      <c r="A434" s="3">
        <v>44629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Row],[QUANTITY]]*J434</f>
        <v>1950</v>
      </c>
      <c r="M434" s="8">
        <f>InputData[[#This Row],[QUANTITY]]*K434*(1-InputData[[#This Row],[DISCOUNT %]])</f>
        <v>2730</v>
      </c>
      <c r="N434">
        <f>DAY(InputData[[#This Row],[DATE]])</f>
        <v>9</v>
      </c>
      <c r="O434" t="str">
        <f>TEXT(InputData[[#This Row],[DATE]],"mmm")</f>
        <v>Mar</v>
      </c>
      <c r="P434">
        <f>YEAR(InputData[[#This Row],[DATE]])</f>
        <v>2022</v>
      </c>
    </row>
    <row r="435" spans="1:16" x14ac:dyDescent="0.25">
      <c r="A435" s="3">
        <v>44630</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Row],[QUANTITY]]*J435</f>
        <v>536</v>
      </c>
      <c r="M435" s="8">
        <f>InputData[[#This Row],[QUANTITY]]*K435*(1-InputData[[#This Row],[DISCOUNT %]])</f>
        <v>686.08</v>
      </c>
      <c r="N435">
        <f>DAY(InputData[[#This Row],[DATE]])</f>
        <v>10</v>
      </c>
      <c r="O435" t="str">
        <f>TEXT(InputData[[#This Row],[DATE]],"mmm")</f>
        <v>Mar</v>
      </c>
      <c r="P435">
        <f>YEAR(InputData[[#This Row],[DATE]])</f>
        <v>2022</v>
      </c>
    </row>
    <row r="436" spans="1:16" x14ac:dyDescent="0.25">
      <c r="A436" s="3">
        <v>44631</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Row],[QUANTITY]]*J436</f>
        <v>555</v>
      </c>
      <c r="M436" s="8">
        <f>InputData[[#This Row],[QUANTITY]]*K436*(1-InputData[[#This Row],[DISCOUNT %]])</f>
        <v>638.25</v>
      </c>
      <c r="N436">
        <f>DAY(InputData[[#This Row],[DATE]])</f>
        <v>11</v>
      </c>
      <c r="O436" t="str">
        <f>TEXT(InputData[[#This Row],[DATE]],"mmm")</f>
        <v>Mar</v>
      </c>
      <c r="P436">
        <f>YEAR(InputData[[#This Row],[DATE]])</f>
        <v>2022</v>
      </c>
    </row>
    <row r="437" spans="1:16" x14ac:dyDescent="0.25">
      <c r="A437" s="3">
        <v>44632</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Row],[QUANTITY]]*J437</f>
        <v>1197</v>
      </c>
      <c r="M437" s="8">
        <f>InputData[[#This Row],[QUANTITY]]*K437*(1-InputData[[#This Row],[DISCOUNT %]])</f>
        <v>1400.4900000000002</v>
      </c>
      <c r="N437">
        <f>DAY(InputData[[#This Row],[DATE]])</f>
        <v>12</v>
      </c>
      <c r="O437" t="str">
        <f>TEXT(InputData[[#This Row],[DATE]],"mmm")</f>
        <v>Mar</v>
      </c>
      <c r="P437">
        <f>YEAR(InputData[[#This Row],[DATE]])</f>
        <v>2022</v>
      </c>
    </row>
    <row r="438" spans="1:16" x14ac:dyDescent="0.25">
      <c r="A438" s="3">
        <v>44633</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Row],[QUANTITY]]*J438</f>
        <v>185</v>
      </c>
      <c r="M438" s="8">
        <f>InputData[[#This Row],[QUANTITY]]*K438*(1-InputData[[#This Row],[DISCOUNT %]])</f>
        <v>212.75</v>
      </c>
      <c r="N438">
        <f>DAY(InputData[[#This Row],[DATE]])</f>
        <v>13</v>
      </c>
      <c r="O438" t="str">
        <f>TEXT(InputData[[#This Row],[DATE]],"mmm")</f>
        <v>Mar</v>
      </c>
      <c r="P438">
        <f>YEAR(InputData[[#This Row],[DATE]])</f>
        <v>2022</v>
      </c>
    </row>
    <row r="439" spans="1:16" x14ac:dyDescent="0.25">
      <c r="A439" s="3">
        <v>44634</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Row],[QUANTITY]]*J439</f>
        <v>450</v>
      </c>
      <c r="M439" s="8">
        <f>InputData[[#This Row],[QUANTITY]]*K439*(1-InputData[[#This Row],[DISCOUNT %]])</f>
        <v>513</v>
      </c>
      <c r="N439">
        <f>DAY(InputData[[#This Row],[DATE]])</f>
        <v>14</v>
      </c>
      <c r="O439" t="str">
        <f>TEXT(InputData[[#This Row],[DATE]],"mmm")</f>
        <v>Mar</v>
      </c>
      <c r="P439">
        <f>YEAR(InputData[[#This Row],[DATE]])</f>
        <v>2022</v>
      </c>
    </row>
    <row r="440" spans="1:16" x14ac:dyDescent="0.25">
      <c r="A440" s="3">
        <v>44635</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Row],[QUANTITY]]*J440</f>
        <v>402</v>
      </c>
      <c r="M440" s="8">
        <f>InputData[[#This Row],[QUANTITY]]*K440*(1-InputData[[#This Row],[DISCOUNT %]])</f>
        <v>498.48</v>
      </c>
      <c r="N440">
        <f>DAY(InputData[[#This Row],[DATE]])</f>
        <v>15</v>
      </c>
      <c r="O440" t="str">
        <f>TEXT(InputData[[#This Row],[DATE]],"mmm")</f>
        <v>Mar</v>
      </c>
      <c r="P440">
        <f>YEAR(InputData[[#This Row],[DATE]])</f>
        <v>2022</v>
      </c>
    </row>
    <row r="441" spans="1:16" x14ac:dyDescent="0.25">
      <c r="A441" s="3">
        <v>44636</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Row],[QUANTITY]]*J441</f>
        <v>35</v>
      </c>
      <c r="M441" s="8">
        <f>InputData[[#This Row],[QUANTITY]]*K441*(1-InputData[[#This Row],[DISCOUNT %]])</f>
        <v>41.65</v>
      </c>
      <c r="N441">
        <f>DAY(InputData[[#This Row],[DATE]])</f>
        <v>16</v>
      </c>
      <c r="O441" t="str">
        <f>TEXT(InputData[[#This Row],[DATE]],"mmm")</f>
        <v>Mar</v>
      </c>
      <c r="P441">
        <f>YEAR(InputData[[#This Row],[DATE]])</f>
        <v>2022</v>
      </c>
    </row>
    <row r="442" spans="1:16" x14ac:dyDescent="0.25">
      <c r="A442" s="3">
        <v>44637</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Row],[QUANTITY]]*J442</f>
        <v>156</v>
      </c>
      <c r="M442" s="8">
        <f>InputData[[#This Row],[QUANTITY]]*K442*(1-InputData[[#This Row],[DISCOUNT %]])</f>
        <v>204.35999999999999</v>
      </c>
      <c r="N442">
        <f>DAY(InputData[[#This Row],[DATE]])</f>
        <v>17</v>
      </c>
      <c r="O442" t="str">
        <f>TEXT(InputData[[#This Row],[DATE]],"mmm")</f>
        <v>Mar</v>
      </c>
      <c r="P442">
        <f>YEAR(InputData[[#This Row],[DATE]])</f>
        <v>2022</v>
      </c>
    </row>
    <row r="443" spans="1:16" x14ac:dyDescent="0.25">
      <c r="A443" s="3">
        <v>44638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Row],[QUANTITY]]*J443</f>
        <v>105</v>
      </c>
      <c r="M443" s="8">
        <f>InputData[[#This Row],[QUANTITY]]*K443*(1-InputData[[#This Row],[DISCOUNT %]])</f>
        <v>142.80000000000001</v>
      </c>
      <c r="N443">
        <f>DAY(InputData[[#This Row],[DATE]])</f>
        <v>18</v>
      </c>
      <c r="O443" t="str">
        <f>TEXT(InputData[[#This Row],[DATE]],"mmm")</f>
        <v>Mar</v>
      </c>
      <c r="P443">
        <f>YEAR(InputData[[#This Row],[DATE]])</f>
        <v>2022</v>
      </c>
    </row>
    <row r="444" spans="1:16" x14ac:dyDescent="0.25">
      <c r="A444" s="3">
        <v>44639</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Row],[QUANTITY]]*J444</f>
        <v>1596</v>
      </c>
      <c r="M444" s="8">
        <f>InputData[[#This Row],[QUANTITY]]*K444*(1-InputData[[#This Row],[DISCOUNT %]])</f>
        <v>1867.3200000000002</v>
      </c>
      <c r="N444">
        <f>DAY(InputData[[#This Row],[DATE]])</f>
        <v>19</v>
      </c>
      <c r="O444" t="str">
        <f>TEXT(InputData[[#This Row],[DATE]],"mmm")</f>
        <v>Mar</v>
      </c>
      <c r="P444">
        <f>YEAR(InputData[[#This Row],[DATE]])</f>
        <v>2022</v>
      </c>
    </row>
    <row r="445" spans="1:16" x14ac:dyDescent="0.25">
      <c r="A445" s="3">
        <v>44640</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Row],[QUANTITY]]*J445</f>
        <v>1242</v>
      </c>
      <c r="M445" s="8">
        <f>InputData[[#This Row],[QUANTITY]]*K445*(1-InputData[[#This Row],[DISCOUNT %]])</f>
        <v>1564.92</v>
      </c>
      <c r="N445">
        <f>DAY(InputData[[#This Row],[DATE]])</f>
        <v>20</v>
      </c>
      <c r="O445" t="str">
        <f>TEXT(InputData[[#This Row],[DATE]],"mmm")</f>
        <v>Mar</v>
      </c>
      <c r="P445">
        <f>YEAR(InputData[[#This Row],[DATE]])</f>
        <v>2022</v>
      </c>
    </row>
    <row r="446" spans="1:16" x14ac:dyDescent="0.25">
      <c r="A446" s="3">
        <v>44641</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Row],[QUANTITY]]*J446</f>
        <v>213</v>
      </c>
      <c r="M446" s="8">
        <f>InputData[[#This Row],[QUANTITY]]*K446*(1-InputData[[#This Row],[DISCOUNT %]])</f>
        <v>242.82</v>
      </c>
      <c r="N446">
        <f>DAY(InputData[[#This Row],[DATE]])</f>
        <v>21</v>
      </c>
      <c r="O446" t="str">
        <f>TEXT(InputData[[#This Row],[DATE]],"mmm")</f>
        <v>Mar</v>
      </c>
      <c r="P446">
        <f>YEAR(InputData[[#This Row],[DATE]])</f>
        <v>2022</v>
      </c>
    </row>
    <row r="447" spans="1:16" x14ac:dyDescent="0.25">
      <c r="A447" s="3">
        <v>44642</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Row],[QUANTITY]]*J447</f>
        <v>75</v>
      </c>
      <c r="M447" s="8">
        <f>InputData[[#This Row],[QUANTITY]]*K447*(1-InputData[[#This Row],[DISCOUNT %]])</f>
        <v>100.5</v>
      </c>
      <c r="N447">
        <f>DAY(InputData[[#This Row],[DATE]])</f>
        <v>22</v>
      </c>
      <c r="O447" t="str">
        <f>TEXT(InputData[[#This Row],[DATE]],"mmm")</f>
        <v>Mar</v>
      </c>
      <c r="P447">
        <f>YEAR(InputData[[#This Row],[DATE]])</f>
        <v>2022</v>
      </c>
    </row>
    <row r="448" spans="1:16" x14ac:dyDescent="0.25">
      <c r="A448" s="3">
        <v>44643</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Row],[QUANTITY]]*J448</f>
        <v>288</v>
      </c>
      <c r="M448" s="8">
        <f>InputData[[#This Row],[QUANTITY]]*K448*(1-InputData[[#This Row],[DISCOUNT %]])</f>
        <v>319.68</v>
      </c>
      <c r="N448">
        <f>DAY(InputData[[#This Row],[DATE]])</f>
        <v>23</v>
      </c>
      <c r="O448" t="str">
        <f>TEXT(InputData[[#This Row],[DATE]],"mmm")</f>
        <v>Mar</v>
      </c>
      <c r="P448">
        <f>YEAR(InputData[[#This Row],[DATE]])</f>
        <v>2022</v>
      </c>
    </row>
    <row r="449" spans="1:16" x14ac:dyDescent="0.25">
      <c r="A449" s="3">
        <v>44644</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Row],[QUANTITY]]*J449</f>
        <v>141</v>
      </c>
      <c r="M449" s="8">
        <f>InputData[[#This Row],[QUANTITY]]*K449*(1-InputData[[#This Row],[DISCOUNT %]])</f>
        <v>159.32999999999998</v>
      </c>
      <c r="N449">
        <f>DAY(InputData[[#This Row],[DATE]])</f>
        <v>24</v>
      </c>
      <c r="O449" t="str">
        <f>TEXT(InputData[[#This Row],[DATE]],"mmm")</f>
        <v>Mar</v>
      </c>
      <c r="P449">
        <f>YEAR(InputData[[#This Row],[DATE]])</f>
        <v>2022</v>
      </c>
    </row>
    <row r="450" spans="1:16" x14ac:dyDescent="0.25">
      <c r="A450" s="3">
        <v>44645</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Row],[QUANTITY]]*J450</f>
        <v>1005</v>
      </c>
      <c r="M450" s="8">
        <f>InputData[[#This Row],[QUANTITY]]*K450*(1-InputData[[#This Row],[DISCOUNT %]])</f>
        <v>1286.4000000000001</v>
      </c>
      <c r="N450">
        <f>DAY(InputData[[#This Row],[DATE]])</f>
        <v>25</v>
      </c>
      <c r="O450" t="str">
        <f>TEXT(InputData[[#This Row],[DATE]],"mmm")</f>
        <v>Mar</v>
      </c>
      <c r="P450">
        <f>YEAR(InputData[[#This Row],[DATE]])</f>
        <v>2022</v>
      </c>
    </row>
    <row r="451" spans="1:16" x14ac:dyDescent="0.25">
      <c r="A451" s="3">
        <v>44646</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Row],[QUANTITY]]*J451</f>
        <v>252</v>
      </c>
      <c r="M451" s="8">
        <f>InputData[[#This Row],[QUANTITY]]*K451*(1-InputData[[#This Row],[DISCOUNT %]])</f>
        <v>345.24</v>
      </c>
      <c r="N451">
        <f>DAY(InputData[[#This Row],[DATE]])</f>
        <v>26</v>
      </c>
      <c r="O451" t="str">
        <f>TEXT(InputData[[#This Row],[DATE]],"mmm")</f>
        <v>Mar</v>
      </c>
      <c r="P451">
        <f>YEAR(InputData[[#This Row],[DATE]])</f>
        <v>2022</v>
      </c>
    </row>
    <row r="452" spans="1:16" x14ac:dyDescent="0.25">
      <c r="A452" s="3">
        <v>44647</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Row],[QUANTITY]]*J452</f>
        <v>760</v>
      </c>
      <c r="M452" s="8">
        <f>InputData[[#This Row],[QUANTITY]]*K452*(1-InputData[[#This Row],[DISCOUNT %]])</f>
        <v>957.6</v>
      </c>
      <c r="N452">
        <f>DAY(InputData[[#This Row],[DATE]])</f>
        <v>27</v>
      </c>
      <c r="O452" t="str">
        <f>TEXT(InputData[[#This Row],[DATE]],"mmm")</f>
        <v>Mar</v>
      </c>
      <c r="P452">
        <f>YEAR(InputData[[#This Row],[DATE]])</f>
        <v>2022</v>
      </c>
    </row>
    <row r="453" spans="1:16" x14ac:dyDescent="0.25">
      <c r="A453" s="3">
        <v>44648</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Row],[QUANTITY]]*J453</f>
        <v>570</v>
      </c>
      <c r="M453" s="8">
        <f>InputData[[#This Row],[QUANTITY]]*K453*(1-InputData[[#This Row],[DISCOUNT %]])</f>
        <v>718.2</v>
      </c>
      <c r="N453">
        <f>DAY(InputData[[#This Row],[DATE]])</f>
        <v>28</v>
      </c>
      <c r="O453" t="str">
        <f>TEXT(InputData[[#This Row],[DATE]],"mmm")</f>
        <v>Mar</v>
      </c>
      <c r="P453">
        <f>YEAR(InputData[[#This Row],[DATE]])</f>
        <v>2022</v>
      </c>
    </row>
    <row r="454" spans="1:16" x14ac:dyDescent="0.25">
      <c r="A454" s="3">
        <v>44649</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Row],[QUANTITY]]*J454</f>
        <v>980</v>
      </c>
      <c r="M454" s="8">
        <f>InputData[[#This Row],[QUANTITY]]*K454*(1-InputData[[#This Row],[DISCOUNT %]])</f>
        <v>1038.8</v>
      </c>
      <c r="N454">
        <f>DAY(InputData[[#This Row],[DATE]])</f>
        <v>29</v>
      </c>
      <c r="O454" t="str">
        <f>TEXT(InputData[[#This Row],[DATE]],"mmm")</f>
        <v>Mar</v>
      </c>
      <c r="P454">
        <f>YEAR(InputData[[#This Row],[DATE]])</f>
        <v>2022</v>
      </c>
    </row>
    <row r="455" spans="1:16" x14ac:dyDescent="0.25">
      <c r="A455" s="3">
        <v>44650</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Row],[QUANTITY]]*J455</f>
        <v>518</v>
      </c>
      <c r="M455" s="8">
        <f>InputData[[#This Row],[QUANTITY]]*K455*(1-InputData[[#This Row],[DISCOUNT %]])</f>
        <v>688.94</v>
      </c>
      <c r="N455">
        <f>DAY(InputData[[#This Row],[DATE]])</f>
        <v>30</v>
      </c>
      <c r="O455" t="str">
        <f>TEXT(InputData[[#This Row],[DATE]],"mmm")</f>
        <v>Mar</v>
      </c>
      <c r="P455">
        <f>YEAR(InputData[[#This Row],[DATE]])</f>
        <v>2022</v>
      </c>
    </row>
    <row r="456" spans="1:16" x14ac:dyDescent="0.25">
      <c r="A456" s="3">
        <v>44651</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Row],[QUANTITY]]*J456</f>
        <v>90</v>
      </c>
      <c r="M456" s="8">
        <f>InputData[[#This Row],[QUANTITY]]*K456*(1-InputData[[#This Row],[DISCOUNT %]])</f>
        <v>123.3</v>
      </c>
      <c r="N456">
        <f>DAY(InputData[[#This Row],[DATE]])</f>
        <v>31</v>
      </c>
      <c r="O456" t="str">
        <f>TEXT(InputData[[#This Row],[DATE]],"mmm")</f>
        <v>Mar</v>
      </c>
      <c r="P456">
        <f>YEAR(InputData[[#This Row],[DATE]])</f>
        <v>2022</v>
      </c>
    </row>
    <row r="457" spans="1:16" x14ac:dyDescent="0.25">
      <c r="A457" s="3">
        <v>44652</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Row],[QUANTITY]]*J457</f>
        <v>804</v>
      </c>
      <c r="M457" s="8">
        <f>InputData[[#This Row],[QUANTITY]]*K457*(1-InputData[[#This Row],[DISCOUNT %]])</f>
        <v>996.96</v>
      </c>
      <c r="N457">
        <f>DAY(InputData[[#This Row],[DATE]])</f>
        <v>1</v>
      </c>
      <c r="O457" t="str">
        <f>TEXT(InputData[[#This Row],[DATE]],"mmm")</f>
        <v>Apr</v>
      </c>
      <c r="P457">
        <f>YEAR(InputData[[#This Row],[DATE]])</f>
        <v>2022</v>
      </c>
    </row>
    <row r="458" spans="1:16" x14ac:dyDescent="0.25">
      <c r="A458" s="3">
        <v>44653</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Row],[QUANTITY]]*J458</f>
        <v>876</v>
      </c>
      <c r="M458" s="8">
        <f>InputData[[#This Row],[QUANTITY]]*K458*(1-InputData[[#This Row],[DISCOUNT %]])</f>
        <v>1130.04</v>
      </c>
      <c r="N458">
        <f>DAY(InputData[[#This Row],[DATE]])</f>
        <v>2</v>
      </c>
      <c r="O458" t="str">
        <f>TEXT(InputData[[#This Row],[DATE]],"mmm")</f>
        <v>Apr</v>
      </c>
      <c r="P458">
        <f>YEAR(InputData[[#This Row],[DATE]])</f>
        <v>2022</v>
      </c>
    </row>
    <row r="459" spans="1:16" x14ac:dyDescent="0.25">
      <c r="A459" s="3">
        <v>44654</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Row],[QUANTITY]]*J459</f>
        <v>1246</v>
      </c>
      <c r="M459" s="8">
        <f>InputData[[#This Row],[QUANTITY]]*K459*(1-InputData[[#This Row],[DISCOUNT %]])</f>
        <v>1644.72</v>
      </c>
      <c r="N459">
        <f>DAY(InputData[[#This Row],[DATE]])</f>
        <v>3</v>
      </c>
      <c r="O459" t="str">
        <f>TEXT(InputData[[#This Row],[DATE]],"mmm")</f>
        <v>Apr</v>
      </c>
      <c r="P459">
        <f>YEAR(InputData[[#This Row],[DATE]])</f>
        <v>2022</v>
      </c>
    </row>
    <row r="460" spans="1:16" x14ac:dyDescent="0.25">
      <c r="A460" s="3">
        <v>44655</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Row],[QUANTITY]]*J460</f>
        <v>712</v>
      </c>
      <c r="M460" s="8">
        <f>InputData[[#This Row],[QUANTITY]]*K460*(1-InputData[[#This Row],[DISCOUNT %]])</f>
        <v>939.84</v>
      </c>
      <c r="N460">
        <f>DAY(InputData[[#This Row],[DATE]])</f>
        <v>4</v>
      </c>
      <c r="O460" t="str">
        <f>TEXT(InputData[[#This Row],[DATE]],"mmm")</f>
        <v>Apr</v>
      </c>
      <c r="P460">
        <f>YEAR(InputData[[#This Row],[DATE]])</f>
        <v>2022</v>
      </c>
    </row>
    <row r="461" spans="1:16" x14ac:dyDescent="0.25">
      <c r="A461" s="3">
        <v>44656</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Row],[QUANTITY]]*J461</f>
        <v>360</v>
      </c>
      <c r="M461" s="8">
        <f>InputData[[#This Row],[QUANTITY]]*K461*(1-InputData[[#This Row],[DISCOUNT %]])</f>
        <v>385.2</v>
      </c>
      <c r="N461">
        <f>DAY(InputData[[#This Row],[DATE]])</f>
        <v>5</v>
      </c>
      <c r="O461" t="str">
        <f>TEXT(InputData[[#This Row],[DATE]],"mmm")</f>
        <v>Apr</v>
      </c>
      <c r="P461">
        <f>YEAR(InputData[[#This Row],[DATE]])</f>
        <v>2022</v>
      </c>
    </row>
    <row r="462" spans="1:16" x14ac:dyDescent="0.25">
      <c r="A462" s="3">
        <v>44657</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Row],[QUANTITY]]*J462</f>
        <v>684</v>
      </c>
      <c r="M462" s="8">
        <f>InputData[[#This Row],[QUANTITY]]*K462*(1-InputData[[#This Row],[DISCOUNT %]])</f>
        <v>738.72</v>
      </c>
      <c r="N462">
        <f>DAY(InputData[[#This Row],[DATE]])</f>
        <v>6</v>
      </c>
      <c r="O462" t="str">
        <f>TEXT(InputData[[#This Row],[DATE]],"mmm")</f>
        <v>Apr</v>
      </c>
      <c r="P462">
        <f>YEAR(InputData[[#This Row],[DATE]])</f>
        <v>2022</v>
      </c>
    </row>
    <row r="463" spans="1:16" x14ac:dyDescent="0.25">
      <c r="A463" s="3">
        <v>44658</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Row],[QUANTITY]]*J463</f>
        <v>216</v>
      </c>
      <c r="M463" s="8">
        <f>InputData[[#This Row],[QUANTITY]]*K463*(1-InputData[[#This Row],[DISCOUNT %]])</f>
        <v>239.76</v>
      </c>
      <c r="N463">
        <f>DAY(InputData[[#This Row],[DATE]])</f>
        <v>7</v>
      </c>
      <c r="O463" t="str">
        <f>TEXT(InputData[[#This Row],[DATE]],"mmm")</f>
        <v>Apr</v>
      </c>
      <c r="P463">
        <f>YEAR(InputData[[#This Row],[DATE]])</f>
        <v>2022</v>
      </c>
    </row>
    <row r="464" spans="1:16" x14ac:dyDescent="0.25">
      <c r="A464" s="3">
        <v>44659</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Row],[QUANTITY]]*J464</f>
        <v>715</v>
      </c>
      <c r="M464" s="8">
        <f>InputData[[#This Row],[QUANTITY]]*K464*(1-InputData[[#This Row],[DISCOUNT %]])</f>
        <v>757.9</v>
      </c>
      <c r="N464">
        <f>DAY(InputData[[#This Row],[DATE]])</f>
        <v>8</v>
      </c>
      <c r="O464" t="str">
        <f>TEXT(InputData[[#This Row],[DATE]],"mmm")</f>
        <v>Apr</v>
      </c>
      <c r="P464">
        <f>YEAR(InputData[[#This Row],[DATE]])</f>
        <v>2022</v>
      </c>
    </row>
    <row r="465" spans="1:16" x14ac:dyDescent="0.25">
      <c r="A465" s="3">
        <v>44660</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Row],[QUANTITY]]*J465</f>
        <v>220</v>
      </c>
      <c r="M465" s="8">
        <f>InputData[[#This Row],[QUANTITY]]*K465*(1-InputData[[#This Row],[DISCOUNT %]])</f>
        <v>242</v>
      </c>
      <c r="N465">
        <f>DAY(InputData[[#This Row],[DATE]])</f>
        <v>9</v>
      </c>
      <c r="O465" t="str">
        <f>TEXT(InputData[[#This Row],[DATE]],"mmm")</f>
        <v>Apr</v>
      </c>
      <c r="P465">
        <f>YEAR(InputData[[#This Row],[DATE]])</f>
        <v>2022</v>
      </c>
    </row>
    <row r="466" spans="1:16" x14ac:dyDescent="0.25">
      <c r="A466" s="3">
        <v>44661</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Row],[QUANTITY]]*J466</f>
        <v>645</v>
      </c>
      <c r="M466" s="8">
        <f>InputData[[#This Row],[QUANTITY]]*K466*(1-InputData[[#This Row],[DISCOUNT %]])</f>
        <v>715.95</v>
      </c>
      <c r="N466">
        <f>DAY(InputData[[#This Row],[DATE]])</f>
        <v>10</v>
      </c>
      <c r="O466" t="str">
        <f>TEXT(InputData[[#This Row],[DATE]],"mmm")</f>
        <v>Apr</v>
      </c>
      <c r="P466">
        <f>YEAR(InputData[[#This Row],[DATE]])</f>
        <v>2022</v>
      </c>
    </row>
    <row r="467" spans="1:16" x14ac:dyDescent="0.25">
      <c r="A467" s="3">
        <v>44662</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Row],[QUANTITY]]*J467</f>
        <v>5</v>
      </c>
      <c r="M467" s="8">
        <f>InputData[[#This Row],[QUANTITY]]*K467*(1-InputData[[#This Row],[DISCOUNT %]])</f>
        <v>6.7</v>
      </c>
      <c r="N467">
        <f>DAY(InputData[[#This Row],[DATE]])</f>
        <v>11</v>
      </c>
      <c r="O467" t="str">
        <f>TEXT(InputData[[#This Row],[DATE]],"mmm")</f>
        <v>Apr</v>
      </c>
      <c r="P467">
        <f>YEAR(InputData[[#This Row],[DATE]])</f>
        <v>2022</v>
      </c>
    </row>
    <row r="468" spans="1:16" x14ac:dyDescent="0.25">
      <c r="A468" s="3">
        <v>44663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Row],[QUANTITY]]*J468</f>
        <v>1008</v>
      </c>
      <c r="M468" s="8">
        <f>InputData[[#This Row],[QUANTITY]]*K468*(1-InputData[[#This Row],[DISCOUNT %]])</f>
        <v>1118.8800000000001</v>
      </c>
      <c r="N468">
        <f>DAY(InputData[[#This Row],[DATE]])</f>
        <v>12</v>
      </c>
      <c r="O468" t="str">
        <f>TEXT(InputData[[#This Row],[DATE]],"mmm")</f>
        <v>Apr</v>
      </c>
      <c r="P468">
        <f>YEAR(InputData[[#This Row],[DATE]])</f>
        <v>2022</v>
      </c>
    </row>
    <row r="469" spans="1:16" x14ac:dyDescent="0.25">
      <c r="A469" s="3">
        <v>44664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Row],[QUANTITY]]*J469</f>
        <v>1350</v>
      </c>
      <c r="M469" s="8">
        <f>InputData[[#This Row],[QUANTITY]]*K469*(1-InputData[[#This Row],[DISCOUNT %]])</f>
        <v>1890</v>
      </c>
      <c r="N469">
        <f>DAY(InputData[[#This Row],[DATE]])</f>
        <v>13</v>
      </c>
      <c r="O469" t="str">
        <f>TEXT(InputData[[#This Row],[DATE]],"mmm")</f>
        <v>Apr</v>
      </c>
      <c r="P469">
        <f>YEAR(InputData[[#This Row],[DATE]])</f>
        <v>2022</v>
      </c>
    </row>
    <row r="470" spans="1:16" x14ac:dyDescent="0.25">
      <c r="A470" s="3">
        <v>44665</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Row],[QUANTITY]]*J470</f>
        <v>912</v>
      </c>
      <c r="M470" s="8">
        <f>InputData[[#This Row],[QUANTITY]]*K470*(1-InputData[[#This Row],[DISCOUNT %]])</f>
        <v>984.96</v>
      </c>
      <c r="N470">
        <f>DAY(InputData[[#This Row],[DATE]])</f>
        <v>14</v>
      </c>
      <c r="O470" t="str">
        <f>TEXT(InputData[[#This Row],[DATE]],"mmm")</f>
        <v>Apr</v>
      </c>
      <c r="P470">
        <f>YEAR(InputData[[#This Row],[DATE]])</f>
        <v>2022</v>
      </c>
    </row>
    <row r="471" spans="1:16" x14ac:dyDescent="0.25">
      <c r="A471" s="3">
        <v>44666</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Row],[QUANTITY]]*J471</f>
        <v>830</v>
      </c>
      <c r="M471" s="8">
        <f>InputData[[#This Row],[QUANTITY]]*K471*(1-InputData[[#This Row],[DISCOUNT %]])</f>
        <v>946.2</v>
      </c>
      <c r="N471">
        <f>DAY(InputData[[#This Row],[DATE]])</f>
        <v>15</v>
      </c>
      <c r="O471" t="str">
        <f>TEXT(InputData[[#This Row],[DATE]],"mmm")</f>
        <v>Apr</v>
      </c>
      <c r="P471">
        <f>YEAR(InputData[[#This Row],[DATE]])</f>
        <v>2022</v>
      </c>
    </row>
    <row r="472" spans="1:16" x14ac:dyDescent="0.25">
      <c r="A472" s="3">
        <v>44667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Row],[QUANTITY]]*J472</f>
        <v>1575</v>
      </c>
      <c r="M472" s="8">
        <f>InputData[[#This Row],[QUANTITY]]*K472*(1-InputData[[#This Row],[DISCOUNT %]])</f>
        <v>2142</v>
      </c>
      <c r="N472">
        <f>DAY(InputData[[#This Row],[DATE]])</f>
        <v>16</v>
      </c>
      <c r="O472" t="str">
        <f>TEXT(InputData[[#This Row],[DATE]],"mmm")</f>
        <v>Apr</v>
      </c>
      <c r="P472">
        <f>YEAR(InputData[[#This Row],[DATE]])</f>
        <v>2022</v>
      </c>
    </row>
    <row r="473" spans="1:16" x14ac:dyDescent="0.25">
      <c r="A473" s="3">
        <v>44668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Row],[QUANTITY]]*J473</f>
        <v>1140</v>
      </c>
      <c r="M473" s="8">
        <f>InputData[[#This Row],[QUANTITY]]*K473*(1-InputData[[#This Row],[DISCOUNT %]])</f>
        <v>1231.2</v>
      </c>
      <c r="N473">
        <f>DAY(InputData[[#This Row],[DATE]])</f>
        <v>17</v>
      </c>
      <c r="O473" t="str">
        <f>TEXT(InputData[[#This Row],[DATE]],"mmm")</f>
        <v>Apr</v>
      </c>
      <c r="P473">
        <f>YEAR(InputData[[#This Row],[DATE]])</f>
        <v>2022</v>
      </c>
    </row>
    <row r="474" spans="1:16" x14ac:dyDescent="0.25">
      <c r="A474" s="3">
        <v>44669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Row],[QUANTITY]]*J474</f>
        <v>120</v>
      </c>
      <c r="M474" s="8">
        <f>InputData[[#This Row],[QUANTITY]]*K474*(1-InputData[[#This Row],[DISCOUNT %]])</f>
        <v>157.19999999999999</v>
      </c>
      <c r="N474">
        <f>DAY(InputData[[#This Row],[DATE]])</f>
        <v>18</v>
      </c>
      <c r="O474" t="str">
        <f>TEXT(InputData[[#This Row],[DATE]],"mmm")</f>
        <v>Apr</v>
      </c>
      <c r="P474">
        <f>YEAR(InputData[[#This Row],[DATE]])</f>
        <v>2022</v>
      </c>
    </row>
    <row r="475" spans="1:16" x14ac:dyDescent="0.25">
      <c r="A475" s="3">
        <v>44670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Row],[QUANTITY]]*J475</f>
        <v>270</v>
      </c>
      <c r="M475" s="8">
        <f>InputData[[#This Row],[QUANTITY]]*K475*(1-InputData[[#This Row],[DISCOUNT %]])</f>
        <v>288.89999999999998</v>
      </c>
      <c r="N475">
        <f>DAY(InputData[[#This Row],[DATE]])</f>
        <v>19</v>
      </c>
      <c r="O475" t="str">
        <f>TEXT(InputData[[#This Row],[DATE]],"mmm")</f>
        <v>Apr</v>
      </c>
      <c r="P475">
        <f>YEAR(InputData[[#This Row],[DATE]])</f>
        <v>2022</v>
      </c>
    </row>
    <row r="476" spans="1:16" x14ac:dyDescent="0.25">
      <c r="A476" s="3">
        <v>44671</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Row],[QUANTITY]]*J476</f>
        <v>2016</v>
      </c>
      <c r="M476" s="8">
        <f>InputData[[#This Row],[QUANTITY]]*K476*(1-InputData[[#This Row],[DISCOUNT %]])</f>
        <v>2197.44</v>
      </c>
      <c r="N476">
        <f>DAY(InputData[[#This Row],[DATE]])</f>
        <v>20</v>
      </c>
      <c r="O476" t="str">
        <f>TEXT(InputData[[#This Row],[DATE]],"mmm")</f>
        <v>Apr</v>
      </c>
      <c r="P476">
        <f>YEAR(InputData[[#This Row],[DATE]])</f>
        <v>2022</v>
      </c>
    </row>
    <row r="477" spans="1:16" x14ac:dyDescent="0.25">
      <c r="A477" s="3">
        <v>44672</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Row],[QUANTITY]]*J477</f>
        <v>360</v>
      </c>
      <c r="M477" s="8">
        <f>InputData[[#This Row],[QUANTITY]]*K477*(1-InputData[[#This Row],[DISCOUNT %]])</f>
        <v>486</v>
      </c>
      <c r="N477">
        <f>DAY(InputData[[#This Row],[DATE]])</f>
        <v>21</v>
      </c>
      <c r="O477" t="str">
        <f>TEXT(InputData[[#This Row],[DATE]],"mmm")</f>
        <v>Apr</v>
      </c>
      <c r="P477">
        <f>YEAR(InputData[[#This Row],[DATE]])</f>
        <v>2022</v>
      </c>
    </row>
    <row r="478" spans="1:16" x14ac:dyDescent="0.25">
      <c r="A478" s="3">
        <v>44673</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Row],[QUANTITY]]*J478</f>
        <v>576</v>
      </c>
      <c r="M478" s="8">
        <f>InputData[[#This Row],[QUANTITY]]*K478*(1-InputData[[#This Row],[DISCOUNT %]])</f>
        <v>639.36</v>
      </c>
      <c r="N478">
        <f>DAY(InputData[[#This Row],[DATE]])</f>
        <v>22</v>
      </c>
      <c r="O478" t="str">
        <f>TEXT(InputData[[#This Row],[DATE]],"mmm")</f>
        <v>Apr</v>
      </c>
      <c r="P478">
        <f>YEAR(InputData[[#This Row],[DATE]])</f>
        <v>2022</v>
      </c>
    </row>
    <row r="479" spans="1:16" x14ac:dyDescent="0.25">
      <c r="A479" s="3">
        <v>44674</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Row],[QUANTITY]]*J479</f>
        <v>1095</v>
      </c>
      <c r="M479" s="8">
        <f>InputData[[#This Row],[QUANTITY]]*K479*(1-InputData[[#This Row],[DISCOUNT %]])</f>
        <v>1412.55</v>
      </c>
      <c r="N479">
        <f>DAY(InputData[[#This Row],[DATE]])</f>
        <v>23</v>
      </c>
      <c r="O479" t="str">
        <f>TEXT(InputData[[#This Row],[DATE]],"mmm")</f>
        <v>Apr</v>
      </c>
      <c r="P479">
        <f>YEAR(InputData[[#This Row],[DATE]])</f>
        <v>2022</v>
      </c>
    </row>
    <row r="480" spans="1:16" x14ac:dyDescent="0.25">
      <c r="A480" s="3">
        <v>44675</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Row],[QUANTITY]]*J480</f>
        <v>180</v>
      </c>
      <c r="M480" s="8">
        <f>InputData[[#This Row],[QUANTITY]]*K480*(1-InputData[[#This Row],[DISCOUNT %]])</f>
        <v>235.79999999999998</v>
      </c>
      <c r="N480">
        <f>DAY(InputData[[#This Row],[DATE]])</f>
        <v>24</v>
      </c>
      <c r="O480" t="str">
        <f>TEXT(InputData[[#This Row],[DATE]],"mmm")</f>
        <v>Apr</v>
      </c>
      <c r="P480">
        <f>YEAR(InputData[[#This Row],[DATE]])</f>
        <v>2022</v>
      </c>
    </row>
    <row r="481" spans="1:16" x14ac:dyDescent="0.25">
      <c r="A481" s="3">
        <v>44676</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Row],[QUANTITY]]*J481</f>
        <v>2220</v>
      </c>
      <c r="M481" s="8">
        <f>InputData[[#This Row],[QUANTITY]]*K481*(1-InputData[[#This Row],[DISCOUNT %]])</f>
        <v>3019.2</v>
      </c>
      <c r="N481">
        <f>DAY(InputData[[#This Row],[DATE]])</f>
        <v>25</v>
      </c>
      <c r="O481" t="str">
        <f>TEXT(InputData[[#This Row],[DATE]],"mmm")</f>
        <v>Apr</v>
      </c>
      <c r="P481">
        <f>YEAR(InputData[[#This Row],[DATE]])</f>
        <v>2022</v>
      </c>
    </row>
    <row r="482" spans="1:16" x14ac:dyDescent="0.25">
      <c r="A482" s="3">
        <v>44677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Row],[QUANTITY]]*J482</f>
        <v>25</v>
      </c>
      <c r="M482" s="8">
        <f>InputData[[#This Row],[QUANTITY]]*K482*(1-InputData[[#This Row],[DISCOUNT %]])</f>
        <v>33.5</v>
      </c>
      <c r="N482">
        <f>DAY(InputData[[#This Row],[DATE]])</f>
        <v>26</v>
      </c>
      <c r="O482" t="str">
        <f>TEXT(InputData[[#This Row],[DATE]],"mmm")</f>
        <v>Apr</v>
      </c>
      <c r="P482">
        <f>YEAR(InputData[[#This Row],[DATE]])</f>
        <v>2022</v>
      </c>
    </row>
    <row r="483" spans="1:16" x14ac:dyDescent="0.25">
      <c r="A483" s="3">
        <v>44678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Row],[QUANTITY]]*J483</f>
        <v>671</v>
      </c>
      <c r="M483" s="8">
        <f>InputData[[#This Row],[QUANTITY]]*K483*(1-InputData[[#This Row],[DISCOUNT %]])</f>
        <v>838.75</v>
      </c>
      <c r="N483">
        <f>DAY(InputData[[#This Row],[DATE]])</f>
        <v>27</v>
      </c>
      <c r="O483" t="str">
        <f>TEXT(InputData[[#This Row],[DATE]],"mmm")</f>
        <v>Apr</v>
      </c>
      <c r="P483">
        <f>YEAR(InputData[[#This Row],[DATE]])</f>
        <v>2022</v>
      </c>
    </row>
    <row r="484" spans="1:16" x14ac:dyDescent="0.25">
      <c r="A484" s="3">
        <v>44679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Row],[QUANTITY]]*J484</f>
        <v>830</v>
      </c>
      <c r="M484" s="8">
        <f>InputData[[#This Row],[QUANTITY]]*K484*(1-InputData[[#This Row],[DISCOUNT %]])</f>
        <v>946.2</v>
      </c>
      <c r="N484">
        <f>DAY(InputData[[#This Row],[DATE]])</f>
        <v>28</v>
      </c>
      <c r="O484" t="str">
        <f>TEXT(InputData[[#This Row],[DATE]],"mmm")</f>
        <v>Apr</v>
      </c>
      <c r="P484">
        <f>YEAR(InputData[[#This Row],[DATE]])</f>
        <v>2022</v>
      </c>
    </row>
    <row r="485" spans="1:16" x14ac:dyDescent="0.25">
      <c r="A485" s="3">
        <v>44680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Row],[QUANTITY]]*J485</f>
        <v>2250</v>
      </c>
      <c r="M485" s="8">
        <f>InputData[[#This Row],[QUANTITY]]*K485*(1-InputData[[#This Row],[DISCOUNT %]])</f>
        <v>3150</v>
      </c>
      <c r="N485">
        <f>DAY(InputData[[#This Row],[DATE]])</f>
        <v>29</v>
      </c>
      <c r="O485" t="str">
        <f>TEXT(InputData[[#This Row],[DATE]],"mmm")</f>
        <v>Apr</v>
      </c>
      <c r="P485">
        <f>YEAR(InputData[[#This Row],[DATE]])</f>
        <v>2022</v>
      </c>
    </row>
    <row r="486" spans="1:16" x14ac:dyDescent="0.25">
      <c r="A486" s="3">
        <v>44681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Row],[QUANTITY]]*J486</f>
        <v>871</v>
      </c>
      <c r="M486" s="8">
        <f>InputData[[#This Row],[QUANTITY]]*K486*(1-InputData[[#This Row],[DISCOUNT %]])</f>
        <v>1080.04</v>
      </c>
      <c r="N486">
        <f>DAY(InputData[[#This Row],[DATE]])</f>
        <v>30</v>
      </c>
      <c r="O486" t="str">
        <f>TEXT(InputData[[#This Row],[DATE]],"mmm")</f>
        <v>Apr</v>
      </c>
      <c r="P486">
        <f>YEAR(InputData[[#This Row],[DATE]])</f>
        <v>2022</v>
      </c>
    </row>
    <row r="487" spans="1:16" x14ac:dyDescent="0.25">
      <c r="A487" s="3">
        <v>44682</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Row],[QUANTITY]]*J487</f>
        <v>156</v>
      </c>
      <c r="M487" s="8">
        <f>InputData[[#This Row],[QUANTITY]]*K487*(1-InputData[[#This Row],[DISCOUNT %]])</f>
        <v>204.35999999999999</v>
      </c>
      <c r="N487">
        <f>DAY(InputData[[#This Row],[DATE]])</f>
        <v>1</v>
      </c>
      <c r="O487" t="str">
        <f>TEXT(InputData[[#This Row],[DATE]],"mmm")</f>
        <v>May</v>
      </c>
      <c r="P487">
        <f>YEAR(InputData[[#This Row],[DATE]])</f>
        <v>2022</v>
      </c>
    </row>
    <row r="488" spans="1:16" x14ac:dyDescent="0.25">
      <c r="A488" s="3">
        <v>44683</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Row],[QUANTITY]]*J488</f>
        <v>1560</v>
      </c>
      <c r="M488" s="8">
        <f>InputData[[#This Row],[QUANTITY]]*K488*(1-InputData[[#This Row],[DISCOUNT %]])</f>
        <v>2106</v>
      </c>
      <c r="N488">
        <f>DAY(InputData[[#This Row],[DATE]])</f>
        <v>2</v>
      </c>
      <c r="O488" t="str">
        <f>TEXT(InputData[[#This Row],[DATE]],"mmm")</f>
        <v>May</v>
      </c>
      <c r="P488">
        <f>YEAR(InputData[[#This Row],[DATE]])</f>
        <v>2022</v>
      </c>
    </row>
    <row r="489" spans="1:16" x14ac:dyDescent="0.25">
      <c r="A489" s="3">
        <v>44684</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Row],[QUANTITY]]*J489</f>
        <v>1170</v>
      </c>
      <c r="M489" s="8">
        <f>InputData[[#This Row],[QUANTITY]]*K489*(1-InputData[[#This Row],[DISCOUNT %]])</f>
        <v>1497.6000000000001</v>
      </c>
      <c r="N489">
        <f>DAY(InputData[[#This Row],[DATE]])</f>
        <v>3</v>
      </c>
      <c r="O489" t="str">
        <f>TEXT(InputData[[#This Row],[DATE]],"mmm")</f>
        <v>May</v>
      </c>
      <c r="P489">
        <f>YEAR(InputData[[#This Row],[DATE]])</f>
        <v>2022</v>
      </c>
    </row>
    <row r="490" spans="1:16" x14ac:dyDescent="0.25">
      <c r="A490" s="3">
        <v>44685</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Row],[QUANTITY]]*J490</f>
        <v>990</v>
      </c>
      <c r="M490" s="8">
        <f>InputData[[#This Row],[QUANTITY]]*K490*(1-InputData[[#This Row],[DISCOUNT %]])</f>
        <v>1059.3</v>
      </c>
      <c r="N490">
        <f>DAY(InputData[[#This Row],[DATE]])</f>
        <v>4</v>
      </c>
      <c r="O490" t="str">
        <f>TEXT(InputData[[#This Row],[DATE]],"mmm")</f>
        <v>May</v>
      </c>
      <c r="P490">
        <f>YEAR(InputData[[#This Row],[DATE]])</f>
        <v>2022</v>
      </c>
    </row>
    <row r="491" spans="1:16" x14ac:dyDescent="0.25">
      <c r="A491" s="3">
        <v>44686</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Row],[QUANTITY]]*J491</f>
        <v>1500</v>
      </c>
      <c r="M491" s="8">
        <f>InputData[[#This Row],[QUANTITY]]*K491*(1-InputData[[#This Row],[DISCOUNT %]])</f>
        <v>2100</v>
      </c>
      <c r="N491">
        <f>DAY(InputData[[#This Row],[DATE]])</f>
        <v>5</v>
      </c>
      <c r="O491" t="str">
        <f>TEXT(InputData[[#This Row],[DATE]],"mmm")</f>
        <v>May</v>
      </c>
      <c r="P491">
        <f>YEAR(InputData[[#This Row],[DATE]])</f>
        <v>2022</v>
      </c>
    </row>
    <row r="492" spans="1:16" x14ac:dyDescent="0.25">
      <c r="A492" s="3">
        <v>44687</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Row],[QUANTITY]]*J492</f>
        <v>384</v>
      </c>
      <c r="M492" s="8">
        <f>InputData[[#This Row],[QUANTITY]]*K492*(1-InputData[[#This Row],[DISCOUNT %]])</f>
        <v>456.96000000000004</v>
      </c>
      <c r="N492">
        <f>DAY(InputData[[#This Row],[DATE]])</f>
        <v>6</v>
      </c>
      <c r="O492" t="str">
        <f>TEXT(InputData[[#This Row],[DATE]],"mmm")</f>
        <v>May</v>
      </c>
      <c r="P492">
        <f>YEAR(InputData[[#This Row],[DATE]])</f>
        <v>2022</v>
      </c>
    </row>
    <row r="493" spans="1:16" x14ac:dyDescent="0.25">
      <c r="A493" s="3">
        <v>44688</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Row],[QUANTITY]]*J493</f>
        <v>259</v>
      </c>
      <c r="M493" s="8">
        <f>InputData[[#This Row],[QUANTITY]]*K493*(1-InputData[[#This Row],[DISCOUNT %]])</f>
        <v>344.47</v>
      </c>
      <c r="N493">
        <f>DAY(InputData[[#This Row],[DATE]])</f>
        <v>7</v>
      </c>
      <c r="O493" t="str">
        <f>TEXT(InputData[[#This Row],[DATE]],"mmm")</f>
        <v>May</v>
      </c>
      <c r="P493">
        <f>YEAR(InputData[[#This Row],[DATE]])</f>
        <v>2022</v>
      </c>
    </row>
    <row r="494" spans="1:16" x14ac:dyDescent="0.25">
      <c r="A494" s="3">
        <v>44689</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Row],[QUANTITY]]*J494</f>
        <v>480</v>
      </c>
      <c r="M494" s="8">
        <f>InputData[[#This Row],[QUANTITY]]*K494*(1-InputData[[#This Row],[DISCOUNT %]])</f>
        <v>571.20000000000005</v>
      </c>
      <c r="N494">
        <f>DAY(InputData[[#This Row],[DATE]])</f>
        <v>8</v>
      </c>
      <c r="O494" t="str">
        <f>TEXT(InputData[[#This Row],[DATE]],"mmm")</f>
        <v>May</v>
      </c>
      <c r="P494">
        <f>YEAR(InputData[[#This Row],[DATE]])</f>
        <v>2022</v>
      </c>
    </row>
    <row r="495" spans="1:16" x14ac:dyDescent="0.25">
      <c r="A495" s="3">
        <v>44690</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Row],[QUANTITY]]*J495</f>
        <v>105</v>
      </c>
      <c r="M495" s="8">
        <f>InputData[[#This Row],[QUANTITY]]*K495*(1-InputData[[#This Row],[DISCOUNT %]])</f>
        <v>142.80000000000001</v>
      </c>
      <c r="N495">
        <f>DAY(InputData[[#This Row],[DATE]])</f>
        <v>9</v>
      </c>
      <c r="O495" t="str">
        <f>TEXT(InputData[[#This Row],[DATE]],"mmm")</f>
        <v>May</v>
      </c>
      <c r="P495">
        <f>YEAR(InputData[[#This Row],[DATE]])</f>
        <v>2022</v>
      </c>
    </row>
    <row r="496" spans="1:16" x14ac:dyDescent="0.25">
      <c r="A496" s="3">
        <v>44691</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Row],[QUANTITY]]*J496</f>
        <v>1022</v>
      </c>
      <c r="M496" s="8">
        <f>InputData[[#This Row],[QUANTITY]]*K496*(1-InputData[[#This Row],[DISCOUNT %]])</f>
        <v>1318.38</v>
      </c>
      <c r="N496">
        <f>DAY(InputData[[#This Row],[DATE]])</f>
        <v>10</v>
      </c>
      <c r="O496" t="str">
        <f>TEXT(InputData[[#This Row],[DATE]],"mmm")</f>
        <v>May</v>
      </c>
      <c r="P496">
        <f>YEAR(InputData[[#This Row],[DATE]])</f>
        <v>2022</v>
      </c>
    </row>
    <row r="497" spans="1:16" x14ac:dyDescent="0.25">
      <c r="A497" s="3">
        <v>44692</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Row],[QUANTITY]]*J497</f>
        <v>1072</v>
      </c>
      <c r="M497" s="8">
        <f>InputData[[#This Row],[QUANTITY]]*K497*(1-InputData[[#This Row],[DISCOUNT %]])</f>
        <v>1254.24</v>
      </c>
      <c r="N497">
        <f>DAY(InputData[[#This Row],[DATE]])</f>
        <v>11</v>
      </c>
      <c r="O497" t="str">
        <f>TEXT(InputData[[#This Row],[DATE]],"mmm")</f>
        <v>May</v>
      </c>
      <c r="P497">
        <f>YEAR(InputData[[#This Row],[DATE]])</f>
        <v>2022</v>
      </c>
    </row>
    <row r="498" spans="1:16" x14ac:dyDescent="0.25">
      <c r="A498" s="3">
        <v>44693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Row],[QUANTITY]]*J498</f>
        <v>440</v>
      </c>
      <c r="M498" s="8">
        <f>InputData[[#This Row],[QUANTITY]]*K498*(1-InputData[[#This Row],[DISCOUNT %]])</f>
        <v>466.4</v>
      </c>
      <c r="N498">
        <f>DAY(InputData[[#This Row],[DATE]])</f>
        <v>12</v>
      </c>
      <c r="O498" t="str">
        <f>TEXT(InputData[[#This Row],[DATE]],"mmm")</f>
        <v>May</v>
      </c>
      <c r="P498">
        <f>YEAR(InputData[[#This Row],[DATE]])</f>
        <v>2022</v>
      </c>
    </row>
    <row r="499" spans="1:16" x14ac:dyDescent="0.25">
      <c r="A499" s="3">
        <v>44694</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Row],[QUANTITY]]*J499</f>
        <v>366</v>
      </c>
      <c r="M499" s="8">
        <f>InputData[[#This Row],[QUANTITY]]*K499*(1-InputData[[#This Row],[DISCOUNT %]])</f>
        <v>457.5</v>
      </c>
      <c r="N499">
        <f>DAY(InputData[[#This Row],[DATE]])</f>
        <v>13</v>
      </c>
      <c r="O499" t="str">
        <f>TEXT(InputData[[#This Row],[DATE]],"mmm")</f>
        <v>May</v>
      </c>
      <c r="P499">
        <f>YEAR(InputData[[#This Row],[DATE]])</f>
        <v>2022</v>
      </c>
    </row>
    <row r="500" spans="1:16" x14ac:dyDescent="0.25">
      <c r="A500" s="3">
        <v>44695</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Row],[QUANTITY]]*J500</f>
        <v>1080</v>
      </c>
      <c r="M500" s="8">
        <f>InputData[[#This Row],[QUANTITY]]*K500*(1-InputData[[#This Row],[DISCOUNT %]])</f>
        <v>1155.5999999999999</v>
      </c>
      <c r="N500">
        <f>DAY(InputData[[#This Row],[DATE]])</f>
        <v>14</v>
      </c>
      <c r="O500" t="str">
        <f>TEXT(InputData[[#This Row],[DATE]],"mmm")</f>
        <v>May</v>
      </c>
      <c r="P500">
        <f>YEAR(InputData[[#This Row],[DATE]])</f>
        <v>2022</v>
      </c>
    </row>
    <row r="501" spans="1:16" x14ac:dyDescent="0.25">
      <c r="A501" s="3">
        <v>44696</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Row],[QUANTITY]]*J501</f>
        <v>220</v>
      </c>
      <c r="M501" s="8">
        <f>InputData[[#This Row],[QUANTITY]]*K501*(1-InputData[[#This Row],[DISCOUNT %]])</f>
        <v>244.20000000000002</v>
      </c>
      <c r="N501">
        <f>DAY(InputData[[#This Row],[DATE]])</f>
        <v>15</v>
      </c>
      <c r="O501" t="str">
        <f>TEXT(InputData[[#This Row],[DATE]],"mmm")</f>
        <v>May</v>
      </c>
      <c r="P501">
        <f>YEAR(InputData[[#This Row],[DATE]])</f>
        <v>2022</v>
      </c>
    </row>
    <row r="502" spans="1:16" x14ac:dyDescent="0.25">
      <c r="A502" s="3">
        <v>44697</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Row],[QUANTITY]]*J502</f>
        <v>445</v>
      </c>
      <c r="M502" s="8">
        <f>InputData[[#This Row],[QUANTITY]]*K502*(1-InputData[[#This Row],[DISCOUNT %]])</f>
        <v>587.4</v>
      </c>
      <c r="N502">
        <f>DAY(InputData[[#This Row],[DATE]])</f>
        <v>16</v>
      </c>
      <c r="O502" t="str">
        <f>TEXT(InputData[[#This Row],[DATE]],"mmm")</f>
        <v>May</v>
      </c>
      <c r="P502">
        <f>YEAR(InputData[[#This Row],[DATE]])</f>
        <v>2022</v>
      </c>
    </row>
    <row r="503" spans="1:16" x14ac:dyDescent="0.25">
      <c r="A503" s="3">
        <v>44698</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Row],[QUANTITY]]*J503</f>
        <v>825</v>
      </c>
      <c r="M503" s="8">
        <f>InputData[[#This Row],[QUANTITY]]*K503*(1-InputData[[#This Row],[DISCOUNT %]])</f>
        <v>874.5</v>
      </c>
      <c r="N503">
        <f>DAY(InputData[[#This Row],[DATE]])</f>
        <v>17</v>
      </c>
      <c r="O503" t="str">
        <f>TEXT(InputData[[#This Row],[DATE]],"mmm")</f>
        <v>May</v>
      </c>
      <c r="P503">
        <f>YEAR(InputData[[#This Row],[DATE]])</f>
        <v>2022</v>
      </c>
    </row>
    <row r="504" spans="1:16" x14ac:dyDescent="0.25">
      <c r="A504" s="3">
        <v>44699</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Row],[QUANTITY]]*J504</f>
        <v>744</v>
      </c>
      <c r="M504" s="8">
        <f>InputData[[#This Row],[QUANTITY]]*K504*(1-InputData[[#This Row],[DISCOUNT %]])</f>
        <v>833.28</v>
      </c>
      <c r="N504">
        <f>DAY(InputData[[#This Row],[DATE]])</f>
        <v>18</v>
      </c>
      <c r="O504" t="str">
        <f>TEXT(InputData[[#This Row],[DATE]],"mmm")</f>
        <v>May</v>
      </c>
      <c r="P504">
        <f>YEAR(InputData[[#This Row],[DATE]])</f>
        <v>2022</v>
      </c>
    </row>
    <row r="505" spans="1:16" x14ac:dyDescent="0.25">
      <c r="A505" s="3">
        <v>44700</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Row],[QUANTITY]]*J505</f>
        <v>24</v>
      </c>
      <c r="M505" s="8">
        <f>InputData[[#This Row],[QUANTITY]]*K505*(1-InputData[[#This Row],[DISCOUNT %]])</f>
        <v>31.439999999999998</v>
      </c>
      <c r="N505">
        <f>DAY(InputData[[#This Row],[DATE]])</f>
        <v>19</v>
      </c>
      <c r="O505" t="str">
        <f>TEXT(InputData[[#This Row],[DATE]],"mmm")</f>
        <v>May</v>
      </c>
      <c r="P505">
        <f>YEAR(InputData[[#This Row],[DATE]])</f>
        <v>2022</v>
      </c>
    </row>
    <row r="506" spans="1:16" x14ac:dyDescent="0.25">
      <c r="A506" s="3">
        <v>44701</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Row],[QUANTITY]]*J506</f>
        <v>185</v>
      </c>
      <c r="M506" s="8">
        <f>InputData[[#This Row],[QUANTITY]]*K506*(1-InputData[[#This Row],[DISCOUNT %]])</f>
        <v>209.05</v>
      </c>
      <c r="N506">
        <f>DAY(InputData[[#This Row],[DATE]])</f>
        <v>20</v>
      </c>
      <c r="O506" t="str">
        <f>TEXT(InputData[[#This Row],[DATE]],"mmm")</f>
        <v>May</v>
      </c>
      <c r="P506">
        <f>YEAR(InputData[[#This Row],[DATE]])</f>
        <v>2022</v>
      </c>
    </row>
    <row r="507" spans="1:16" x14ac:dyDescent="0.25">
      <c r="A507" s="3">
        <v>44702</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Row],[QUANTITY]]*J507</f>
        <v>180</v>
      </c>
      <c r="M507" s="8">
        <f>InputData[[#This Row],[QUANTITY]]*K507*(1-InputData[[#This Row],[DISCOUNT %]])</f>
        <v>246.6</v>
      </c>
      <c r="N507">
        <f>DAY(InputData[[#This Row],[DATE]])</f>
        <v>21</v>
      </c>
      <c r="O507" t="str">
        <f>TEXT(InputData[[#This Row],[DATE]],"mmm")</f>
        <v>May</v>
      </c>
      <c r="P507">
        <f>YEAR(InputData[[#This Row],[DATE]])</f>
        <v>2022</v>
      </c>
    </row>
    <row r="508" spans="1:16" x14ac:dyDescent="0.25">
      <c r="A508" s="3">
        <v>44703</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Row],[QUANTITY]]*J508</f>
        <v>1140</v>
      </c>
      <c r="M508" s="8">
        <f>InputData[[#This Row],[QUANTITY]]*K508*(1-InputData[[#This Row],[DISCOUNT %]])</f>
        <v>1231.2</v>
      </c>
      <c r="N508">
        <f>DAY(InputData[[#This Row],[DATE]])</f>
        <v>22</v>
      </c>
      <c r="O508" t="str">
        <f>TEXT(InputData[[#This Row],[DATE]],"mmm")</f>
        <v>May</v>
      </c>
      <c r="P508">
        <f>YEAR(InputData[[#This Row],[DATE]])</f>
        <v>2022</v>
      </c>
    </row>
    <row r="509" spans="1:16" x14ac:dyDescent="0.25">
      <c r="A509" s="3">
        <v>44704</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Row],[QUANTITY]]*J509</f>
        <v>864</v>
      </c>
      <c r="M509" s="8">
        <f>InputData[[#This Row],[QUANTITY]]*K509*(1-InputData[[#This Row],[DISCOUNT %]])</f>
        <v>959.04</v>
      </c>
      <c r="N509">
        <f>DAY(InputData[[#This Row],[DATE]])</f>
        <v>23</v>
      </c>
      <c r="O509" t="str">
        <f>TEXT(InputData[[#This Row],[DATE]],"mmm")</f>
        <v>May</v>
      </c>
      <c r="P509">
        <f>YEAR(InputData[[#This Row],[DATE]])</f>
        <v>2022</v>
      </c>
    </row>
    <row r="510" spans="1:16" x14ac:dyDescent="0.25">
      <c r="A510" s="3">
        <v>44705</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Row],[QUANTITY]]*J510</f>
        <v>169</v>
      </c>
      <c r="M510" s="8">
        <f>InputData[[#This Row],[QUANTITY]]*K510*(1-InputData[[#This Row],[DISCOUNT %]])</f>
        <v>216.32</v>
      </c>
      <c r="N510">
        <f>DAY(InputData[[#This Row],[DATE]])</f>
        <v>24</v>
      </c>
      <c r="O510" t="str">
        <f>TEXT(InputData[[#This Row],[DATE]],"mmm")</f>
        <v>May</v>
      </c>
      <c r="P510">
        <f>YEAR(InputData[[#This Row],[DATE]])</f>
        <v>2022</v>
      </c>
    </row>
    <row r="511" spans="1:16" x14ac:dyDescent="0.25">
      <c r="A511" s="3">
        <v>44706</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Row],[QUANTITY]]*J511</f>
        <v>360</v>
      </c>
      <c r="M511" s="8">
        <f>InputData[[#This Row],[QUANTITY]]*K511*(1-InputData[[#This Row],[DISCOUNT %]])</f>
        <v>399.6</v>
      </c>
      <c r="N511">
        <f>DAY(InputData[[#This Row],[DATE]])</f>
        <v>25</v>
      </c>
      <c r="O511" t="str">
        <f>TEXT(InputData[[#This Row],[DATE]],"mmm")</f>
        <v>May</v>
      </c>
      <c r="P511">
        <f>YEAR(InputData[[#This Row],[DATE]])</f>
        <v>2022</v>
      </c>
    </row>
    <row r="512" spans="1:16" x14ac:dyDescent="0.25">
      <c r="A512" s="3">
        <v>44707</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Row],[QUANTITY]]*J512</f>
        <v>240</v>
      </c>
      <c r="M512" s="8">
        <f>InputData[[#This Row],[QUANTITY]]*K512*(1-InputData[[#This Row],[DISCOUNT %]])</f>
        <v>285.60000000000002</v>
      </c>
      <c r="N512">
        <f>DAY(InputData[[#This Row],[DATE]])</f>
        <v>26</v>
      </c>
      <c r="O512" t="str">
        <f>TEXT(InputData[[#This Row],[DATE]],"mmm")</f>
        <v>May</v>
      </c>
      <c r="P512">
        <f>YEAR(InputData[[#This Row],[DATE]])</f>
        <v>2022</v>
      </c>
    </row>
    <row r="513" spans="1:16" x14ac:dyDescent="0.25">
      <c r="A513" s="3">
        <v>44708</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Row],[QUANTITY]]*J513</f>
        <v>1008</v>
      </c>
      <c r="M513" s="8">
        <f>InputData[[#This Row],[QUANTITY]]*K513*(1-InputData[[#This Row],[DISCOUNT %]])</f>
        <v>1098.72</v>
      </c>
      <c r="N513">
        <f>DAY(InputData[[#This Row],[DATE]])</f>
        <v>27</v>
      </c>
      <c r="O513" t="str">
        <f>TEXT(InputData[[#This Row],[DATE]],"mmm")</f>
        <v>May</v>
      </c>
      <c r="P513">
        <f>YEAR(InputData[[#This Row],[DATE]])</f>
        <v>2022</v>
      </c>
    </row>
    <row r="514" spans="1:16" x14ac:dyDescent="0.25">
      <c r="A514" s="3">
        <v>44709</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Row],[QUANTITY]]*J514</f>
        <v>1120</v>
      </c>
      <c r="M514" s="8">
        <f>InputData[[#This Row],[QUANTITY]]*K514*(1-InputData[[#This Row],[DISCOUNT %]])</f>
        <v>1467.2</v>
      </c>
      <c r="N514">
        <f>DAY(InputData[[#This Row],[DATE]])</f>
        <v>28</v>
      </c>
      <c r="O514" t="str">
        <f>TEXT(InputData[[#This Row],[DATE]],"mmm")</f>
        <v>May</v>
      </c>
      <c r="P514">
        <f>YEAR(InputData[[#This Row],[DATE]])</f>
        <v>2022</v>
      </c>
    </row>
    <row r="515" spans="1:16" x14ac:dyDescent="0.25">
      <c r="A515" s="3">
        <v>44710</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Row],[QUANTITY]]*J515</f>
        <v>1332</v>
      </c>
      <c r="M515" s="8">
        <f>InputData[[#This Row],[QUANTITY]]*K515*(1-InputData[[#This Row],[DISCOUNT %]])</f>
        <v>1811.52</v>
      </c>
      <c r="N515">
        <f>DAY(InputData[[#This Row],[DATE]])</f>
        <v>29</v>
      </c>
      <c r="O515" t="str">
        <f>TEXT(InputData[[#This Row],[DATE]],"mmm")</f>
        <v>May</v>
      </c>
      <c r="P515">
        <f>YEAR(InputData[[#This Row],[DATE]])</f>
        <v>2022</v>
      </c>
    </row>
    <row r="516" spans="1:16" x14ac:dyDescent="0.25">
      <c r="A516" s="3">
        <v>44711</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Row],[QUANTITY]]*J516</f>
        <v>1380</v>
      </c>
      <c r="M516" s="8">
        <f>InputData[[#This Row],[QUANTITY]]*K516*(1-InputData[[#This Row],[DISCOUNT %]])</f>
        <v>1738.8</v>
      </c>
      <c r="N516">
        <f>DAY(InputData[[#This Row],[DATE]])</f>
        <v>30</v>
      </c>
      <c r="O516" t="str">
        <f>TEXT(InputData[[#This Row],[DATE]],"mmm")</f>
        <v>May</v>
      </c>
      <c r="P516">
        <f>YEAR(InputData[[#This Row],[DATE]])</f>
        <v>2022</v>
      </c>
    </row>
    <row r="517" spans="1:16" x14ac:dyDescent="0.25">
      <c r="A517" s="3">
        <v>44712</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Row],[QUANTITY]]*J517</f>
        <v>532</v>
      </c>
      <c r="M517" s="8">
        <f>InputData[[#This Row],[QUANTITY]]*K517*(1-InputData[[#This Row],[DISCOUNT %]])</f>
        <v>622.44000000000005</v>
      </c>
      <c r="N517">
        <f>DAY(InputData[[#This Row],[DATE]])</f>
        <v>31</v>
      </c>
      <c r="O517" t="str">
        <f>TEXT(InputData[[#This Row],[DATE]],"mmm")</f>
        <v>May</v>
      </c>
      <c r="P517">
        <f>YEAR(InputData[[#This Row],[DATE]])</f>
        <v>2022</v>
      </c>
    </row>
    <row r="518" spans="1:16" x14ac:dyDescent="0.25">
      <c r="A518" s="3">
        <v>44713</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Row],[QUANTITY]]*J518</f>
        <v>78</v>
      </c>
      <c r="M518" s="8">
        <f>InputData[[#This Row],[QUANTITY]]*K518*(1-InputData[[#This Row],[DISCOUNT %]])</f>
        <v>102.17999999999999</v>
      </c>
      <c r="N518">
        <f>DAY(InputData[[#This Row],[DATE]])</f>
        <v>1</v>
      </c>
      <c r="O518" t="str">
        <f>TEXT(InputData[[#This Row],[DATE]],"mmm")</f>
        <v>Jun</v>
      </c>
      <c r="P518">
        <f>YEAR(InputData[[#This Row],[DATE]])</f>
        <v>2022</v>
      </c>
    </row>
    <row r="519" spans="1:16" x14ac:dyDescent="0.25">
      <c r="A519" s="3">
        <v>44714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Row],[QUANTITY]]*J519</f>
        <v>532</v>
      </c>
      <c r="M519" s="8">
        <f>InputData[[#This Row],[QUANTITY]]*K519*(1-InputData[[#This Row],[DISCOUNT %]])</f>
        <v>574.55999999999995</v>
      </c>
      <c r="N519">
        <f>DAY(InputData[[#This Row],[DATE]])</f>
        <v>2</v>
      </c>
      <c r="O519" t="str">
        <f>TEXT(InputData[[#This Row],[DATE]],"mmm")</f>
        <v>Jun</v>
      </c>
      <c r="P519">
        <f>YEAR(InputData[[#This Row],[DATE]])</f>
        <v>2022</v>
      </c>
    </row>
    <row r="520" spans="1:16" x14ac:dyDescent="0.25">
      <c r="A520" s="3">
        <v>44715</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Row],[QUANTITY]]*J520</f>
        <v>616</v>
      </c>
      <c r="M520" s="8">
        <f>InputData[[#This Row],[QUANTITY]]*K520*(1-InputData[[#This Row],[DISCOUNT %]])</f>
        <v>677.6</v>
      </c>
      <c r="N520">
        <f>DAY(InputData[[#This Row],[DATE]])</f>
        <v>3</v>
      </c>
      <c r="O520" t="str">
        <f>TEXT(InputData[[#This Row],[DATE]],"mmm")</f>
        <v>Jun</v>
      </c>
      <c r="P520">
        <f>YEAR(InputData[[#This Row],[DATE]])</f>
        <v>2022</v>
      </c>
    </row>
    <row r="521" spans="1:16" x14ac:dyDescent="0.25">
      <c r="A521" s="3">
        <v>44716</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Row],[QUANTITY]]*J521</f>
        <v>66</v>
      </c>
      <c r="M521" s="8">
        <f>InputData[[#This Row],[QUANTITY]]*K521*(1-InputData[[#This Row],[DISCOUNT %]])</f>
        <v>86.46</v>
      </c>
      <c r="N521">
        <f>DAY(InputData[[#This Row],[DATE]])</f>
        <v>4</v>
      </c>
      <c r="O521" t="str">
        <f>TEXT(InputData[[#This Row],[DATE]],"mmm")</f>
        <v>Jun</v>
      </c>
      <c r="P521">
        <f>YEAR(InputData[[#This Row],[DATE]])</f>
        <v>2022</v>
      </c>
    </row>
    <row r="522" spans="1:16" x14ac:dyDescent="0.25">
      <c r="A522" s="3">
        <v>44717</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Row],[QUANTITY]]*J522</f>
        <v>750</v>
      </c>
      <c r="M522" s="8">
        <f>InputData[[#This Row],[QUANTITY]]*K522*(1-InputData[[#This Row],[DISCOUNT %]])</f>
        <v>855</v>
      </c>
      <c r="N522">
        <f>DAY(InputData[[#This Row],[DATE]])</f>
        <v>5</v>
      </c>
      <c r="O522" t="str">
        <f>TEXT(InputData[[#This Row],[DATE]],"mmm")</f>
        <v>Jun</v>
      </c>
      <c r="P522">
        <f>YEAR(InputData[[#This Row],[DATE]])</f>
        <v>2022</v>
      </c>
    </row>
    <row r="523" spans="1:16" x14ac:dyDescent="0.25">
      <c r="A523" s="3">
        <v>44718</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Row],[QUANTITY]]*J523</f>
        <v>1245</v>
      </c>
      <c r="M523" s="8">
        <f>InputData[[#This Row],[QUANTITY]]*K523*(1-InputData[[#This Row],[DISCOUNT %]])</f>
        <v>1419.3000000000002</v>
      </c>
      <c r="N523">
        <f>DAY(InputData[[#This Row],[DATE]])</f>
        <v>6</v>
      </c>
      <c r="O523" t="str">
        <f>TEXT(InputData[[#This Row],[DATE]],"mmm")</f>
        <v>Jun</v>
      </c>
      <c r="P523">
        <f>YEAR(InputData[[#This Row],[DATE]])</f>
        <v>2022</v>
      </c>
    </row>
    <row r="524" spans="1:16" x14ac:dyDescent="0.25">
      <c r="A524" s="3">
        <v>44719</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Row],[QUANTITY]]*J524</f>
        <v>120</v>
      </c>
      <c r="M524" s="8">
        <f>InputData[[#This Row],[QUANTITY]]*K524*(1-InputData[[#This Row],[DISCOUNT %]])</f>
        <v>162</v>
      </c>
      <c r="N524">
        <f>DAY(InputData[[#This Row],[DATE]])</f>
        <v>7</v>
      </c>
      <c r="O524" t="str">
        <f>TEXT(InputData[[#This Row],[DATE]],"mmm")</f>
        <v>Jun</v>
      </c>
      <c r="P524">
        <f>YEAR(InputData[[#This Row],[DATE]])</f>
        <v>2022</v>
      </c>
    </row>
    <row r="525" spans="1:16" x14ac:dyDescent="0.25">
      <c r="A525" s="3">
        <v>44720</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Row],[QUANTITY]]*J525</f>
        <v>1932</v>
      </c>
      <c r="M525" s="8">
        <f>InputData[[#This Row],[QUANTITY]]*K525*(1-InputData[[#This Row],[DISCOUNT %]])</f>
        <v>2434.3199999999997</v>
      </c>
      <c r="N525">
        <f>DAY(InputData[[#This Row],[DATE]])</f>
        <v>8</v>
      </c>
      <c r="O525" t="str">
        <f>TEXT(InputData[[#This Row],[DATE]],"mmm")</f>
        <v>Jun</v>
      </c>
      <c r="P525">
        <f>YEAR(InputData[[#This Row],[DATE]])</f>
        <v>2022</v>
      </c>
    </row>
    <row r="526" spans="1:16" x14ac:dyDescent="0.25">
      <c r="A526" s="3">
        <v>44721</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Row],[QUANTITY]]*J526</f>
        <v>1140</v>
      </c>
      <c r="M526" s="8">
        <f>InputData[[#This Row],[QUANTITY]]*K526*(1-InputData[[#This Row],[DISCOUNT %]])</f>
        <v>1436.4</v>
      </c>
      <c r="N526">
        <f>DAY(InputData[[#This Row],[DATE]])</f>
        <v>9</v>
      </c>
      <c r="O526" t="str">
        <f>TEXT(InputData[[#This Row],[DATE]],"mmm")</f>
        <v>Jun</v>
      </c>
      <c r="P526">
        <f>YEAR(InputData[[#This Row],[DATE]])</f>
        <v>2022</v>
      </c>
    </row>
    <row r="527" spans="1:16" x14ac:dyDescent="0.25">
      <c r="A527" s="3">
        <v>44722</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Row],[QUANTITY]]*J527</f>
        <v>264</v>
      </c>
      <c r="M527" s="8">
        <f>InputData[[#This Row],[QUANTITY]]*K527*(1-InputData[[#This Row],[DISCOUNT %]])</f>
        <v>290.39999999999998</v>
      </c>
      <c r="N527">
        <f>DAY(InputData[[#This Row],[DATE]])</f>
        <v>10</v>
      </c>
      <c r="O527" t="str">
        <f>TEXT(InputData[[#This Row],[DATE]],"mmm")</f>
        <v>Jun</v>
      </c>
      <c r="P527">
        <f>YEAR(InputData[[#This Row],[DATE]])</f>
        <v>2022</v>
      </c>
    </row>
    <row r="528" spans="1:16" x14ac:dyDescent="0.25">
      <c r="A528" s="3">
        <v>44723</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Row],[QUANTITY]]*J528</f>
        <v>132</v>
      </c>
      <c r="M528" s="8">
        <f>InputData[[#This Row],[QUANTITY]]*K528*(1-InputData[[#This Row],[DISCOUNT %]])</f>
        <v>145.19999999999999</v>
      </c>
      <c r="N528">
        <f>DAY(InputData[[#This Row],[DATE]])</f>
        <v>11</v>
      </c>
      <c r="O528" t="str">
        <f>TEXT(InputData[[#This Row],[DATE]],"mmm")</f>
        <v>Jun</v>
      </c>
      <c r="P528">
        <f>YEAR(InputData[[#This Row],[DATE]])</f>
        <v>2022</v>
      </c>
    </row>
  </sheetData>
  <dataValidations count="5">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 type="list" allowBlank="1" showInputMessage="1" showErrorMessage="1" sqref="I2:I528" xr:uid="{387DF7A1-59DD-49A5-8F37-8DB1DCA79D3D}">
      <formula1>"Kg,Lt,Ft,Dozon,No."</formula1>
    </dataValidation>
    <dataValidation type="list" allowBlank="1" showInputMessage="1" showErrorMessage="1" sqref="H2:H528" xr:uid="{D12C8BFA-B56A-4E23-93DB-F8198EB16F8D}">
      <formula1>"Category01,Category02,Category03,Category04,Category05"</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0" sqref="B10"/>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Ashen Wijayasooriya</cp:lastModifiedBy>
  <dcterms:created xsi:type="dcterms:W3CDTF">2021-11-03T11:40:02Z</dcterms:created>
  <dcterms:modified xsi:type="dcterms:W3CDTF">2024-01-17T08:08:29Z</dcterms:modified>
</cp:coreProperties>
</file>