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Churn_pred_jan_summary_edited" sheetId="1" r:id="rId1"/>
  </sheets>
  <calcPr calcId="145621"/>
</workbook>
</file>

<file path=xl/calcChain.xml><?xml version="1.0" encoding="utf-8"?>
<calcChain xmlns="http://schemas.openxmlformats.org/spreadsheetml/2006/main">
  <c r="AB7" i="1" l="1"/>
  <c r="AB6" i="1"/>
  <c r="N3" i="1"/>
  <c r="U4" i="1"/>
  <c r="U5" i="1"/>
  <c r="U6" i="1"/>
  <c r="N2" i="1"/>
  <c r="AB8" i="1"/>
  <c r="S2" i="1"/>
  <c r="S3" i="1"/>
  <c r="R2" i="1"/>
  <c r="R3" i="1"/>
  <c r="Q2" i="1"/>
  <c r="Q3" i="1"/>
  <c r="Z4" i="1"/>
  <c r="Z5" i="1"/>
  <c r="Z6" i="1"/>
  <c r="Y4" i="1"/>
  <c r="Y5" i="1"/>
  <c r="Y6" i="1"/>
  <c r="X4" i="1"/>
  <c r="X5" i="1"/>
  <c r="X6" i="1"/>
  <c r="U8" i="1" l="1"/>
  <c r="U7" i="1"/>
  <c r="N7" i="1"/>
  <c r="H7" i="1"/>
  <c r="H2" i="1"/>
  <c r="H3" i="1"/>
  <c r="H6" i="1" l="1"/>
  <c r="N5" i="1" l="1"/>
  <c r="N6" i="1"/>
  <c r="N8" i="1"/>
  <c r="H8" i="1"/>
  <c r="N4" i="1"/>
  <c r="X11" i="1" l="1"/>
  <c r="Y11" i="1" s="1"/>
  <c r="Q5" i="1"/>
  <c r="R5" i="1" s="1"/>
  <c r="Q6" i="1"/>
  <c r="Q7" i="1"/>
  <c r="Q8" i="1"/>
  <c r="X8" i="1" s="1"/>
  <c r="Q9" i="1"/>
  <c r="X9" i="1" s="1"/>
  <c r="Q10" i="1"/>
  <c r="Q11" i="1"/>
  <c r="Q12" i="1"/>
  <c r="X12" i="1" s="1"/>
  <c r="Q13" i="1"/>
  <c r="X13" i="1" s="1"/>
  <c r="Q4" i="1"/>
  <c r="R7" i="1" l="1"/>
  <c r="S7" i="1" s="1"/>
  <c r="X7" i="1"/>
  <c r="R11" i="1"/>
  <c r="S11" i="1" s="1"/>
  <c r="Y13" i="1"/>
  <c r="Z13" i="1" s="1"/>
  <c r="Y9" i="1"/>
  <c r="Z9" i="1" s="1"/>
  <c r="Y12" i="1"/>
  <c r="Z12" i="1" s="1"/>
  <c r="Y8" i="1"/>
  <c r="Z8" i="1"/>
  <c r="S10" i="1"/>
  <c r="S5" i="1"/>
  <c r="R4" i="1"/>
  <c r="S4" i="1" s="1"/>
  <c r="R10" i="1"/>
  <c r="R6" i="1"/>
  <c r="S6" i="1" s="1"/>
  <c r="X10" i="1"/>
  <c r="R13" i="1"/>
  <c r="S13" i="1" s="1"/>
  <c r="R9" i="1"/>
  <c r="S9" i="1" s="1"/>
  <c r="Z11" i="1"/>
  <c r="R12" i="1"/>
  <c r="S12" i="1" s="1"/>
  <c r="R8" i="1"/>
  <c r="S8" i="1" s="1"/>
  <c r="H5" i="1"/>
  <c r="H4" i="1"/>
  <c r="Y7" i="1" l="1"/>
  <c r="Z7" i="1" s="1"/>
  <c r="Y10" i="1"/>
  <c r="Z10" i="1" s="1"/>
  <c r="L3" i="1"/>
  <c r="L4" i="1"/>
  <c r="L5" i="1"/>
  <c r="L6" i="1"/>
  <c r="L7" i="1"/>
  <c r="L8" i="1"/>
  <c r="L9" i="1"/>
  <c r="L10" i="1"/>
  <c r="L11" i="1"/>
  <c r="L12" i="1"/>
  <c r="L13" i="1"/>
  <c r="L2" i="1"/>
</calcChain>
</file>

<file path=xl/sharedStrings.xml><?xml version="1.0" encoding="utf-8"?>
<sst xmlns="http://schemas.openxmlformats.org/spreadsheetml/2006/main" count="53" uniqueCount="40">
  <si>
    <t>YEAR</t>
  </si>
  <si>
    <t>MONTH</t>
  </si>
  <si>
    <t>PREDICTOR</t>
  </si>
  <si>
    <t>THRESHOLD</t>
  </si>
  <si>
    <t>PRED_COUNT(n)</t>
  </si>
  <si>
    <t>ACTUAL_COUNT(n)</t>
  </si>
  <si>
    <t>CHURN_COUNT(n+1)</t>
  </si>
  <si>
    <t>TP (n+1)</t>
  </si>
  <si>
    <t>FP (n+1)</t>
  </si>
  <si>
    <t>PRECISION(n+1)</t>
  </si>
  <si>
    <t>FN (n+1)</t>
  </si>
  <si>
    <t>RECALL(n+1)</t>
  </si>
  <si>
    <t>ACTUAL_COUNT(n+1)</t>
  </si>
  <si>
    <t>CHURN_COUNT(n+2)</t>
  </si>
  <si>
    <t>TP (n+2)</t>
  </si>
  <si>
    <t>FP (n+2)</t>
  </si>
  <si>
    <t>PRECISION(n+2)</t>
  </si>
  <si>
    <t>FN (n+2)</t>
  </si>
  <si>
    <t>RECALL(n+2)</t>
  </si>
  <si>
    <t>ACTUAL_COUNT(n+2)</t>
  </si>
  <si>
    <t>CHURN_COUNT(n+3)</t>
  </si>
  <si>
    <t>TP (n+3)</t>
  </si>
  <si>
    <t>FP (n+3)</t>
  </si>
  <si>
    <t>PRECISION(n+3)</t>
  </si>
  <si>
    <t>FN (n+3)</t>
  </si>
  <si>
    <t>RECALL(n+3)</t>
  </si>
  <si>
    <t>ACTUAL_COUNT(n+3)</t>
  </si>
  <si>
    <t>February</t>
  </si>
  <si>
    <t>TRIPLE_PLAY</t>
  </si>
  <si>
    <t>DOUBLE_PLAY</t>
  </si>
  <si>
    <t>January</t>
  </si>
  <si>
    <t>LTE</t>
  </si>
  <si>
    <t>December</t>
  </si>
  <si>
    <t>November</t>
  </si>
  <si>
    <t>October</t>
  </si>
  <si>
    <t>September</t>
  </si>
  <si>
    <t>August</t>
  </si>
  <si>
    <t>July</t>
  </si>
  <si>
    <t>FN (n)</t>
  </si>
  <si>
    <t>RECALL(n)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</si>
</sst>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3">
    <xf numFmtId="0" fontId="0" fillId="0" borderId="0" xfId="0"/>
    <xf numFmtId="0" fontId="0" fillId="0" borderId="10" xfId="0" applyBorder="1" applyAlignment="1">
      <alignment horizontal="center"/>
    </xf>
    <xf numFmtId="0" fontId="0" fillId="0" borderId="10" xfId="0" applyBorder="1"/>
    <xf numFmtId="0" fontId="0" fillId="33" borderId="10" xfId="0" applyFill="1" applyBorder="1"/>
    <xf numFmtId="0" fontId="0" fillId="34" borderId="10" xfId="0" applyFill="1" applyBorder="1"/>
    <xf numFmtId="0" fontId="0" fillId="35" borderId="10" xfId="0" applyFill="1" applyBorder="1"/>
    <xf numFmtId="0" fontId="0" fillId="36" borderId="10" xfId="0" applyFill="1" applyBorder="1"/>
    <xf numFmtId="0" fontId="0" fillId="37" borderId="10" xfId="0" applyFill="1" applyBorder="1"/>
    <xf numFmtId="0" fontId="0" fillId="38" borderId="10" xfId="0" applyFill="1" applyBorder="1"/>
    <xf numFmtId="0" fontId="0" fillId="39" borderId="10" xfId="0" applyFill="1" applyBorder="1"/>
    <xf numFmtId="0" fontId="0" fillId="40" borderId="10" xfId="0" applyFill="1" applyBorder="1"/>
    <xf numFmtId="0" fontId="0" fillId="0" borderId="0" xfId="0" applyAlignment="1">
      <alignment horizontal="center"/>
    </xf>
    <xf numFmtId="0" fontId="0" fillId="0" borderId="10" xfId="0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3"/>
  <sheetViews>
    <sheetView tabSelected="1" topLeftCell="P1" zoomScale="73" zoomScaleNormal="73" workbookViewId="0">
      <selection activeCell="AB20" sqref="AB20"/>
    </sheetView>
  </sheetViews>
  <sheetFormatPr defaultRowHeight="15" x14ac:dyDescent="0.25"/>
  <cols>
    <col min="1" max="1" width="5.42578125" bestFit="1" customWidth="1"/>
    <col min="2" max="2" width="10.85546875" bestFit="1" customWidth="1"/>
    <col min="3" max="3" width="13.42578125" bestFit="1" customWidth="1"/>
    <col min="4" max="4" width="11.28515625" bestFit="1" customWidth="1"/>
    <col min="5" max="5" width="15.5703125" bestFit="1" customWidth="1"/>
    <col min="6" max="6" width="18" bestFit="1" customWidth="1"/>
    <col min="7" max="7" width="8.7109375" customWidth="1"/>
    <col min="8" max="8" width="13.85546875" customWidth="1"/>
    <col min="9" max="9" width="19.42578125" bestFit="1" customWidth="1"/>
    <col min="10" max="11" width="8.140625" bestFit="1" customWidth="1"/>
    <col min="12" max="12" width="15.140625" bestFit="1" customWidth="1"/>
    <col min="13" max="13" width="8.42578125" bestFit="1" customWidth="1"/>
    <col min="14" max="14" width="12" bestFit="1" customWidth="1"/>
    <col min="15" max="15" width="20" bestFit="1" customWidth="1"/>
    <col min="16" max="16" width="19.42578125" bestFit="1" customWidth="1"/>
    <col min="17" max="18" width="8.140625" bestFit="1" customWidth="1"/>
    <col min="19" max="19" width="15.140625" bestFit="1" customWidth="1"/>
    <col min="20" max="20" width="8.42578125" bestFit="1" customWidth="1"/>
    <col min="21" max="21" width="11.85546875" bestFit="1" customWidth="1"/>
    <col min="22" max="22" width="20" bestFit="1" customWidth="1"/>
    <col min="23" max="23" width="19.42578125" bestFit="1" customWidth="1"/>
    <col min="24" max="25" width="8.140625" bestFit="1" customWidth="1"/>
    <col min="26" max="26" width="15.140625" bestFit="1" customWidth="1"/>
    <col min="27" max="27" width="8.42578125" bestFit="1" customWidth="1"/>
    <col min="28" max="28" width="11.85546875" bestFit="1" customWidth="1"/>
    <col min="29" max="29" width="20" bestFit="1" customWidth="1"/>
  </cols>
  <sheetData>
    <row r="1" spans="1:29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38</v>
      </c>
      <c r="H1" s="1" t="s">
        <v>39</v>
      </c>
      <c r="I1" s="2" t="s">
        <v>6</v>
      </c>
      <c r="J1" s="2" t="s">
        <v>7</v>
      </c>
      <c r="K1" s="2" t="s">
        <v>8</v>
      </c>
      <c r="L1" s="2" t="s">
        <v>9</v>
      </c>
      <c r="M1" s="11" t="s">
        <v>10</v>
      </c>
      <c r="N1" s="1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</row>
    <row r="2" spans="1:29" x14ac:dyDescent="0.25">
      <c r="A2" s="12">
        <v>2024</v>
      </c>
      <c r="B2" s="7" t="s">
        <v>27</v>
      </c>
      <c r="C2" s="7" t="s">
        <v>28</v>
      </c>
      <c r="D2" s="7">
        <v>0.69</v>
      </c>
      <c r="E2" s="7">
        <v>13537</v>
      </c>
      <c r="F2" s="7">
        <v>3556</v>
      </c>
      <c r="G2" s="7">
        <v>117</v>
      </c>
      <c r="H2" s="7">
        <f t="shared" ref="H2:H3" si="0">J2/SUM(J2,G2)</f>
        <v>0.95809455587392545</v>
      </c>
      <c r="I2" s="7">
        <v>2675</v>
      </c>
      <c r="J2" s="7">
        <v>2675</v>
      </c>
      <c r="K2" s="7">
        <v>10862</v>
      </c>
      <c r="L2" s="7">
        <f>J2/SUM(J2,K2)</f>
        <v>0.19760655979906921</v>
      </c>
      <c r="M2" s="7">
        <v>158</v>
      </c>
      <c r="N2" s="7">
        <f t="shared" ref="N2:N3" si="1">J2/SUM(J2,M2)</f>
        <v>0.94422873279209318</v>
      </c>
      <c r="O2" s="7">
        <v>2583</v>
      </c>
      <c r="P2" s="7">
        <v>109</v>
      </c>
      <c r="Q2" s="7">
        <f>P2+J2</f>
        <v>2784</v>
      </c>
      <c r="R2" s="7">
        <f t="shared" ref="R2:R3" si="2">E2-Q2</f>
        <v>10753</v>
      </c>
      <c r="S2" s="7">
        <f t="shared" ref="S2:S3" si="3">Q2/SUM(Q2,R2)</f>
        <v>0.20565856541331168</v>
      </c>
      <c r="T2" s="7"/>
      <c r="U2" s="7"/>
      <c r="V2" s="7"/>
      <c r="W2" s="7"/>
      <c r="X2" s="7"/>
      <c r="Y2" s="7"/>
      <c r="Z2" s="7"/>
      <c r="AA2" s="7"/>
      <c r="AB2" s="7"/>
      <c r="AC2" s="7"/>
    </row>
    <row r="3" spans="1:29" x14ac:dyDescent="0.25">
      <c r="A3" s="12"/>
      <c r="B3" s="7" t="s">
        <v>27</v>
      </c>
      <c r="C3" s="7" t="s">
        <v>29</v>
      </c>
      <c r="D3" s="7">
        <v>0.6</v>
      </c>
      <c r="E3" s="7">
        <v>1503</v>
      </c>
      <c r="F3" s="7">
        <v>9469</v>
      </c>
      <c r="G3" s="7">
        <v>815</v>
      </c>
      <c r="H3" s="7">
        <f t="shared" si="0"/>
        <v>0.3341503267973856</v>
      </c>
      <c r="I3" s="7">
        <v>409</v>
      </c>
      <c r="J3" s="7">
        <v>409</v>
      </c>
      <c r="K3" s="7">
        <v>1094</v>
      </c>
      <c r="L3" s="7">
        <f t="shared" ref="L3:L13" si="4">J3/SUM(J3,K3)</f>
        <v>0.2721224218230206</v>
      </c>
      <c r="M3" s="7">
        <v>1383</v>
      </c>
      <c r="N3" s="7">
        <f>J3/SUM(J3,M3)</f>
        <v>0.22823660714285715</v>
      </c>
      <c r="O3" s="7">
        <v>9310</v>
      </c>
      <c r="P3" s="7">
        <v>32</v>
      </c>
      <c r="Q3" s="7">
        <f>P3+J3</f>
        <v>441</v>
      </c>
      <c r="R3" s="7">
        <f t="shared" si="2"/>
        <v>1062</v>
      </c>
      <c r="S3" s="7">
        <f t="shared" si="3"/>
        <v>0.29341317365269459</v>
      </c>
      <c r="T3" s="7"/>
      <c r="U3" s="7"/>
      <c r="V3" s="7"/>
      <c r="W3" s="7"/>
      <c r="X3" s="7"/>
      <c r="Y3" s="7"/>
      <c r="Z3" s="7"/>
      <c r="AA3" s="7"/>
      <c r="AB3" s="7"/>
      <c r="AC3" s="7"/>
    </row>
    <row r="4" spans="1:29" x14ac:dyDescent="0.25">
      <c r="A4" s="12"/>
      <c r="B4" s="5" t="s">
        <v>30</v>
      </c>
      <c r="C4" s="5" t="s">
        <v>28</v>
      </c>
      <c r="D4" s="5">
        <v>0.71</v>
      </c>
      <c r="E4" s="5">
        <v>23481</v>
      </c>
      <c r="F4" s="5">
        <v>3922</v>
      </c>
      <c r="G4" s="5">
        <v>421</v>
      </c>
      <c r="H4" s="5">
        <f>J4/SUM(J4,G4)</f>
        <v>0.87839399191218948</v>
      </c>
      <c r="I4" s="5">
        <v>3041</v>
      </c>
      <c r="J4" s="5">
        <v>3041</v>
      </c>
      <c r="K4" s="5">
        <v>20440</v>
      </c>
      <c r="L4" s="5">
        <f t="shared" si="4"/>
        <v>0.12950896469485967</v>
      </c>
      <c r="M4" s="5">
        <v>110</v>
      </c>
      <c r="N4" s="5">
        <f>J4/SUM(J4,M4)</f>
        <v>0.96509044747699146</v>
      </c>
      <c r="O4" s="5">
        <v>3061</v>
      </c>
      <c r="P4" s="5">
        <v>137</v>
      </c>
      <c r="Q4" s="5">
        <f>P4+J4</f>
        <v>3178</v>
      </c>
      <c r="R4" s="5">
        <f>E4-Q4</f>
        <v>20303</v>
      </c>
      <c r="S4" s="5">
        <f>Q4/SUM(Q4,R4)</f>
        <v>0.135343469187854</v>
      </c>
      <c r="T4" s="5">
        <v>1315</v>
      </c>
      <c r="U4" s="5">
        <f t="shared" ref="U4:U6" si="5">Q4/SUM(Q4,T4)</f>
        <v>0.70732250166926325</v>
      </c>
      <c r="V4" s="5">
        <v>2583</v>
      </c>
      <c r="W4" s="5">
        <v>1465</v>
      </c>
      <c r="X4" s="5">
        <f>SUM(W4,Q4)</f>
        <v>4643</v>
      </c>
      <c r="Y4" s="5">
        <f t="shared" ref="Y4:Y6" si="6">E4-X4</f>
        <v>18838</v>
      </c>
      <c r="Z4" s="5">
        <f t="shared" ref="Z4:Z6" si="7">X4/SUM(X4,Y4)</f>
        <v>0.19773433840126059</v>
      </c>
      <c r="AA4" s="5"/>
      <c r="AB4" s="5"/>
      <c r="AC4" s="5"/>
    </row>
    <row r="5" spans="1:29" x14ac:dyDescent="0.25">
      <c r="A5" s="12"/>
      <c r="B5" s="5" t="s">
        <v>30</v>
      </c>
      <c r="C5" s="5" t="s">
        <v>29</v>
      </c>
      <c r="D5" s="5">
        <v>0.6</v>
      </c>
      <c r="E5" s="5">
        <v>1399</v>
      </c>
      <c r="F5" s="5">
        <v>8819</v>
      </c>
      <c r="G5" s="5">
        <v>863</v>
      </c>
      <c r="H5" s="5">
        <f>J5/SUM(J5,G5)</f>
        <v>0.46230529595015574</v>
      </c>
      <c r="I5" s="5">
        <v>742</v>
      </c>
      <c r="J5" s="5">
        <v>742</v>
      </c>
      <c r="K5" s="5">
        <v>657</v>
      </c>
      <c r="L5" s="5">
        <f t="shared" si="4"/>
        <v>0.53037884203002139</v>
      </c>
      <c r="M5" s="5">
        <v>221</v>
      </c>
      <c r="N5" s="5">
        <f t="shared" ref="N5:N8" si="8">J5/SUM(J5,M5)</f>
        <v>0.77050882658359299</v>
      </c>
      <c r="O5" s="5">
        <v>7893</v>
      </c>
      <c r="P5" s="5">
        <v>3</v>
      </c>
      <c r="Q5" s="5">
        <f t="shared" ref="Q5:Q13" si="9">P5+J5</f>
        <v>745</v>
      </c>
      <c r="R5" s="5">
        <f t="shared" ref="R5:R13" si="10">E5-Q5</f>
        <v>654</v>
      </c>
      <c r="S5" s="5">
        <f t="shared" ref="S5:S13" si="11">Q5/SUM(Q5,R5)</f>
        <v>0.53252323087919939</v>
      </c>
      <c r="T5" s="5">
        <v>2745</v>
      </c>
      <c r="U5" s="5">
        <f t="shared" si="5"/>
        <v>0.21346704871060171</v>
      </c>
      <c r="V5" s="5">
        <v>9310</v>
      </c>
      <c r="W5" s="5">
        <v>150</v>
      </c>
      <c r="X5" s="5">
        <f t="shared" ref="X5:X6" si="12">SUM(W5,Q5)</f>
        <v>895</v>
      </c>
      <c r="Y5" s="5">
        <f t="shared" si="6"/>
        <v>504</v>
      </c>
      <c r="Z5" s="5">
        <f t="shared" si="7"/>
        <v>0.63974267333809864</v>
      </c>
      <c r="AA5" s="5"/>
      <c r="AB5" s="5"/>
      <c r="AC5" s="5"/>
    </row>
    <row r="6" spans="1:29" x14ac:dyDescent="0.25">
      <c r="A6" s="12"/>
      <c r="B6" s="5" t="s">
        <v>30</v>
      </c>
      <c r="C6" s="5" t="s">
        <v>31</v>
      </c>
      <c r="D6" s="5">
        <v>0.69</v>
      </c>
      <c r="E6" s="5">
        <v>1729</v>
      </c>
      <c r="F6" s="5">
        <v>10637</v>
      </c>
      <c r="G6" s="5">
        <v>1046</v>
      </c>
      <c r="H6" s="5">
        <f>J6/SUM(J6,G6)</f>
        <v>0.53052064631956908</v>
      </c>
      <c r="I6" s="5">
        <v>1182</v>
      </c>
      <c r="J6" s="5">
        <v>1182</v>
      </c>
      <c r="K6" s="5">
        <v>547</v>
      </c>
      <c r="L6" s="5">
        <f t="shared" si="4"/>
        <v>0.68363215731636784</v>
      </c>
      <c r="M6" s="5">
        <v>0</v>
      </c>
      <c r="N6" s="5">
        <f t="shared" si="8"/>
        <v>1</v>
      </c>
      <c r="O6" s="5">
        <v>19778</v>
      </c>
      <c r="P6" s="5">
        <v>14</v>
      </c>
      <c r="Q6" s="5">
        <f t="shared" si="9"/>
        <v>1196</v>
      </c>
      <c r="R6" s="5">
        <f t="shared" si="10"/>
        <v>533</v>
      </c>
      <c r="S6" s="5">
        <f t="shared" si="11"/>
        <v>0.69172932330827064</v>
      </c>
      <c r="T6" s="5">
        <v>0</v>
      </c>
      <c r="U6" s="5">
        <f t="shared" si="5"/>
        <v>1</v>
      </c>
      <c r="V6" s="5">
        <v>5596</v>
      </c>
      <c r="W6" s="5">
        <v>128</v>
      </c>
      <c r="X6" s="5">
        <f t="shared" si="12"/>
        <v>1324</v>
      </c>
      <c r="Y6" s="5">
        <f t="shared" si="6"/>
        <v>405</v>
      </c>
      <c r="Z6" s="5">
        <f t="shared" si="7"/>
        <v>0.76576055523423947</v>
      </c>
      <c r="AA6" s="5">
        <v>9113</v>
      </c>
      <c r="AB6" s="5">
        <f>X6/SUM(X6,AA6)</f>
        <v>0.12685637635335825</v>
      </c>
      <c r="AC6" s="5"/>
    </row>
    <row r="7" spans="1:29" x14ac:dyDescent="0.25">
      <c r="A7" s="12">
        <v>2023</v>
      </c>
      <c r="B7" s="8" t="s">
        <v>32</v>
      </c>
      <c r="C7" s="8" t="s">
        <v>28</v>
      </c>
      <c r="D7" s="8">
        <v>0.79</v>
      </c>
      <c r="E7" s="8">
        <v>20656</v>
      </c>
      <c r="F7" s="8">
        <v>994</v>
      </c>
      <c r="G7" s="8">
        <v>62</v>
      </c>
      <c r="H7" s="8">
        <f>J7/SUM(J7,G7)</f>
        <v>0.92141951837769331</v>
      </c>
      <c r="I7" s="8">
        <v>727</v>
      </c>
      <c r="J7" s="8">
        <v>727</v>
      </c>
      <c r="K7" s="8">
        <v>19929</v>
      </c>
      <c r="L7" s="8">
        <f t="shared" si="4"/>
        <v>3.5195584817970568E-2</v>
      </c>
      <c r="M7" s="8">
        <v>259</v>
      </c>
      <c r="N7" s="8">
        <f t="shared" si="8"/>
        <v>0.73732251521298176</v>
      </c>
      <c r="O7" s="8">
        <v>3922</v>
      </c>
      <c r="P7" s="8">
        <v>113</v>
      </c>
      <c r="Q7" s="8">
        <f t="shared" si="9"/>
        <v>840</v>
      </c>
      <c r="R7" s="8">
        <f t="shared" si="10"/>
        <v>19816</v>
      </c>
      <c r="S7" s="8">
        <f t="shared" si="11"/>
        <v>4.0666150271107669E-2</v>
      </c>
      <c r="T7" s="8">
        <v>332</v>
      </c>
      <c r="U7" s="8">
        <f>Q7/SUM(Q7,T7)</f>
        <v>0.71672354948805461</v>
      </c>
      <c r="V7" s="8">
        <v>3061</v>
      </c>
      <c r="W7" s="8">
        <v>1592</v>
      </c>
      <c r="X7" s="8">
        <f>SUM(W7,Q7)</f>
        <v>2432</v>
      </c>
      <c r="Y7" s="8">
        <f>E7-X7</f>
        <v>18224</v>
      </c>
      <c r="Z7" s="8">
        <f>X7/SUM(X7,Y7)</f>
        <v>0.11773818745158791</v>
      </c>
      <c r="AA7" s="8">
        <v>506</v>
      </c>
      <c r="AB7" s="8">
        <f>X7/SUM(X7,AA7)</f>
        <v>0.82777399591558887</v>
      </c>
      <c r="AC7" s="8"/>
    </row>
    <row r="8" spans="1:29" x14ac:dyDescent="0.25">
      <c r="A8" s="12"/>
      <c r="B8" s="8" t="s">
        <v>32</v>
      </c>
      <c r="C8" s="8" t="s">
        <v>31</v>
      </c>
      <c r="D8" s="8">
        <v>0.5</v>
      </c>
      <c r="E8" s="8">
        <v>1841</v>
      </c>
      <c r="F8" s="8">
        <v>11873</v>
      </c>
      <c r="G8" s="8">
        <v>919</v>
      </c>
      <c r="H8" s="8">
        <f t="shared" ref="H8" si="13">J8/SUM(J8,G8)</f>
        <v>0.46847888953152111</v>
      </c>
      <c r="I8" s="8">
        <v>810</v>
      </c>
      <c r="J8" s="8">
        <v>810</v>
      </c>
      <c r="K8" s="8">
        <v>1031</v>
      </c>
      <c r="L8" s="8">
        <f t="shared" si="4"/>
        <v>0.43997827267789247</v>
      </c>
      <c r="M8" s="8">
        <v>5853</v>
      </c>
      <c r="N8" s="8">
        <f t="shared" si="8"/>
        <v>0.12156686177397569</v>
      </c>
      <c r="O8" s="8">
        <v>10637</v>
      </c>
      <c r="P8" s="8">
        <v>0</v>
      </c>
      <c r="Q8" s="8">
        <f t="shared" si="9"/>
        <v>810</v>
      </c>
      <c r="R8" s="8">
        <f t="shared" si="10"/>
        <v>1031</v>
      </c>
      <c r="S8" s="8">
        <f t="shared" si="11"/>
        <v>0.43997827267789247</v>
      </c>
      <c r="T8" s="8">
        <v>12603</v>
      </c>
      <c r="U8" s="8">
        <f>Q8/SUM(Q8,T8)</f>
        <v>6.0389174681279356E-2</v>
      </c>
      <c r="V8" s="8">
        <v>19778</v>
      </c>
      <c r="W8" s="8">
        <v>119</v>
      </c>
      <c r="X8" s="8">
        <f t="shared" ref="X8:X13" si="14">SUM(W8,Q8)</f>
        <v>929</v>
      </c>
      <c r="Y8" s="8">
        <f t="shared" ref="Y8:Y13" si="15">E8-X8</f>
        <v>912</v>
      </c>
      <c r="Z8" s="8">
        <f t="shared" ref="Z8:Z13" si="16">X8/SUM(X8,Y8)</f>
        <v>0.50461705594785444</v>
      </c>
      <c r="AA8" s="8">
        <v>2291</v>
      </c>
      <c r="AB8" s="8">
        <f>X8/SUM(X8,AA8)</f>
        <v>0.28850931677018632</v>
      </c>
      <c r="AC8" s="8"/>
    </row>
    <row r="9" spans="1:29" x14ac:dyDescent="0.25">
      <c r="A9" s="12"/>
      <c r="B9" s="6" t="s">
        <v>33</v>
      </c>
      <c r="C9" s="6" t="s">
        <v>28</v>
      </c>
      <c r="D9" s="6">
        <v>0.8</v>
      </c>
      <c r="E9" s="6">
        <v>22811</v>
      </c>
      <c r="F9" s="6">
        <v>1598</v>
      </c>
      <c r="G9" s="6"/>
      <c r="H9" s="6"/>
      <c r="I9" s="6">
        <v>118</v>
      </c>
      <c r="J9" s="6">
        <v>118</v>
      </c>
      <c r="K9" s="6">
        <v>22693</v>
      </c>
      <c r="L9" s="6">
        <f t="shared" si="4"/>
        <v>5.1729428784358421E-3</v>
      </c>
      <c r="M9" s="6"/>
      <c r="N9" s="6"/>
      <c r="O9" s="6">
        <v>994</v>
      </c>
      <c r="P9" s="6">
        <v>965</v>
      </c>
      <c r="Q9" s="6">
        <f t="shared" si="9"/>
        <v>1083</v>
      </c>
      <c r="R9" s="6">
        <f t="shared" si="10"/>
        <v>21728</v>
      </c>
      <c r="S9" s="6">
        <f t="shared" si="11"/>
        <v>4.7477094384288279E-2</v>
      </c>
      <c r="T9" s="6"/>
      <c r="U9" s="6"/>
      <c r="V9" s="6">
        <v>3922</v>
      </c>
      <c r="W9" s="6">
        <v>1125</v>
      </c>
      <c r="X9" s="6">
        <f t="shared" si="14"/>
        <v>2208</v>
      </c>
      <c r="Y9" s="6">
        <f t="shared" si="15"/>
        <v>20603</v>
      </c>
      <c r="Z9" s="6">
        <f t="shared" si="16"/>
        <v>9.6795405725307967E-2</v>
      </c>
      <c r="AA9" s="6"/>
      <c r="AB9" s="6"/>
      <c r="AC9" s="6">
        <v>3061</v>
      </c>
    </row>
    <row r="10" spans="1:29" x14ac:dyDescent="0.25">
      <c r="A10" s="12"/>
      <c r="B10" s="4" t="s">
        <v>34</v>
      </c>
      <c r="C10" s="4" t="s">
        <v>28</v>
      </c>
      <c r="D10" s="4">
        <v>0.71</v>
      </c>
      <c r="E10" s="4">
        <v>3649</v>
      </c>
      <c r="F10" s="4">
        <v>990</v>
      </c>
      <c r="G10" s="4"/>
      <c r="H10" s="4"/>
      <c r="I10" s="4">
        <v>63</v>
      </c>
      <c r="J10" s="4">
        <v>63</v>
      </c>
      <c r="K10" s="4">
        <v>3586</v>
      </c>
      <c r="L10" s="4">
        <f t="shared" si="4"/>
        <v>1.7265004110715264E-2</v>
      </c>
      <c r="M10" s="4"/>
      <c r="N10" s="4"/>
      <c r="O10" s="4">
        <v>1598</v>
      </c>
      <c r="P10" s="4">
        <v>124</v>
      </c>
      <c r="Q10" s="4">
        <f t="shared" si="9"/>
        <v>187</v>
      </c>
      <c r="R10" s="4">
        <f t="shared" si="10"/>
        <v>3462</v>
      </c>
      <c r="S10" s="4">
        <f t="shared" si="11"/>
        <v>5.1246916963551659E-2</v>
      </c>
      <c r="T10" s="4"/>
      <c r="U10" s="4"/>
      <c r="V10" s="4">
        <v>994</v>
      </c>
      <c r="W10" s="4">
        <v>549</v>
      </c>
      <c r="X10" s="4">
        <f t="shared" si="14"/>
        <v>736</v>
      </c>
      <c r="Y10" s="4">
        <f t="shared" si="15"/>
        <v>2913</v>
      </c>
      <c r="Z10" s="4">
        <f t="shared" si="16"/>
        <v>0.20169909564264182</v>
      </c>
      <c r="AA10" s="4"/>
      <c r="AB10" s="4"/>
      <c r="AC10" s="4">
        <v>3922</v>
      </c>
    </row>
    <row r="11" spans="1:29" x14ac:dyDescent="0.25">
      <c r="A11" s="12"/>
      <c r="B11" s="3" t="s">
        <v>35</v>
      </c>
      <c r="C11" s="3" t="s">
        <v>28</v>
      </c>
      <c r="D11" s="3">
        <v>0.71</v>
      </c>
      <c r="E11" s="3">
        <v>2898</v>
      </c>
      <c r="F11" s="3">
        <v>1216</v>
      </c>
      <c r="G11" s="3"/>
      <c r="H11" s="3"/>
      <c r="I11" s="3">
        <v>110</v>
      </c>
      <c r="J11" s="3">
        <v>110</v>
      </c>
      <c r="K11" s="3">
        <v>2788</v>
      </c>
      <c r="L11" s="3">
        <f t="shared" si="4"/>
        <v>3.7957211870255352E-2</v>
      </c>
      <c r="M11" s="3"/>
      <c r="N11" s="3"/>
      <c r="O11" s="3">
        <v>990</v>
      </c>
      <c r="P11" s="3">
        <v>333</v>
      </c>
      <c r="Q11" s="3">
        <f t="shared" si="9"/>
        <v>443</v>
      </c>
      <c r="R11" s="3">
        <f t="shared" si="10"/>
        <v>2455</v>
      </c>
      <c r="S11" s="3">
        <f t="shared" si="11"/>
        <v>0.152864044168392</v>
      </c>
      <c r="T11" s="3"/>
      <c r="U11" s="3"/>
      <c r="V11" s="3">
        <v>1598</v>
      </c>
      <c r="W11" s="3">
        <v>256</v>
      </c>
      <c r="X11" s="3">
        <f t="shared" si="14"/>
        <v>699</v>
      </c>
      <c r="Y11" s="3">
        <f t="shared" si="15"/>
        <v>2199</v>
      </c>
      <c r="Z11" s="3">
        <f t="shared" si="16"/>
        <v>0.24120082815734989</v>
      </c>
      <c r="AA11" s="3"/>
      <c r="AB11" s="3"/>
      <c r="AC11" s="3">
        <v>994</v>
      </c>
    </row>
    <row r="12" spans="1:29" x14ac:dyDescent="0.25">
      <c r="A12" s="12"/>
      <c r="B12" s="9" t="s">
        <v>36</v>
      </c>
      <c r="C12" s="9" t="s">
        <v>28</v>
      </c>
      <c r="D12" s="9">
        <v>0.71</v>
      </c>
      <c r="E12" s="9">
        <v>2898</v>
      </c>
      <c r="F12" s="9">
        <v>762</v>
      </c>
      <c r="G12" s="9"/>
      <c r="H12" s="9"/>
      <c r="I12" s="9">
        <v>51</v>
      </c>
      <c r="J12" s="9">
        <v>51</v>
      </c>
      <c r="K12" s="9">
        <v>2847</v>
      </c>
      <c r="L12" s="9">
        <f t="shared" si="4"/>
        <v>1.7598343685300208E-2</v>
      </c>
      <c r="M12" s="9"/>
      <c r="N12" s="9"/>
      <c r="O12" s="9">
        <v>1216</v>
      </c>
      <c r="P12" s="9">
        <v>59</v>
      </c>
      <c r="Q12" s="9">
        <f t="shared" si="9"/>
        <v>110</v>
      </c>
      <c r="R12" s="9">
        <f t="shared" si="10"/>
        <v>2788</v>
      </c>
      <c r="S12" s="9">
        <f t="shared" si="11"/>
        <v>3.7957211870255352E-2</v>
      </c>
      <c r="T12" s="9"/>
      <c r="U12" s="9"/>
      <c r="V12" s="9">
        <v>990</v>
      </c>
      <c r="W12" s="9">
        <v>390</v>
      </c>
      <c r="X12" s="9">
        <f t="shared" si="14"/>
        <v>500</v>
      </c>
      <c r="Y12" s="9">
        <f t="shared" si="15"/>
        <v>2398</v>
      </c>
      <c r="Z12" s="9">
        <f t="shared" si="16"/>
        <v>0.17253278122843341</v>
      </c>
      <c r="AA12" s="9"/>
      <c r="AB12" s="9"/>
      <c r="AC12" s="9">
        <v>1598</v>
      </c>
    </row>
    <row r="13" spans="1:29" x14ac:dyDescent="0.25">
      <c r="A13" s="12"/>
      <c r="B13" s="10" t="s">
        <v>37</v>
      </c>
      <c r="C13" s="10" t="s">
        <v>28</v>
      </c>
      <c r="D13" s="10">
        <v>0.71</v>
      </c>
      <c r="E13" s="10">
        <v>2898</v>
      </c>
      <c r="F13" s="10">
        <v>583</v>
      </c>
      <c r="G13" s="10"/>
      <c r="H13" s="10"/>
      <c r="I13" s="10">
        <v>17</v>
      </c>
      <c r="J13" s="10">
        <v>17</v>
      </c>
      <c r="K13" s="10">
        <v>2881</v>
      </c>
      <c r="L13" s="10">
        <f t="shared" si="4"/>
        <v>5.866114561766736E-3</v>
      </c>
      <c r="M13" s="10"/>
      <c r="N13" s="10"/>
      <c r="O13" s="10">
        <v>762</v>
      </c>
      <c r="P13" s="10">
        <v>34</v>
      </c>
      <c r="Q13" s="10">
        <f t="shared" si="9"/>
        <v>51</v>
      </c>
      <c r="R13" s="10">
        <f t="shared" si="10"/>
        <v>2847</v>
      </c>
      <c r="S13" s="10">
        <f t="shared" si="11"/>
        <v>1.7598343685300208E-2</v>
      </c>
      <c r="T13" s="10"/>
      <c r="U13" s="10"/>
      <c r="V13" s="10">
        <v>1216</v>
      </c>
      <c r="W13" s="10">
        <v>115</v>
      </c>
      <c r="X13" s="10">
        <f t="shared" si="14"/>
        <v>166</v>
      </c>
      <c r="Y13" s="10">
        <f t="shared" si="15"/>
        <v>2732</v>
      </c>
      <c r="Z13" s="10">
        <f t="shared" si="16"/>
        <v>5.7280883367839888E-2</v>
      </c>
      <c r="AA13" s="10"/>
      <c r="AB13" s="10"/>
      <c r="AC13" s="10">
        <v>990</v>
      </c>
    </row>
  </sheetData>
  <mergeCells count="2">
    <mergeCell ref="A2:A6"/>
    <mergeCell ref="A7:A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Churn_pred_jan_summary_edited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N.M.C.C.B. Nawarathna</dc:creator>
  <cp:lastModifiedBy>N.M.C.C.B. Nawarathna</cp:lastModifiedBy>
  <dcterms:created xsi:type="dcterms:W3CDTF">2024-04-17T05:31:08Z</dcterms:created>
  <dcterms:modified xsi:type="dcterms:W3CDTF">2024-05-13T10:14:51Z</dcterms:modified>
</cp:coreProperties>
</file>