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punpra\Downloads\"/>
    </mc:Choice>
  </mc:AlternateContent>
  <xr:revisionPtr revIDLastSave="0" documentId="8_{EABDDB1E-1E08-486D-BADD-A03533BC84EC}" xr6:coauthVersionLast="47" xr6:coauthVersionMax="47" xr10:uidLastSave="{00000000-0000-0000-0000-000000000000}"/>
  <bookViews>
    <workbookView xWindow="-120" yWindow="-120" windowWidth="20730" windowHeight="11040" xr2:uid="{AE2C816C-721E-4759-AAFF-C566C10069EF}"/>
  </bookViews>
  <sheets>
    <sheet name="Not Uploaded" sheetId="2" r:id="rId1"/>
    <sheet name="Descreption" sheetId="3" r:id="rId2"/>
    <sheet name="Visual Representation (sample)" sheetId="4" r:id="rId3"/>
  </sheets>
  <externalReferences>
    <externalReference r:id="rId4"/>
  </externalReferences>
  <definedNames>
    <definedName name="SEEDS_Clear">#REF!</definedName>
    <definedName name="Upload_list">[1]!Table88[[identity]:[Dimension 7]]</definedName>
    <definedName name="Upload_list_Clear">[1]!Table88[[Granted date]:[Granted Amount]]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4" l="1"/>
  <c r="K30" i="4"/>
  <c r="M29" i="4"/>
  <c r="K29" i="4"/>
  <c r="M28" i="4"/>
  <c r="K28" i="4"/>
  <c r="M27" i="4"/>
  <c r="K27" i="4"/>
  <c r="M26" i="4"/>
  <c r="K26" i="4"/>
  <c r="M25" i="4"/>
  <c r="K25" i="4"/>
  <c r="M24" i="4"/>
  <c r="K24" i="4"/>
  <c r="M23" i="4"/>
  <c r="K23" i="4"/>
  <c r="M22" i="4"/>
  <c r="G151" i="2"/>
  <c r="I151" i="2" s="1"/>
  <c r="J151" i="2" s="1"/>
  <c r="G150" i="2"/>
  <c r="H150" i="2" s="1"/>
  <c r="G149" i="2"/>
  <c r="I149" i="2" s="1"/>
  <c r="J149" i="2" s="1"/>
  <c r="G148" i="2"/>
  <c r="H148" i="2" s="1"/>
  <c r="G147" i="2"/>
  <c r="I147" i="2" s="1"/>
  <c r="J147" i="2" s="1"/>
  <c r="G146" i="2"/>
  <c r="H146" i="2" s="1"/>
  <c r="I145" i="2"/>
  <c r="J145" i="2" s="1"/>
  <c r="G145" i="2"/>
  <c r="H145" i="2" s="1"/>
  <c r="G144" i="2"/>
  <c r="I144" i="2" s="1"/>
  <c r="J144" i="2" s="1"/>
  <c r="G143" i="2"/>
  <c r="H143" i="2" s="1"/>
  <c r="G142" i="2"/>
  <c r="I141" i="2"/>
  <c r="J141" i="2" s="1"/>
  <c r="G141" i="2"/>
  <c r="H141" i="2" s="1"/>
  <c r="G140" i="2"/>
  <c r="I140" i="2" s="1"/>
  <c r="J140" i="2" s="1"/>
  <c r="G139" i="2"/>
  <c r="H139" i="2" s="1"/>
  <c r="I138" i="2"/>
  <c r="J138" i="2" s="1"/>
  <c r="G138" i="2"/>
  <c r="H138" i="2" s="1"/>
  <c r="G137" i="2"/>
  <c r="I137" i="2" s="1"/>
  <c r="J137" i="2" s="1"/>
  <c r="G136" i="2"/>
  <c r="H136" i="2" s="1"/>
  <c r="G135" i="2"/>
  <c r="I134" i="2"/>
  <c r="J134" i="2" s="1"/>
  <c r="G134" i="2"/>
  <c r="H134" i="2" s="1"/>
  <c r="G133" i="2"/>
  <c r="I133" i="2" s="1"/>
  <c r="J133" i="2" s="1"/>
  <c r="G132" i="2"/>
  <c r="H132" i="2" s="1"/>
  <c r="I131" i="2"/>
  <c r="J131" i="2" s="1"/>
  <c r="G131" i="2"/>
  <c r="H131" i="2" s="1"/>
  <c r="G130" i="2"/>
  <c r="I130" i="2" s="1"/>
  <c r="J130" i="2" s="1"/>
  <c r="G129" i="2"/>
  <c r="H129" i="2" s="1"/>
  <c r="G128" i="2"/>
  <c r="I127" i="2"/>
  <c r="J127" i="2" s="1"/>
  <c r="G127" i="2"/>
  <c r="H127" i="2" s="1"/>
  <c r="G126" i="2"/>
  <c r="I126" i="2" s="1"/>
  <c r="J126" i="2" s="1"/>
  <c r="G125" i="2"/>
  <c r="I125" i="2" s="1"/>
  <c r="J125" i="2" s="1"/>
  <c r="I124" i="2"/>
  <c r="J124" i="2" s="1"/>
  <c r="G124" i="2"/>
  <c r="H124" i="2" s="1"/>
  <c r="I123" i="2"/>
  <c r="J123" i="2" s="1"/>
  <c r="G123" i="2"/>
  <c r="H123" i="2" s="1"/>
  <c r="G122" i="2"/>
  <c r="H122" i="2" s="1"/>
  <c r="G121" i="2"/>
  <c r="G120" i="2"/>
  <c r="H120" i="2" s="1"/>
  <c r="I120" i="2" s="1"/>
  <c r="J120" i="2" s="1"/>
  <c r="G119" i="2"/>
  <c r="G118" i="2"/>
  <c r="H118" i="2" s="1"/>
  <c r="I117" i="2"/>
  <c r="J117" i="2" s="1"/>
  <c r="G117" i="2"/>
  <c r="H117" i="2" s="1"/>
  <c r="G116" i="2"/>
  <c r="G115" i="2"/>
  <c r="H115" i="2" s="1"/>
  <c r="G114" i="2"/>
  <c r="G113" i="2"/>
  <c r="H113" i="2" s="1"/>
  <c r="I113" i="2" s="1"/>
  <c r="J113" i="2" s="1"/>
  <c r="G112" i="2"/>
  <c r="G111" i="2"/>
  <c r="I110" i="2"/>
  <c r="J110" i="2" s="1"/>
  <c r="G110" i="2"/>
  <c r="H110" i="2" s="1"/>
  <c r="I109" i="2"/>
  <c r="J109" i="2" s="1"/>
  <c r="G109" i="2"/>
  <c r="H109" i="2" s="1"/>
  <c r="G108" i="2"/>
  <c r="I108" i="2" s="1"/>
  <c r="J108" i="2" s="1"/>
  <c r="G107" i="2"/>
  <c r="G106" i="2"/>
  <c r="H106" i="2" s="1"/>
  <c r="I106" i="2" s="1"/>
  <c r="J106" i="2" s="1"/>
  <c r="G105" i="2"/>
  <c r="G104" i="2"/>
  <c r="H104" i="2" s="1"/>
  <c r="I103" i="2"/>
  <c r="J103" i="2" s="1"/>
  <c r="G103" i="2"/>
  <c r="H103" i="2" s="1"/>
  <c r="G102" i="2"/>
  <c r="I102" i="2" s="1"/>
  <c r="J102" i="2" s="1"/>
  <c r="G101" i="2"/>
  <c r="G100" i="2"/>
  <c r="G99" i="2"/>
  <c r="H99" i="2" s="1"/>
  <c r="I99" i="2" s="1"/>
  <c r="J99" i="2" s="1"/>
  <c r="G98" i="2"/>
  <c r="I98" i="2" s="1"/>
  <c r="J98" i="2" s="1"/>
  <c r="G97" i="2"/>
  <c r="H97" i="2" s="1"/>
  <c r="G96" i="2"/>
  <c r="H96" i="2" s="1"/>
  <c r="I96" i="2" s="1"/>
  <c r="J96" i="2" s="1"/>
  <c r="G95" i="2"/>
  <c r="I95" i="2" s="1"/>
  <c r="J95" i="2" s="1"/>
  <c r="G94" i="2"/>
  <c r="I94" i="2" s="1"/>
  <c r="J94" i="2" s="1"/>
  <c r="G93" i="2"/>
  <c r="I92" i="2"/>
  <c r="J92" i="2" s="1"/>
  <c r="G92" i="2"/>
  <c r="H92" i="2" s="1"/>
  <c r="G91" i="2"/>
  <c r="I91" i="2" s="1"/>
  <c r="J91" i="2" s="1"/>
  <c r="G90" i="2"/>
  <c r="H90" i="2" s="1"/>
  <c r="G89" i="2"/>
  <c r="H89" i="2" s="1"/>
  <c r="I89" i="2" s="1"/>
  <c r="J89" i="2" s="1"/>
  <c r="G88" i="2"/>
  <c r="H88" i="2" s="1"/>
  <c r="I88" i="2" s="1"/>
  <c r="J88" i="2" s="1"/>
  <c r="G87" i="2"/>
  <c r="H87" i="2" s="1"/>
  <c r="G86" i="2"/>
  <c r="G85" i="2"/>
  <c r="H85" i="2" s="1"/>
  <c r="I85" i="2" s="1"/>
  <c r="J85" i="2" s="1"/>
  <c r="G84" i="2"/>
  <c r="G83" i="2"/>
  <c r="H83" i="2" s="1"/>
  <c r="G82" i="2"/>
  <c r="H82" i="2" s="1"/>
  <c r="I82" i="2" s="1"/>
  <c r="J82" i="2" s="1"/>
  <c r="I81" i="2"/>
  <c r="J81" i="2" s="1"/>
  <c r="G81" i="2"/>
  <c r="H81" i="2" s="1"/>
  <c r="G80" i="2"/>
  <c r="H80" i="2" s="1"/>
  <c r="G79" i="2"/>
  <c r="G78" i="2"/>
  <c r="H78" i="2" s="1"/>
  <c r="I78" i="2" s="1"/>
  <c r="J78" i="2" s="1"/>
  <c r="G77" i="2"/>
  <c r="G76" i="2"/>
  <c r="I75" i="2"/>
  <c r="J75" i="2" s="1"/>
  <c r="G75" i="2"/>
  <c r="H75" i="2" s="1"/>
  <c r="G74" i="2"/>
  <c r="H74" i="2" s="1"/>
  <c r="I74" i="2" s="1"/>
  <c r="J74" i="2" s="1"/>
  <c r="G73" i="2"/>
  <c r="G72" i="2"/>
  <c r="I71" i="2"/>
  <c r="J71" i="2" s="1"/>
  <c r="G71" i="2"/>
  <c r="H71" i="2" s="1"/>
  <c r="G70" i="2"/>
  <c r="G69" i="2"/>
  <c r="G68" i="2"/>
  <c r="H68" i="2" s="1"/>
  <c r="G67" i="2"/>
  <c r="H67" i="2" s="1"/>
  <c r="I67" i="2" s="1"/>
  <c r="J67" i="2" s="1"/>
  <c r="G66" i="2"/>
  <c r="H66" i="2" s="1"/>
  <c r="G65" i="2"/>
  <c r="I64" i="2"/>
  <c r="J64" i="2" s="1"/>
  <c r="G64" i="2"/>
  <c r="H64" i="2" s="1"/>
  <c r="G63" i="2"/>
  <c r="I63" i="2" s="1"/>
  <c r="J63" i="2" s="1"/>
  <c r="G62" i="2"/>
  <c r="H62" i="2" s="1"/>
  <c r="G61" i="2"/>
  <c r="H61" i="2" s="1"/>
  <c r="I60" i="2"/>
  <c r="J60" i="2" s="1"/>
  <c r="G60" i="2"/>
  <c r="H60" i="2" s="1"/>
  <c r="G59" i="2"/>
  <c r="I59" i="2" s="1"/>
  <c r="J59" i="2" s="1"/>
  <c r="G58" i="2"/>
  <c r="I57" i="2"/>
  <c r="J57" i="2" s="1"/>
  <c r="G57" i="2"/>
  <c r="H57" i="2" s="1"/>
  <c r="G56" i="2"/>
  <c r="I56" i="2" s="1"/>
  <c r="J56" i="2" s="1"/>
  <c r="G55" i="2"/>
  <c r="H55" i="2" s="1"/>
  <c r="I54" i="2"/>
  <c r="J54" i="2" s="1"/>
  <c r="G54" i="2"/>
  <c r="H54" i="2" s="1"/>
  <c r="I53" i="2"/>
  <c r="J53" i="2" s="1"/>
  <c r="G53" i="2"/>
  <c r="H53" i="2" s="1"/>
  <c r="G52" i="2"/>
  <c r="I52" i="2" s="1"/>
  <c r="J52" i="2" s="1"/>
  <c r="G51" i="2"/>
  <c r="G50" i="2"/>
  <c r="H50" i="2" s="1"/>
  <c r="I50" i="2" s="1"/>
  <c r="J50" i="2" s="1"/>
  <c r="G49" i="2"/>
  <c r="I49" i="2" s="1"/>
  <c r="J49" i="2" s="1"/>
  <c r="G48" i="2"/>
  <c r="H48" i="2" s="1"/>
  <c r="G47" i="2"/>
  <c r="H47" i="2" s="1"/>
  <c r="I46" i="2"/>
  <c r="J46" i="2" s="1"/>
  <c r="G46" i="2"/>
  <c r="H46" i="2" s="1"/>
  <c r="G45" i="2"/>
  <c r="G44" i="2"/>
  <c r="G43" i="2"/>
  <c r="H43" i="2" s="1"/>
  <c r="I43" i="2" s="1"/>
  <c r="J43" i="2" s="1"/>
  <c r="G42" i="2"/>
  <c r="I42" i="2" s="1"/>
  <c r="J42" i="2" s="1"/>
  <c r="G41" i="2"/>
  <c r="H41" i="2" s="1"/>
  <c r="G40" i="2"/>
  <c r="H40" i="2" s="1"/>
  <c r="I39" i="2"/>
  <c r="J39" i="2" s="1"/>
  <c r="G39" i="2"/>
  <c r="H39" i="2" s="1"/>
  <c r="G38" i="2"/>
  <c r="I38" i="2" s="1"/>
  <c r="J38" i="2" s="1"/>
  <c r="G37" i="2"/>
  <c r="I36" i="2"/>
  <c r="J36" i="2" s="1"/>
  <c r="G36" i="2"/>
  <c r="H36" i="2" s="1"/>
  <c r="G35" i="2"/>
  <c r="I35" i="2" s="1"/>
  <c r="J35" i="2" s="1"/>
  <c r="G34" i="2"/>
  <c r="I34" i="2" s="1"/>
  <c r="J34" i="2" s="1"/>
  <c r="G33" i="2"/>
  <c r="H33" i="2" s="1"/>
  <c r="I32" i="2"/>
  <c r="J32" i="2" s="1"/>
  <c r="G32" i="2"/>
  <c r="H32" i="2" s="1"/>
  <c r="G31" i="2"/>
  <c r="I31" i="2" s="1"/>
  <c r="J31" i="2" s="1"/>
  <c r="G30" i="2"/>
  <c r="I29" i="2"/>
  <c r="J29" i="2" s="1"/>
  <c r="G29" i="2"/>
  <c r="H29" i="2" s="1"/>
  <c r="G28" i="2"/>
  <c r="I28" i="2" s="1"/>
  <c r="J28" i="2" s="1"/>
  <c r="G27" i="2"/>
  <c r="H27" i="2" s="1"/>
  <c r="G26" i="2"/>
  <c r="H26" i="2" s="1"/>
  <c r="G25" i="2"/>
  <c r="H25" i="2" s="1"/>
  <c r="I25" i="2" s="1"/>
  <c r="J25" i="2" s="1"/>
  <c r="G24" i="2"/>
  <c r="I24" i="2" s="1"/>
  <c r="J24" i="2" s="1"/>
  <c r="G23" i="2"/>
  <c r="I22" i="2"/>
  <c r="J22" i="2" s="1"/>
  <c r="G22" i="2"/>
  <c r="H22" i="2" s="1"/>
  <c r="G21" i="2"/>
  <c r="I21" i="2" s="1"/>
  <c r="J21" i="2" s="1"/>
  <c r="G20" i="2"/>
  <c r="H20" i="2" s="1"/>
  <c r="G19" i="2"/>
  <c r="H19" i="2" s="1"/>
  <c r="I18" i="2"/>
  <c r="J18" i="2" s="1"/>
  <c r="G18" i="2"/>
  <c r="H18" i="2" s="1"/>
  <c r="G17" i="2"/>
  <c r="I17" i="2" s="1"/>
  <c r="J17" i="2" s="1"/>
  <c r="G16" i="2"/>
  <c r="I15" i="2"/>
  <c r="J15" i="2" s="1"/>
  <c r="G15" i="2"/>
  <c r="H15" i="2" s="1"/>
  <c r="G14" i="2"/>
  <c r="I14" i="2" s="1"/>
  <c r="J14" i="2" s="1"/>
  <c r="G13" i="2"/>
  <c r="I13" i="2" s="1"/>
  <c r="J13" i="2" s="1"/>
  <c r="I12" i="2"/>
  <c r="J12" i="2" s="1"/>
  <c r="G12" i="2"/>
  <c r="H12" i="2" s="1"/>
  <c r="I11" i="2"/>
  <c r="J11" i="2" s="1"/>
  <c r="G11" i="2"/>
  <c r="H11" i="2" s="1"/>
  <c r="G10" i="2"/>
  <c r="I10" i="2" s="1"/>
  <c r="J10" i="2" s="1"/>
  <c r="G9" i="2"/>
  <c r="I9" i="2" s="1"/>
  <c r="J9" i="2" s="1"/>
  <c r="I8" i="2"/>
  <c r="J8" i="2" s="1"/>
  <c r="G8" i="2"/>
  <c r="H8" i="2" s="1"/>
  <c r="G7" i="2"/>
  <c r="I7" i="2" s="1"/>
  <c r="J7" i="2" s="1"/>
  <c r="G6" i="2"/>
  <c r="H6" i="2" s="1"/>
  <c r="G5" i="2"/>
  <c r="H5" i="2" s="1"/>
  <c r="O4" i="2" a="1"/>
  <c r="O4" i="2" s="1"/>
  <c r="Q4" i="2" s="1"/>
  <c r="R4" i="2" s="1"/>
  <c r="I23" i="2" l="1"/>
  <c r="J23" i="2" s="1"/>
  <c r="H23" i="2"/>
  <c r="I33" i="2"/>
  <c r="J33" i="2" s="1"/>
  <c r="I84" i="2"/>
  <c r="J84" i="2" s="1"/>
  <c r="H44" i="2"/>
  <c r="I44" i="2" s="1"/>
  <c r="J44" i="2" s="1"/>
  <c r="I16" i="2"/>
  <c r="J16" i="2" s="1"/>
  <c r="H16" i="2"/>
  <c r="I112" i="2"/>
  <c r="J112" i="2" s="1"/>
  <c r="I45" i="2"/>
  <c r="J45" i="2" s="1"/>
  <c r="I65" i="2"/>
  <c r="J65" i="2" s="1"/>
  <c r="H65" i="2"/>
  <c r="I26" i="2"/>
  <c r="J26" i="2" s="1"/>
  <c r="H58" i="2"/>
  <c r="I58" i="2"/>
  <c r="J58" i="2" s="1"/>
  <c r="I68" i="2"/>
  <c r="J68" i="2" s="1"/>
  <c r="H79" i="2"/>
  <c r="I79" i="2" s="1"/>
  <c r="J79" i="2" s="1"/>
  <c r="H135" i="2"/>
  <c r="I135" i="2"/>
  <c r="J135" i="2" s="1"/>
  <c r="I69" i="2"/>
  <c r="J69" i="2" s="1"/>
  <c r="I114" i="2"/>
  <c r="J114" i="2" s="1"/>
  <c r="H114" i="2"/>
  <c r="I30" i="2"/>
  <c r="J30" i="2" s="1"/>
  <c r="H30" i="2"/>
  <c r="H86" i="2"/>
  <c r="I86" i="2" s="1"/>
  <c r="J86" i="2" s="1"/>
  <c r="H100" i="2"/>
  <c r="I100" i="2"/>
  <c r="J100" i="2" s="1"/>
  <c r="I47" i="2"/>
  <c r="J47" i="2" s="1"/>
  <c r="H9" i="2"/>
  <c r="I19" i="2"/>
  <c r="J19" i="2" s="1"/>
  <c r="I40" i="2"/>
  <c r="J40" i="2" s="1"/>
  <c r="I116" i="2"/>
  <c r="J116" i="2" s="1"/>
  <c r="I142" i="2"/>
  <c r="J142" i="2" s="1"/>
  <c r="H142" i="2"/>
  <c r="I93" i="2"/>
  <c r="J93" i="2" s="1"/>
  <c r="H93" i="2"/>
  <c r="I105" i="2"/>
  <c r="J105" i="2" s="1"/>
  <c r="I107" i="2"/>
  <c r="J107" i="2" s="1"/>
  <c r="H107" i="2"/>
  <c r="I5" i="2"/>
  <c r="J5" i="2" s="1"/>
  <c r="I121" i="2"/>
  <c r="J121" i="2" s="1"/>
  <c r="H121" i="2"/>
  <c r="I37" i="2"/>
  <c r="J37" i="2" s="1"/>
  <c r="H37" i="2"/>
  <c r="H51" i="2"/>
  <c r="I51" i="2"/>
  <c r="J51" i="2" s="1"/>
  <c r="I61" i="2"/>
  <c r="J61" i="2" s="1"/>
  <c r="I72" i="2"/>
  <c r="J72" i="2" s="1"/>
  <c r="H72" i="2"/>
  <c r="I128" i="2"/>
  <c r="J128" i="2" s="1"/>
  <c r="H128" i="2"/>
  <c r="I148" i="2"/>
  <c r="J148" i="2" s="1"/>
  <c r="H149" i="2"/>
  <c r="I55" i="2"/>
  <c r="J55" i="2" s="1"/>
  <c r="I62" i="2"/>
  <c r="J62" i="2" s="1"/>
  <c r="I146" i="2"/>
  <c r="J146" i="2" s="1"/>
  <c r="I66" i="2"/>
  <c r="J66" i="2" s="1"/>
  <c r="I80" i="2"/>
  <c r="J80" i="2" s="1"/>
  <c r="I87" i="2"/>
  <c r="J87" i="2" s="1"/>
  <c r="I115" i="2"/>
  <c r="J115" i="2" s="1"/>
  <c r="I122" i="2"/>
  <c r="J122" i="2" s="1"/>
  <c r="I129" i="2"/>
  <c r="J129" i="2" s="1"/>
  <c r="I136" i="2"/>
  <c r="J136" i="2" s="1"/>
  <c r="I143" i="2"/>
  <c r="J143" i="2" s="1"/>
  <c r="I150" i="2"/>
  <c r="J150" i="2" s="1"/>
  <c r="H7" i="2"/>
  <c r="H14" i="2"/>
  <c r="H21" i="2"/>
  <c r="H28" i="2"/>
  <c r="H35" i="2"/>
  <c r="H42" i="2"/>
  <c r="H49" i="2"/>
  <c r="H56" i="2"/>
  <c r="H63" i="2"/>
  <c r="H70" i="2"/>
  <c r="I70" i="2" s="1"/>
  <c r="J70" i="2" s="1"/>
  <c r="H77" i="2"/>
  <c r="I77" i="2" s="1"/>
  <c r="J77" i="2" s="1"/>
  <c r="H84" i="2"/>
  <c r="H91" i="2"/>
  <c r="H98" i="2"/>
  <c r="H105" i="2"/>
  <c r="H112" i="2"/>
  <c r="H119" i="2"/>
  <c r="I119" i="2" s="1"/>
  <c r="J119" i="2" s="1"/>
  <c r="H126" i="2"/>
  <c r="H133" i="2"/>
  <c r="H140" i="2"/>
  <c r="H147" i="2"/>
  <c r="I20" i="2"/>
  <c r="J20" i="2" s="1"/>
  <c r="I27" i="2"/>
  <c r="J27" i="2" s="1"/>
  <c r="I83" i="2"/>
  <c r="J83" i="2" s="1"/>
  <c r="I90" i="2"/>
  <c r="J90" i="2" s="1"/>
  <c r="I104" i="2"/>
  <c r="J104" i="2" s="1"/>
  <c r="I132" i="2"/>
  <c r="J132" i="2" s="1"/>
  <c r="I139" i="2"/>
  <c r="J139" i="2" s="1"/>
  <c r="H10" i="2"/>
  <c r="H17" i="2"/>
  <c r="H24" i="2"/>
  <c r="H31" i="2"/>
  <c r="H38" i="2"/>
  <c r="H45" i="2"/>
  <c r="H52" i="2"/>
  <c r="H59" i="2"/>
  <c r="H73" i="2"/>
  <c r="I73" i="2" s="1"/>
  <c r="J73" i="2" s="1"/>
  <c r="H94" i="2"/>
  <c r="H101" i="2"/>
  <c r="I101" i="2" s="1"/>
  <c r="J101" i="2" s="1"/>
  <c r="H108" i="2"/>
  <c r="I41" i="2"/>
  <c r="J41" i="2" s="1"/>
  <c r="I48" i="2"/>
  <c r="J48" i="2" s="1"/>
  <c r="H95" i="2"/>
  <c r="H102" i="2"/>
  <c r="H116" i="2"/>
  <c r="H130" i="2"/>
  <c r="H137" i="2"/>
  <c r="H144" i="2"/>
  <c r="H151" i="2"/>
  <c r="H13" i="2"/>
  <c r="H76" i="2"/>
  <c r="I76" i="2" s="1"/>
  <c r="J76" i="2" s="1"/>
  <c r="H111" i="2"/>
  <c r="I111" i="2" s="1"/>
  <c r="J111" i="2" s="1"/>
  <c r="H125" i="2"/>
  <c r="I6" i="2"/>
  <c r="J6" i="2" s="1"/>
  <c r="I97" i="2"/>
  <c r="J97" i="2" s="1"/>
  <c r="I118" i="2"/>
  <c r="J118" i="2" s="1"/>
  <c r="H34" i="2"/>
  <c r="H6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<sst xmlns="http://schemas.openxmlformats.org/spreadsheetml/2006/main" count="583" uniqueCount="242">
  <si>
    <t>CI/774/23-24-BAH/5847/</t>
  </si>
  <si>
    <t>CI/732/23-24 -BAH/6147/23-24</t>
  </si>
  <si>
    <t>CI/735/24-25 = BAH /6151</t>
  </si>
  <si>
    <t>CI/729/24-25 = BAH/6173</t>
  </si>
  <si>
    <t>Upload received Date</t>
  </si>
  <si>
    <t>Granted Date</t>
  </si>
  <si>
    <t>Customer</t>
  </si>
  <si>
    <t>CI/ BAH Number</t>
  </si>
  <si>
    <t>Granted Amount</t>
  </si>
  <si>
    <t>LR Amount</t>
  </si>
  <si>
    <t>Difference</t>
  </si>
  <si>
    <t>LR status- Reason for not uploaded</t>
  </si>
  <si>
    <t>Inv No format</t>
  </si>
  <si>
    <t>Not uploaded due to</t>
  </si>
  <si>
    <t>MAST</t>
  </si>
  <si>
    <t>BAH/10809/24-25</t>
  </si>
  <si>
    <t xml:space="preserve">August - LR Not Released </t>
  </si>
  <si>
    <t>BAH/11766/24-25</t>
  </si>
  <si>
    <t>Disputes</t>
  </si>
  <si>
    <t>BAH/11534/24-25</t>
  </si>
  <si>
    <t>BAH/11533/24-25</t>
  </si>
  <si>
    <t>BAH/11431/24-25</t>
  </si>
  <si>
    <t>BAH/11491/24-25</t>
  </si>
  <si>
    <t>BAH/11389/24-25</t>
  </si>
  <si>
    <t>BAH/12149/24-25</t>
  </si>
  <si>
    <t>BAH/12115/24-25</t>
  </si>
  <si>
    <t>BAH/12508/24-25</t>
  </si>
  <si>
    <t xml:space="preserve">September - LR Not Released </t>
  </si>
  <si>
    <t>CI/1984/24-25</t>
  </si>
  <si>
    <t>BAH/13596/24-25</t>
  </si>
  <si>
    <t>BAH/14370/24-25</t>
  </si>
  <si>
    <t>BAH/13592/24-25</t>
  </si>
  <si>
    <t>BAH/13548/24-25</t>
  </si>
  <si>
    <t>BAH/14149/24-25</t>
  </si>
  <si>
    <t>BAH/14155/24-25</t>
  </si>
  <si>
    <t>BAH/14293/24-25</t>
  </si>
  <si>
    <t>PVH</t>
  </si>
  <si>
    <t>BAH/13934/24-25</t>
  </si>
  <si>
    <t>CI/2178/24-25</t>
  </si>
  <si>
    <t xml:space="preserve">September - LR Partially Released </t>
  </si>
  <si>
    <t>BAH/14621/24-25</t>
  </si>
  <si>
    <t>BAH/13905/24-25</t>
  </si>
  <si>
    <t>BAH/13907/24-25</t>
  </si>
  <si>
    <t>BAH/15049/24-25</t>
  </si>
  <si>
    <t>BAH/15045/24-25</t>
  </si>
  <si>
    <t>BAH/15343/24-25</t>
  </si>
  <si>
    <t>BAH/11364/24-25</t>
  </si>
  <si>
    <t>BAH/9911/24-25</t>
  </si>
  <si>
    <t>H&amp;M</t>
  </si>
  <si>
    <t>BAH/15679/24-25</t>
  </si>
  <si>
    <t>BAH/15678/24-25</t>
  </si>
  <si>
    <t>BAH/15680/24-25</t>
  </si>
  <si>
    <t>BAH/15677/24-25</t>
  </si>
  <si>
    <t>BAH/14794/24-25</t>
  </si>
  <si>
    <t>BAH/15389/24-25</t>
  </si>
  <si>
    <t>BAH/16158/24-25</t>
  </si>
  <si>
    <t>BAH/16250/24-25</t>
  </si>
  <si>
    <t>BAH/15729/24-25</t>
  </si>
  <si>
    <t xml:space="preserve">October - LR Not Released </t>
  </si>
  <si>
    <t>CI/2326/24-25</t>
  </si>
  <si>
    <t>CI/2384/24-25</t>
  </si>
  <si>
    <t>BAH/16346/24-25</t>
  </si>
  <si>
    <t>BAH/16170/24-25</t>
  </si>
  <si>
    <t>BAH/16069/24-25</t>
  </si>
  <si>
    <t>BAH/14661/24-25</t>
  </si>
  <si>
    <t>BAH/15492/24-25</t>
  </si>
  <si>
    <t>BAH/15856/24-25</t>
  </si>
  <si>
    <t>BAH/16082/24-25</t>
  </si>
  <si>
    <t>BAH/16210/24-25</t>
  </si>
  <si>
    <t>BAH/16251/24-25</t>
  </si>
  <si>
    <t>BAH/14805/24-25</t>
  </si>
  <si>
    <t>BAH/15982/24-25</t>
  </si>
  <si>
    <t>BAH/15985/24-25</t>
  </si>
  <si>
    <t>BAH/15995/24-25</t>
  </si>
  <si>
    <t>BAH/16045/24-25</t>
  </si>
  <si>
    <t>BAH/16390/24-25</t>
  </si>
  <si>
    <t>BAH/16398/24-25</t>
  </si>
  <si>
    <t>BAH/15967/24-25</t>
  </si>
  <si>
    <t>BAH/16415/24-25</t>
  </si>
  <si>
    <t>BAH/16046/24-25</t>
  </si>
  <si>
    <t>CI/2356/24-25</t>
  </si>
  <si>
    <t>BAH/15897/24-25</t>
  </si>
  <si>
    <t>CI/2434/24-25</t>
  </si>
  <si>
    <t>BAH/16179/24-25</t>
  </si>
  <si>
    <t>CI/2423/24-25</t>
  </si>
  <si>
    <t>BDM34577</t>
  </si>
  <si>
    <t>BDM LR Not Released</t>
  </si>
  <si>
    <t>BDM34576</t>
  </si>
  <si>
    <t>BDM34578</t>
  </si>
  <si>
    <t>BDM34571</t>
  </si>
  <si>
    <t>BDM34574</t>
  </si>
  <si>
    <t>BDM34575</t>
  </si>
  <si>
    <t>BDM34573</t>
  </si>
  <si>
    <t>BDM34569</t>
  </si>
  <si>
    <t>BDM34570</t>
  </si>
  <si>
    <t>BDM34572</t>
  </si>
  <si>
    <t>BAH/16837/24-25</t>
  </si>
  <si>
    <t>BAH/16839/24-25</t>
  </si>
  <si>
    <t>CI/2469/24-25</t>
  </si>
  <si>
    <t>CI/2483/24-25</t>
  </si>
  <si>
    <t>CI/2479/24-25</t>
  </si>
  <si>
    <t>CI/2505/24-25</t>
  </si>
  <si>
    <t>CI/2510/24-25</t>
  </si>
  <si>
    <t>CI/2514/24-25</t>
  </si>
  <si>
    <t>CI/2522/24-25</t>
  </si>
  <si>
    <t>BAH/16274/24-25</t>
  </si>
  <si>
    <t>BAH/16817/24-25</t>
  </si>
  <si>
    <t>BAH/16820/24-25</t>
  </si>
  <si>
    <t>BAH/16814/24-25</t>
  </si>
  <si>
    <t>BAH/16653/24-25</t>
  </si>
  <si>
    <t>BAH/16182/24-25</t>
  </si>
  <si>
    <t>BAH/16822/24-25</t>
  </si>
  <si>
    <t>BAH/16950/24-25</t>
  </si>
  <si>
    <t>CI/2537/24-25</t>
  </si>
  <si>
    <t>BAH/17113/24-25</t>
  </si>
  <si>
    <t>CI/2551/24-25</t>
  </si>
  <si>
    <t>CI/2536/24-25</t>
  </si>
  <si>
    <t>CI/2453/24-25</t>
  </si>
  <si>
    <t>CI/2462/24-25</t>
  </si>
  <si>
    <t>BAH/16853/24-25</t>
  </si>
  <si>
    <t>CI/2543/24-25</t>
  </si>
  <si>
    <t>CI/2552/24-25</t>
  </si>
  <si>
    <t>CI/2542/24-25</t>
  </si>
  <si>
    <t>BAH/17046/24-25</t>
  </si>
  <si>
    <t>BAH/17114/24-25</t>
  </si>
  <si>
    <t>BAH/17111/24-25</t>
  </si>
  <si>
    <t>BAH/17080/24-25</t>
  </si>
  <si>
    <t>BAH/17085/24-25</t>
  </si>
  <si>
    <t>BAH/16942/24-25</t>
  </si>
  <si>
    <t>BAH/16943/24-25</t>
  </si>
  <si>
    <t>BAH/17069/24-25</t>
  </si>
  <si>
    <t>BAH/17076/24-25</t>
  </si>
  <si>
    <t>BAH/17075/24-25</t>
  </si>
  <si>
    <t>BAH/16944/24-25</t>
  </si>
  <si>
    <t>BAH/17104/24-25</t>
  </si>
  <si>
    <t>CI/2526/24-25</t>
  </si>
  <si>
    <t>BAH/17070/24-25</t>
  </si>
  <si>
    <t>BAH/17071/24-25</t>
  </si>
  <si>
    <t>BAH/17072/24-25</t>
  </si>
  <si>
    <t>BAH/16099/24</t>
  </si>
  <si>
    <t>BAH/16317/24</t>
  </si>
  <si>
    <t>BAH/16089/24</t>
  </si>
  <si>
    <t>BAH/16861/24</t>
  </si>
  <si>
    <t>BAH/16111/24</t>
  </si>
  <si>
    <t>BAH/16104/24</t>
  </si>
  <si>
    <t>BAH/16085/24</t>
  </si>
  <si>
    <t>BAH/16316/24</t>
  </si>
  <si>
    <t>BAH/16282/24</t>
  </si>
  <si>
    <t>BAH/16305/24</t>
  </si>
  <si>
    <t>BAH/16860/24</t>
  </si>
  <si>
    <t>BAH/16315/24</t>
  </si>
  <si>
    <t>BAH/16306/24</t>
  </si>
  <si>
    <t>BAH/16858/24</t>
  </si>
  <si>
    <t>BAH/16091/24</t>
  </si>
  <si>
    <t>BAH/16584/24</t>
  </si>
  <si>
    <t>BAH/16086/24</t>
  </si>
  <si>
    <t>BAH/16310/24</t>
  </si>
  <si>
    <t>BAH/16087/24</t>
  </si>
  <si>
    <t>BAH/16112/24</t>
  </si>
  <si>
    <t>BAH/16094/24</t>
  </si>
  <si>
    <t>BAH/16109/24</t>
  </si>
  <si>
    <t>BAH/16088/24</t>
  </si>
  <si>
    <t>BAH/16096/24</t>
  </si>
  <si>
    <t>BAH/15406/24</t>
  </si>
  <si>
    <t>BAH/16863/24</t>
  </si>
  <si>
    <t>BAH/15403/24</t>
  </si>
  <si>
    <t>BAH/15839/24</t>
  </si>
  <si>
    <t>BAH/15894/24</t>
  </si>
  <si>
    <t>Dashboard Components (Visualizations &amp; Slicers)</t>
  </si>
  <si>
    <t>Detailed Table: Buyer-wise Pending Upload Invoices</t>
  </si>
  <si>
    <t>Filters</t>
  </si>
  <si>
    <t>Buyer, Reason &amp; Granted Date</t>
  </si>
  <si>
    <t>A. Filters (Top Section)</t>
  </si>
  <si>
    <t>Columns</t>
  </si>
  <si>
    <t>Descreption</t>
  </si>
  <si>
    <r>
      <t>Granted Month (Filter):</t>
    </r>
    <r>
      <rPr>
        <sz val="11"/>
        <color theme="1"/>
        <rFont val="Aptos Narrow"/>
        <family val="2"/>
        <scheme val="minor"/>
      </rPr>
      <t xml:space="preserve"> Time-based filtering.</t>
    </r>
  </si>
  <si>
    <t>Same as the current Process</t>
  </si>
  <si>
    <r>
      <t>Buyer List (Slicer):</t>
    </r>
    <r>
      <rPr>
        <sz val="11"/>
        <color theme="1"/>
        <rFont val="Aptos Narrow"/>
        <family val="2"/>
        <scheme val="minor"/>
      </rPr>
      <t xml:space="preserve"> Allows selection of specific buyers (e.g., MAST, GAP, UNIQLO) for focused analysis.</t>
    </r>
  </si>
  <si>
    <t>Buyer Name</t>
  </si>
  <si>
    <t>Invoice Number</t>
  </si>
  <si>
    <t>B. Pie Chart (Upload Status)</t>
  </si>
  <si>
    <t>Granted Value</t>
  </si>
  <si>
    <t>Visualizes % of invoices uploaded vs. pending.</t>
  </si>
  <si>
    <t>Should enable an expand/ collapse option to segregate the difference into partial amounts into multiple reasons, where applicable for the same invoice number.</t>
  </si>
  <si>
    <t>Aging (Granted Date to today)</t>
  </si>
  <si>
    <t>C. Bar Chart (Reason Analysis - Side Column Chart)</t>
  </si>
  <si>
    <t>Reason Category (Standard Ctegory)</t>
  </si>
  <si>
    <t>Should enable a dropdown with a standard list of reasons</t>
  </si>
  <si>
    <t>Reasons - FE</t>
  </si>
  <si>
    <t>Standard list of Reasons to be enable from a dropdown (comment list provided herewith)</t>
  </si>
  <si>
    <r>
      <t xml:space="preserve">Displays breakdown of pending amounts by </t>
    </r>
    <r>
      <rPr>
        <b/>
        <sz val="11"/>
        <color theme="1"/>
        <rFont val="Aptos Narrow"/>
        <family val="2"/>
      </rPr>
      <t>standardized reason categories</t>
    </r>
    <r>
      <rPr>
        <sz val="11"/>
        <color theme="1"/>
        <rFont val="Aptos Narrow"/>
        <family val="2"/>
        <scheme val="minor"/>
      </rPr>
      <t>:</t>
    </r>
  </si>
  <si>
    <t>Comments</t>
  </si>
  <si>
    <t>Will be manually edited by the FE user (NO impact for upload based on this comment)</t>
  </si>
  <si>
    <t xml:space="preserve">Value </t>
  </si>
  <si>
    <t>Uploaded</t>
  </si>
  <si>
    <t>Attachments</t>
  </si>
  <si>
    <t>Should be able to attach multiple attachments for a single invoice number</t>
  </si>
  <si>
    <t>LR Not released</t>
  </si>
  <si>
    <t>Updated By</t>
  </si>
  <si>
    <t>User Id Who makes any changes to the data on the DB</t>
  </si>
  <si>
    <t>R&amp;Q</t>
  </si>
  <si>
    <t>Updated On</t>
  </si>
  <si>
    <t>comments/ changes updated date</t>
  </si>
  <si>
    <t>Value mismatch</t>
  </si>
  <si>
    <t>Updated Time</t>
  </si>
  <si>
    <t>comments/ changes updated time</t>
  </si>
  <si>
    <t>Invoice mismatch</t>
  </si>
  <si>
    <t>ARU</t>
  </si>
  <si>
    <t>Other</t>
  </si>
  <si>
    <t>Reasons - FE (List for dropdown)</t>
  </si>
  <si>
    <t>ARU &amp; R&amp;Q</t>
  </si>
  <si>
    <t>Rounding off</t>
  </si>
  <si>
    <t>Changes in Invoice reference</t>
  </si>
  <si>
    <t>Partial Granting</t>
  </si>
  <si>
    <t>NRIF Upload Dashboard</t>
  </si>
  <si>
    <t>Granted Month (Filter)</t>
  </si>
  <si>
    <t>Buyer List (slicer)</t>
  </si>
  <si>
    <t>Uploaded/ Not uploaded amounts (pie chart)</t>
  </si>
  <si>
    <t>Reason analysis (side column chart) - based on month's transaction</t>
  </si>
  <si>
    <t>UNIQLO</t>
  </si>
  <si>
    <t>LIDL</t>
  </si>
  <si>
    <t>Pending uploads</t>
  </si>
  <si>
    <t>85% Completed</t>
  </si>
  <si>
    <t>WALMART</t>
  </si>
  <si>
    <t>Completed</t>
  </si>
  <si>
    <t>LACOSTE</t>
  </si>
  <si>
    <t>GAP</t>
  </si>
  <si>
    <t>Buyer wise pending upload invoices (Table)</t>
  </si>
  <si>
    <t>Buyer (Filter)</t>
  </si>
  <si>
    <t>Reason (Filter)</t>
  </si>
  <si>
    <t>Granted Date (Filter)</t>
  </si>
  <si>
    <t>Invoice number</t>
  </si>
  <si>
    <t>Aging (Granted
date to today)</t>
  </si>
  <si>
    <t>Reason category (standard category)</t>
  </si>
  <si>
    <t>Comment - FE</t>
  </si>
  <si>
    <t>Value</t>
  </si>
  <si>
    <t>BAH/002/24-25</t>
  </si>
  <si>
    <t>Att 1</t>
  </si>
  <si>
    <t>BAH/001/24-25</t>
  </si>
  <si>
    <t>Att 2</t>
  </si>
  <si>
    <t>Att 3</t>
  </si>
  <si>
    <t>AH/001/24-25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</si>
</sst>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-yy;@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b/>
      <sz val="14"/>
      <color theme="0"/>
      <name val="Aptos Narrow"/>
      <family val="2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b/>
      <sz val="11"/>
      <color theme="1"/>
      <name val="Aptos Narrow"/>
      <family val="2"/>
    </font>
    <font>
      <b/>
      <u/>
      <sz val="11"/>
      <color theme="1"/>
      <name val="Aptos Narrow"/>
      <family val="2"/>
    </font>
    <font>
      <b/>
      <i/>
      <sz val="11"/>
      <color theme="1"/>
      <name val="Aptos Narrow"/>
      <family val="2"/>
    </font>
    <font>
      <sz val="8"/>
      <color theme="1"/>
      <name val="Aptos Narrow"/>
      <family val="2"/>
    </font>
    <font>
      <sz val="10"/>
      <color theme="1"/>
      <name val="Aptos Narrow"/>
      <family val="2"/>
    </font>
  </fonts>
  <fills count="2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</cellStyleXfs>
  <cellXfs count="85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3" fillId="2" borderId="1" xfId="0" applyFont="1" applyFill="1" applyBorder="1"/>
    <xf numFmtId="14" fontId="0" fillId="0" borderId="0" xfId="0" applyNumberFormat="1"/>
    <xf numFmtId="14" fontId="2" fillId="0" borderId="0" xfId="2" applyNumberFormat="1" applyFont="1"/>
    <xf numFmtId="0" fontId="2" fillId="0" borderId="0" xfId="2" applyFont="1"/>
    <xf numFmtId="0" fontId="3" fillId="0" borderId="0" xfId="0" applyFont="1"/>
    <xf numFmtId="0" fontId="6" fillId="0" borderId="0" xfId="0" applyFont="1"/>
    <xf numFmtId="14" fontId="7" fillId="0" borderId="0" xfId="0" applyNumberFormat="1" applyFont="1" applyAlignment="1">
      <alignment horizontal="center" vertical="center"/>
    </xf>
    <xf numFmtId="14" fontId="0" fillId="3" borderId="0" xfId="0" applyNumberFormat="1" applyFill="1"/>
    <xf numFmtId="164" fontId="0" fillId="3" borderId="0" xfId="0" applyNumberFormat="1" applyFill="1" applyAlignment="1">
      <alignment horizontal="center"/>
    </xf>
    <xf numFmtId="0" fontId="0" fillId="3" borderId="0" xfId="0" applyFill="1"/>
    <xf numFmtId="43" fontId="0" fillId="3" borderId="0" xfId="1" applyFont="1" applyFill="1"/>
    <xf numFmtId="43" fontId="7" fillId="4" borderId="0" xfId="1" applyFont="1" applyFill="1"/>
    <xf numFmtId="0" fontId="7" fillId="4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center"/>
    </xf>
    <xf numFmtId="43" fontId="0" fillId="0" borderId="0" xfId="1" applyFont="1" applyFill="1"/>
    <xf numFmtId="0" fontId="8" fillId="0" borderId="0" xfId="3"/>
    <xf numFmtId="0" fontId="9" fillId="6" borderId="3" xfId="3" applyFont="1" applyFill="1" applyBorder="1" applyAlignment="1">
      <alignment horizontal="center" vertical="center"/>
    </xf>
    <xf numFmtId="0" fontId="9" fillId="6" borderId="4" xfId="3" applyFont="1" applyFill="1" applyBorder="1" applyAlignment="1">
      <alignment horizontal="center"/>
    </xf>
    <xf numFmtId="0" fontId="9" fillId="6" borderId="5" xfId="3" applyFont="1" applyFill="1" applyBorder="1" applyAlignment="1">
      <alignment horizontal="center"/>
    </xf>
    <xf numFmtId="0" fontId="8" fillId="0" borderId="6" xfId="3" applyBorder="1"/>
    <xf numFmtId="0" fontId="8" fillId="0" borderId="7" xfId="3" applyBorder="1" applyAlignment="1">
      <alignment horizontal="center"/>
    </xf>
    <xf numFmtId="0" fontId="8" fillId="0" borderId="8" xfId="3" applyBorder="1" applyAlignment="1">
      <alignment horizontal="center"/>
    </xf>
    <xf numFmtId="0" fontId="10" fillId="7" borderId="9" xfId="3" applyFont="1" applyFill="1" applyBorder="1"/>
    <xf numFmtId="0" fontId="10" fillId="7" borderId="10" xfId="3" applyFont="1" applyFill="1" applyBorder="1"/>
    <xf numFmtId="0" fontId="10" fillId="0" borderId="6" xfId="3" applyFont="1" applyBorder="1" applyAlignment="1">
      <alignment vertical="center"/>
    </xf>
    <xf numFmtId="0" fontId="10" fillId="0" borderId="0" xfId="3" applyFont="1" applyAlignment="1">
      <alignment vertical="center"/>
    </xf>
    <xf numFmtId="0" fontId="10" fillId="8" borderId="11" xfId="3" applyFont="1" applyFill="1" applyBorder="1"/>
    <xf numFmtId="0" fontId="10" fillId="8" borderId="12" xfId="3" applyFont="1" applyFill="1" applyBorder="1"/>
    <xf numFmtId="0" fontId="8" fillId="0" borderId="6" xfId="3" applyBorder="1" applyAlignment="1">
      <alignment horizontal="left" vertical="center" indent="1"/>
    </xf>
    <xf numFmtId="0" fontId="8" fillId="0" borderId="0" xfId="3" applyAlignment="1">
      <alignment horizontal="left" vertical="center" indent="1"/>
    </xf>
    <xf numFmtId="0" fontId="11" fillId="0" borderId="13" xfId="3" applyFont="1" applyBorder="1"/>
    <xf numFmtId="0" fontId="11" fillId="0" borderId="14" xfId="3" applyFont="1" applyBorder="1"/>
    <xf numFmtId="0" fontId="12" fillId="0" borderId="6" xfId="3" applyFont="1" applyBorder="1" applyAlignment="1">
      <alignment horizontal="left" vertical="center" indent="1"/>
    </xf>
    <xf numFmtId="0" fontId="12" fillId="0" borderId="0" xfId="3" applyFont="1" applyAlignment="1">
      <alignment horizontal="left" vertical="center" indent="1"/>
    </xf>
    <xf numFmtId="0" fontId="10" fillId="0" borderId="13" xfId="3" applyFont="1" applyBorder="1"/>
    <xf numFmtId="0" fontId="11" fillId="9" borderId="14" xfId="3" applyFont="1" applyFill="1" applyBorder="1" applyAlignment="1">
      <alignment wrapText="1"/>
    </xf>
    <xf numFmtId="0" fontId="11" fillId="9" borderId="14" xfId="3" applyFont="1" applyFill="1" applyBorder="1"/>
    <xf numFmtId="0" fontId="8" fillId="0" borderId="6" xfId="3" applyBorder="1" applyAlignment="1">
      <alignment horizontal="left" vertical="center" indent="2"/>
    </xf>
    <xf numFmtId="0" fontId="8" fillId="0" borderId="0" xfId="3" applyAlignment="1">
      <alignment horizontal="left" vertical="center" indent="2"/>
    </xf>
    <xf numFmtId="0" fontId="12" fillId="0" borderId="0" xfId="3" applyFont="1" applyAlignment="1">
      <alignment horizontal="left" vertical="center" indent="2"/>
    </xf>
    <xf numFmtId="0" fontId="11" fillId="0" borderId="15" xfId="3" applyFont="1" applyBorder="1"/>
    <xf numFmtId="0" fontId="11" fillId="0" borderId="16" xfId="3" applyFont="1" applyBorder="1"/>
    <xf numFmtId="0" fontId="11" fillId="0" borderId="7" xfId="3" applyFont="1" applyBorder="1"/>
    <xf numFmtId="0" fontId="11" fillId="0" borderId="8" xfId="3" applyFont="1" applyBorder="1"/>
    <xf numFmtId="0" fontId="8" fillId="0" borderId="17" xfId="3" applyBorder="1" applyAlignment="1">
      <alignment horizontal="left" vertical="center" indent="2"/>
    </xf>
    <xf numFmtId="0" fontId="11" fillId="0" borderId="18" xfId="3" applyFont="1" applyBorder="1"/>
    <xf numFmtId="0" fontId="11" fillId="0" borderId="19" xfId="3" applyFont="1" applyBorder="1"/>
    <xf numFmtId="0" fontId="12" fillId="10" borderId="20" xfId="3" applyFont="1" applyFill="1" applyBorder="1"/>
    <xf numFmtId="0" fontId="8" fillId="0" borderId="6" xfId="3" applyBorder="1" applyAlignment="1">
      <alignment vertical="center" wrapText="1"/>
    </xf>
    <xf numFmtId="0" fontId="8" fillId="0" borderId="17" xfId="3" applyBorder="1" applyAlignment="1">
      <alignment vertical="center" wrapText="1"/>
    </xf>
    <xf numFmtId="0" fontId="8" fillId="0" borderId="0" xfId="3" applyAlignment="1">
      <alignment horizontal="center"/>
    </xf>
    <xf numFmtId="0" fontId="13" fillId="0" borderId="0" xfId="3" applyFont="1"/>
    <xf numFmtId="0" fontId="14" fillId="11" borderId="0" xfId="3" applyFont="1" applyFill="1" applyAlignment="1">
      <alignment horizontal="left"/>
    </xf>
    <xf numFmtId="0" fontId="8" fillId="11" borderId="0" xfId="3" applyFill="1"/>
    <xf numFmtId="0" fontId="13" fillId="0" borderId="0" xfId="3" applyFont="1" applyAlignment="1">
      <alignment horizontal="center"/>
    </xf>
    <xf numFmtId="0" fontId="8" fillId="12" borderId="21" xfId="3" applyFill="1" applyBorder="1" applyAlignment="1">
      <alignment horizontal="center"/>
    </xf>
    <xf numFmtId="0" fontId="8" fillId="13" borderId="0" xfId="3" applyFill="1"/>
    <xf numFmtId="0" fontId="8" fillId="9" borderId="0" xfId="3" applyFill="1"/>
    <xf numFmtId="0" fontId="8" fillId="14" borderId="21" xfId="3" applyFill="1" applyBorder="1" applyAlignment="1">
      <alignment horizontal="center"/>
    </xf>
    <xf numFmtId="0" fontId="8" fillId="15" borderId="0" xfId="3" applyFill="1"/>
    <xf numFmtId="4" fontId="15" fillId="9" borderId="0" xfId="3" applyNumberFormat="1" applyFont="1" applyFill="1" applyAlignment="1">
      <alignment horizontal="left"/>
    </xf>
    <xf numFmtId="0" fontId="8" fillId="16" borderId="0" xfId="3" applyFill="1"/>
    <xf numFmtId="0" fontId="8" fillId="17" borderId="0" xfId="3" applyFill="1"/>
    <xf numFmtId="0" fontId="16" fillId="13" borderId="0" xfId="3" applyFont="1" applyFill="1"/>
    <xf numFmtId="0" fontId="8" fillId="18" borderId="0" xfId="3" applyFill="1"/>
    <xf numFmtId="0" fontId="13" fillId="0" borderId="0" xfId="3" applyFont="1" applyAlignment="1">
      <alignment horizontal="left"/>
    </xf>
    <xf numFmtId="0" fontId="12" fillId="19" borderId="21" xfId="3" applyFont="1" applyFill="1" applyBorder="1" applyAlignment="1">
      <alignment horizontal="center" vertical="center"/>
    </xf>
    <xf numFmtId="0" fontId="12" fillId="19" borderId="21" xfId="3" applyFont="1" applyFill="1" applyBorder="1" applyAlignment="1">
      <alignment horizontal="center" vertical="center"/>
    </xf>
    <xf numFmtId="0" fontId="12" fillId="19" borderId="21" xfId="3" applyFont="1" applyFill="1" applyBorder="1" applyAlignment="1">
      <alignment horizontal="center" wrapText="1"/>
    </xf>
    <xf numFmtId="0" fontId="12" fillId="19" borderId="21" xfId="3" applyFont="1" applyFill="1" applyBorder="1" applyAlignment="1">
      <alignment horizontal="center" vertical="center" wrapText="1"/>
    </xf>
    <xf numFmtId="0" fontId="12" fillId="0" borderId="0" xfId="3" applyFont="1"/>
    <xf numFmtId="14" fontId="8" fillId="0" borderId="21" xfId="3" applyNumberFormat="1" applyBorder="1" applyAlignment="1">
      <alignment horizontal="center"/>
    </xf>
    <xf numFmtId="0" fontId="8" fillId="0" borderId="21" xfId="3" applyBorder="1" applyAlignment="1">
      <alignment horizontal="center"/>
    </xf>
    <xf numFmtId="0" fontId="8" fillId="0" borderId="21" xfId="3" applyBorder="1" applyAlignment="1">
      <alignment horizontal="center"/>
    </xf>
    <xf numFmtId="0" fontId="8" fillId="0" borderId="21" xfId="3" applyBorder="1"/>
  </cellXfs>
  <cellStyles count="4">
    <cellStyle name="Comma" xfId="1" builtinId="3"/>
    <cellStyle name="Normal" xfId="0" builtinId="0"/>
    <cellStyle name="Normal 2" xfId="3" xr:uid="{9C069E3A-CD81-48B9-963B-EE40774745DD}"/>
    <cellStyle name="Normal 7" xfId="2" xr:uid="{7C4F501E-2533-4CC0-9F5E-7F6591BB2601}"/>
  </cellStyles>
  <dxfs count="24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-409]mmmm\-yy;@"/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indexed="64"/>
          <bgColor theme="2" tint="-0.49998474074526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0</xdr:row>
      <xdr:rowOff>158750</xdr:rowOff>
    </xdr:from>
    <xdr:to>
      <xdr:col>5</xdr:col>
      <xdr:colOff>1005416</xdr:colOff>
      <xdr:row>2</xdr:row>
      <xdr:rowOff>63500</xdr:rowOff>
    </xdr:to>
    <xdr:sp macro="[1]!NotuploadsBAH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7B08296-9155-44CE-85EA-E773AB8DAB85}"/>
            </a:ext>
          </a:extLst>
        </xdr:cNvPr>
        <xdr:cNvSpPr/>
      </xdr:nvSpPr>
      <xdr:spPr>
        <a:xfrm>
          <a:off x="4978400" y="158750"/>
          <a:ext cx="2313516" cy="285750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Upload BAH Numbers</a:t>
          </a:r>
        </a:p>
      </xdr:txBody>
    </xdr:sp>
    <xdr:clientData/>
  </xdr:twoCellAnchor>
  <xdr:twoCellAnchor>
    <xdr:from>
      <xdr:col>5</xdr:col>
      <xdr:colOff>1206500</xdr:colOff>
      <xdr:row>0</xdr:row>
      <xdr:rowOff>169334</xdr:rowOff>
    </xdr:from>
    <xdr:to>
      <xdr:col>7</xdr:col>
      <xdr:colOff>1143000</xdr:colOff>
      <xdr:row>2</xdr:row>
      <xdr:rowOff>52917</xdr:rowOff>
    </xdr:to>
    <xdr:sp macro="[1]!NotuplodsCI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21A8D18-0A44-4C3F-9B8B-6FDFF3158AD4}"/>
            </a:ext>
          </a:extLst>
        </xdr:cNvPr>
        <xdr:cNvSpPr/>
      </xdr:nvSpPr>
      <xdr:spPr>
        <a:xfrm>
          <a:off x="7493000" y="169334"/>
          <a:ext cx="2317750" cy="264583"/>
        </a:xfrm>
        <a:prstGeom prst="roundRect">
          <a:avLst/>
        </a:prstGeom>
        <a:solidFill>
          <a:schemeClr val="accent2">
            <a:lumMod val="5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Upload CI Numbers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5</xdr:row>
      <xdr:rowOff>31750</xdr:rowOff>
    </xdr:from>
    <xdr:to>
      <xdr:col>5</xdr:col>
      <xdr:colOff>50800</xdr:colOff>
      <xdr:row>13</xdr:row>
      <xdr:rowOff>139700</xdr:rowOff>
    </xdr:to>
    <xdr:sp macro="" textlink="">
      <xdr:nvSpPr>
        <xdr:cNvPr id="2" name="Circle: Hollow 1">
          <a:extLst>
            <a:ext uri="{FF2B5EF4-FFF2-40B4-BE49-F238E27FC236}">
              <a16:creationId xmlns:a16="http://schemas.microsoft.com/office/drawing/2014/main" id="{054BB110-960C-485C-A729-F42CD82BA213}"/>
            </a:ext>
          </a:extLst>
        </xdr:cNvPr>
        <xdr:cNvSpPr/>
      </xdr:nvSpPr>
      <xdr:spPr>
        <a:xfrm>
          <a:off x="1870075" y="984250"/>
          <a:ext cx="1638300" cy="1631950"/>
        </a:xfrm>
        <a:prstGeom prst="donut">
          <a:avLst>
            <a:gd name="adj" fmla="val 20177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234950</xdr:colOff>
      <xdr:row>5</xdr:row>
      <xdr:rowOff>44450</xdr:rowOff>
    </xdr:from>
    <xdr:to>
      <xdr:col>5</xdr:col>
      <xdr:colOff>42926</xdr:colOff>
      <xdr:row>13</xdr:row>
      <xdr:rowOff>153162</xdr:rowOff>
    </xdr:to>
    <xdr:sp macro="" textlink="">
      <xdr:nvSpPr>
        <xdr:cNvPr id="3" name="Block Arc 2">
          <a:extLst>
            <a:ext uri="{FF2B5EF4-FFF2-40B4-BE49-F238E27FC236}">
              <a16:creationId xmlns:a16="http://schemas.microsoft.com/office/drawing/2014/main" id="{36A89C93-23DC-4FDB-9726-2C5ABD4782CF}"/>
            </a:ext>
          </a:extLst>
        </xdr:cNvPr>
        <xdr:cNvSpPr/>
      </xdr:nvSpPr>
      <xdr:spPr>
        <a:xfrm rot="20170042">
          <a:off x="1863725" y="996950"/>
          <a:ext cx="1636776" cy="1632712"/>
        </a:xfrm>
        <a:prstGeom prst="blockArc">
          <a:avLst>
            <a:gd name="adj1" fmla="val 17612515"/>
            <a:gd name="adj2" fmla="val 21556265"/>
            <a:gd name="adj3" fmla="val 2018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punpra\Downloads\NRIF%20Rec-October%2024.xlsm" TargetMode="External"/><Relationship Id="rId1" Type="http://schemas.openxmlformats.org/officeDocument/2006/relationships/externalLinkPath" Target="NRIF%20Rec-October%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eckPoint"/>
      <sheetName val="Data Dump"/>
      <sheetName val="Uploaded list"/>
      <sheetName val="Not Uploaded"/>
      <sheetName val="Upload working"/>
      <sheetName val="Working"/>
      <sheetName val="LR"/>
      <sheetName val="111350"/>
      <sheetName val="300101"/>
      <sheetName val="Issues"/>
      <sheetName val="Master sheet"/>
    </sheetNames>
    <definedNames>
      <definedName name="NotuploadsBAH"/>
      <definedName name="NotuplodsCI"/>
    </defined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9F16F-9EC7-4191-BC1F-DA1F4C0F50E0}" name="Table46" displayName="Table46" ref="B4:K151" totalsRowShown="0" headerRowDxfId="12" dataDxfId="11" tableBorderDxfId="10" headerRowCellStyle="Normal 7">
  <autoFilter ref="B4:K151" xr:uid="{2150DEFD-8548-49EE-B055-2F8CA761DFE7}"/>
  <tableColumns count="10">
    <tableColumn id="1" xr3:uid="{E96E53EE-E5E7-4D05-BB65-DA7A090EB72D}" name="Upload received Date" dataDxfId="9"/>
    <tableColumn id="24" xr3:uid="{62F81574-ACD9-43DF-9241-B3E9D0667199}" name="Granted Date" dataDxfId="8"/>
    <tableColumn id="3" xr3:uid="{ABB446B5-2D05-4FDB-ACD7-AA24175DF840}" name="Customer" dataDxfId="7"/>
    <tableColumn id="25" xr3:uid="{8795C463-5368-4BE8-A1DB-8EACEFF92F48}" name="CI/ BAH Number" dataDxfId="6"/>
    <tableColumn id="26" xr3:uid="{593C99DD-8EB8-4A64-A7B9-34628D6DB0BF}" name="Granted Amount" dataDxfId="5" dataCellStyle="Comma"/>
    <tableColumn id="27" xr3:uid="{2013A4A0-20BC-4723-BB1D-6375E935BF8E}" name="LR Amount" dataDxfId="4" dataCellStyle="Comma">
      <calculatedColumnFormula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calculatedColumnFormula>
    </tableColumn>
    <tableColumn id="28" xr3:uid="{664E3D0E-FA59-4469-AEE3-B49992C80CEE}" name="Difference" dataDxfId="3" dataCellStyle="Comma">
      <calculatedColumnFormula>Table46[[#This Row],[LR Amount]]-Table46[[#This Row],[Granted Amount]]</calculatedColumnFormula>
    </tableColumn>
    <tableColumn id="29" xr3:uid="{01D92E00-787E-45F6-81F4-5F370D2A9C77}" name="LR status- Reason for not uploaded" dataDxfId="2">
      <calculatedColumnFormula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calculatedColumnFormula>
    </tableColumn>
    <tableColumn id="4" xr3:uid="{41E7205B-02AA-43E1-889A-473969B6A75E}" name="Inv No format" dataDxfId="1">
      <calculatedColumnFormula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calculatedColumnFormula>
    </tableColumn>
    <tableColumn id="2" xr3:uid="{7CA67237-EE25-4814-A5B9-E59CEE8E2B12}" name="Not uploaded due t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C070-5262-400C-9295-24A3E28BCD40}">
  <sheetPr codeName="Sheet10">
    <tabColor rgb="FF00B050"/>
  </sheetPr>
  <dimension ref="A1:R151"/>
  <sheetViews>
    <sheetView showGridLines="0" tabSelected="1" zoomScale="85" zoomScaleNormal="85" workbookViewId="0">
      <pane ySplit="4" topLeftCell="A5" activePane="bottomLeft" state="frozen"/>
      <selection activeCell="E14005" sqref="E14005"/>
      <selection pane="bottomLeft" activeCell="E19" sqref="E19"/>
    </sheetView>
  </sheetViews>
  <sheetFormatPr defaultRowHeight="15" x14ac:dyDescent="0.25"/>
  <cols>
    <col min="1" max="1" width="24.140625" customWidth="1"/>
    <col min="2" max="2" width="17.7109375" style="5" customWidth="1"/>
    <col min="3" max="3" width="14.42578125" customWidth="1"/>
    <col min="4" max="4" width="17.42578125" customWidth="1"/>
    <col min="5" max="5" width="20.5703125" customWidth="1"/>
    <col min="6" max="6" width="18.5703125" customWidth="1"/>
    <col min="7" max="7" width="17.140625" customWidth="1"/>
    <col min="8" max="8" width="18.42578125" customWidth="1"/>
    <col min="9" max="9" width="22.42578125" customWidth="1"/>
    <col min="10" max="10" width="27.7109375" customWidth="1"/>
    <col min="11" max="11" width="33.42578125" bestFit="1" customWidth="1"/>
  </cols>
  <sheetData>
    <row r="1" spans="1:18" x14ac:dyDescent="0.25">
      <c r="A1" s="1" t="s">
        <v>0</v>
      </c>
      <c r="B1" s="2"/>
      <c r="C1" s="3"/>
    </row>
    <row r="2" spans="1:18" x14ac:dyDescent="0.25">
      <c r="A2" s="4" t="s">
        <v>1</v>
      </c>
      <c r="B2" s="2"/>
    </row>
    <row r="3" spans="1:18" x14ac:dyDescent="0.25">
      <c r="A3" s="4" t="s">
        <v>2</v>
      </c>
    </row>
    <row r="4" spans="1:18" x14ac:dyDescent="0.25">
      <c r="A4" s="4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O4" s="8" t="str" cm="1">
        <f t="array" ref="O4">ADDRESS(MAX(ROW(Table46[Upload received Date])),MAX(COLUMN(Table46[Upload received Date])))</f>
        <v>$B$151</v>
      </c>
      <c r="P4" s="8"/>
      <c r="Q4" s="8" t="str">
        <f>SUBSTITUTE(SUBSTITUTE(O4,"$",""),"B","")</f>
        <v>151</v>
      </c>
      <c r="R4" s="9" t="str">
        <f>IF(81="","B5","B"&amp;Q4+1)</f>
        <v>B152</v>
      </c>
    </row>
    <row r="5" spans="1:18" x14ac:dyDescent="0.25">
      <c r="B5" s="10">
        <v>45520</v>
      </c>
      <c r="C5" s="11">
        <v>45519</v>
      </c>
      <c r="D5" s="12" t="s">
        <v>14</v>
      </c>
      <c r="E5" s="13" t="s">
        <v>15</v>
      </c>
      <c r="F5" s="14">
        <v>128368.88</v>
      </c>
      <c r="G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" s="15">
        <f>Table46[[#This Row],[LR Amount]]-Table46[[#This Row],[Granted Amount]]</f>
        <v>-128368.88</v>
      </c>
      <c r="I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" t="s">
        <v>16</v>
      </c>
    </row>
    <row r="6" spans="1:18" x14ac:dyDescent="0.25">
      <c r="B6" s="10">
        <v>45527</v>
      </c>
      <c r="C6" s="11">
        <v>45526</v>
      </c>
      <c r="D6" s="12" t="s">
        <v>14</v>
      </c>
      <c r="E6" s="18" t="s">
        <v>17</v>
      </c>
      <c r="F6" s="14">
        <v>118217.4</v>
      </c>
      <c r="G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118210.45</v>
      </c>
      <c r="H6" s="15">
        <f>Table46[[#This Row],[LR Amount]]-Table46[[#This Row],[Granted Amount]]</f>
        <v>-6.9499999999970896</v>
      </c>
      <c r="I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6" t="s">
        <v>18</v>
      </c>
    </row>
    <row r="7" spans="1:18" x14ac:dyDescent="0.25">
      <c r="B7" s="10">
        <v>45527</v>
      </c>
      <c r="C7" s="11">
        <v>45526</v>
      </c>
      <c r="D7" s="12" t="s">
        <v>14</v>
      </c>
      <c r="E7" s="13" t="s">
        <v>19</v>
      </c>
      <c r="F7" s="14">
        <v>33486.31</v>
      </c>
      <c r="G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" s="15">
        <f>Table46[[#This Row],[LR Amount]]-Table46[[#This Row],[Granted Amount]]</f>
        <v>-33486.31</v>
      </c>
      <c r="I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7" t="s">
        <v>16</v>
      </c>
    </row>
    <row r="8" spans="1:18" x14ac:dyDescent="0.25">
      <c r="B8" s="10">
        <v>45527</v>
      </c>
      <c r="C8" s="11">
        <v>45526</v>
      </c>
      <c r="D8" s="12" t="s">
        <v>14</v>
      </c>
      <c r="E8" s="13" t="s">
        <v>20</v>
      </c>
      <c r="F8" s="14">
        <v>4932.07</v>
      </c>
      <c r="G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8" s="15">
        <f>Table46[[#This Row],[LR Amount]]-Table46[[#This Row],[Granted Amount]]</f>
        <v>-4932.07</v>
      </c>
      <c r="I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8" t="s">
        <v>16</v>
      </c>
    </row>
    <row r="9" spans="1:18" x14ac:dyDescent="0.25">
      <c r="B9" s="10">
        <v>45527</v>
      </c>
      <c r="C9" s="11">
        <v>45526</v>
      </c>
      <c r="D9" s="12" t="s">
        <v>14</v>
      </c>
      <c r="E9" s="13" t="s">
        <v>21</v>
      </c>
      <c r="F9" s="14">
        <v>80419.08</v>
      </c>
      <c r="G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9" s="15">
        <f>Table46[[#This Row],[LR Amount]]-Table46[[#This Row],[Granted Amount]]</f>
        <v>-80419.08</v>
      </c>
      <c r="I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9" t="s">
        <v>16</v>
      </c>
    </row>
    <row r="10" spans="1:18" x14ac:dyDescent="0.25">
      <c r="B10" s="10">
        <v>45527</v>
      </c>
      <c r="C10" s="11">
        <v>45526</v>
      </c>
      <c r="D10" s="12" t="s">
        <v>14</v>
      </c>
      <c r="E10" s="13" t="s">
        <v>22</v>
      </c>
      <c r="F10" s="14">
        <v>3038.75</v>
      </c>
      <c r="G1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0" s="15">
        <f>Table46[[#This Row],[LR Amount]]-Table46[[#This Row],[Granted Amount]]</f>
        <v>-3038.75</v>
      </c>
      <c r="I1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0" t="s">
        <v>16</v>
      </c>
    </row>
    <row r="11" spans="1:18" x14ac:dyDescent="0.25">
      <c r="B11" s="10">
        <v>45527</v>
      </c>
      <c r="C11" s="11">
        <v>45526</v>
      </c>
      <c r="D11" s="12" t="s">
        <v>14</v>
      </c>
      <c r="E11" s="13" t="s">
        <v>23</v>
      </c>
      <c r="F11" s="14">
        <v>2537.67</v>
      </c>
      <c r="G1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1" s="15">
        <f>Table46[[#This Row],[LR Amount]]-Table46[[#This Row],[Granted Amount]]</f>
        <v>-2537.67</v>
      </c>
      <c r="I1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1" t="s">
        <v>16</v>
      </c>
    </row>
    <row r="12" spans="1:18" x14ac:dyDescent="0.25">
      <c r="B12" s="10"/>
      <c r="C12" s="11">
        <v>45533</v>
      </c>
      <c r="D12" s="19" t="s">
        <v>14</v>
      </c>
      <c r="E12" s="20" t="s">
        <v>23</v>
      </c>
      <c r="F12" s="14">
        <v>1081.2</v>
      </c>
      <c r="G1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" s="15">
        <f>Table46[[#This Row],[LR Amount]]-Table46[[#This Row],[Granted Amount]]</f>
        <v>-1081.2</v>
      </c>
      <c r="I1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" t="s">
        <v>16</v>
      </c>
    </row>
    <row r="13" spans="1:18" x14ac:dyDescent="0.25">
      <c r="B13" s="10">
        <v>45534</v>
      </c>
      <c r="C13" s="11">
        <v>45533</v>
      </c>
      <c r="D13" s="12" t="s">
        <v>14</v>
      </c>
      <c r="E13" s="13" t="s">
        <v>24</v>
      </c>
      <c r="F13" s="14">
        <v>22659.82</v>
      </c>
      <c r="G1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" s="15">
        <f>Table46[[#This Row],[LR Amount]]-Table46[[#This Row],[Granted Amount]]</f>
        <v>-22659.82</v>
      </c>
      <c r="I1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" t="s">
        <v>16</v>
      </c>
    </row>
    <row r="14" spans="1:18" x14ac:dyDescent="0.25">
      <c r="B14" s="10">
        <v>45534</v>
      </c>
      <c r="C14" s="11">
        <v>45533</v>
      </c>
      <c r="D14" s="12" t="s">
        <v>14</v>
      </c>
      <c r="E14" s="13" t="s">
        <v>25</v>
      </c>
      <c r="F14" s="14">
        <v>35105</v>
      </c>
      <c r="G1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" s="15">
        <f>Table46[[#This Row],[LR Amount]]-Table46[[#This Row],[Granted Amount]]</f>
        <v>-35105</v>
      </c>
      <c r="I1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" t="s">
        <v>16</v>
      </c>
    </row>
    <row r="15" spans="1:18" x14ac:dyDescent="0.25">
      <c r="B15" s="10">
        <v>45540</v>
      </c>
      <c r="C15" s="11">
        <v>45537</v>
      </c>
      <c r="D15" s="12" t="s">
        <v>14</v>
      </c>
      <c r="E15" s="21" t="s">
        <v>26</v>
      </c>
      <c r="F15" s="14">
        <v>15803.75</v>
      </c>
      <c r="G1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5" s="15">
        <f>Table46[[#This Row],[LR Amount]]-Table46[[#This Row],[Granted Amount]]</f>
        <v>-15803.75</v>
      </c>
      <c r="I1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5" t="s">
        <v>27</v>
      </c>
    </row>
    <row r="16" spans="1:18" x14ac:dyDescent="0.25">
      <c r="B16" s="10">
        <v>45544</v>
      </c>
      <c r="C16" s="11">
        <v>45544</v>
      </c>
      <c r="D16" s="12" t="s">
        <v>14</v>
      </c>
      <c r="E16" s="21" t="s">
        <v>28</v>
      </c>
      <c r="F16" s="14">
        <v>64376.99</v>
      </c>
      <c r="G1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6" s="15">
        <f>Table46[[#This Row],[LR Amount]]-Table46[[#This Row],[Granted Amount]]</f>
        <v>-64376.99</v>
      </c>
      <c r="I1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Released-CI Number</v>
      </c>
      <c r="K16" t="s">
        <v>27</v>
      </c>
    </row>
    <row r="17" spans="2:11" x14ac:dyDescent="0.25">
      <c r="B17" s="10">
        <v>45553</v>
      </c>
      <c r="C17" s="11">
        <v>45552</v>
      </c>
      <c r="D17" s="12" t="s">
        <v>14</v>
      </c>
      <c r="E17" s="13" t="s">
        <v>29</v>
      </c>
      <c r="F17" s="14">
        <v>50823.42</v>
      </c>
      <c r="G1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7" s="15">
        <f>Table46[[#This Row],[LR Amount]]-Table46[[#This Row],[Granted Amount]]</f>
        <v>-50823.42</v>
      </c>
      <c r="I1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7" t="s">
        <v>27</v>
      </c>
    </row>
    <row r="18" spans="2:11" x14ac:dyDescent="0.25">
      <c r="B18" s="10">
        <v>45553</v>
      </c>
      <c r="C18" s="11">
        <v>45552</v>
      </c>
      <c r="D18" s="12" t="s">
        <v>14</v>
      </c>
      <c r="E18" s="13" t="s">
        <v>30</v>
      </c>
      <c r="F18" s="14">
        <v>52320.46</v>
      </c>
      <c r="G1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8" s="15">
        <f>Table46[[#This Row],[LR Amount]]-Table46[[#This Row],[Granted Amount]]</f>
        <v>-52320.46</v>
      </c>
      <c r="I1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8" t="s">
        <v>27</v>
      </c>
    </row>
    <row r="19" spans="2:11" x14ac:dyDescent="0.25">
      <c r="B19" s="10">
        <v>45553</v>
      </c>
      <c r="C19" s="11">
        <v>45552</v>
      </c>
      <c r="D19" s="12" t="s">
        <v>14</v>
      </c>
      <c r="E19" s="13" t="s">
        <v>31</v>
      </c>
      <c r="F19" s="14">
        <v>15545.53</v>
      </c>
      <c r="G1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9" s="15">
        <f>Table46[[#This Row],[LR Amount]]-Table46[[#This Row],[Granted Amount]]</f>
        <v>-15545.53</v>
      </c>
      <c r="I1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9" t="s">
        <v>27</v>
      </c>
    </row>
    <row r="20" spans="2:11" x14ac:dyDescent="0.25">
      <c r="B20" s="10">
        <v>45553</v>
      </c>
      <c r="C20" s="11">
        <v>45552</v>
      </c>
      <c r="D20" s="12" t="s">
        <v>14</v>
      </c>
      <c r="E20" s="13" t="s">
        <v>32</v>
      </c>
      <c r="F20" s="14">
        <v>7963.26</v>
      </c>
      <c r="G2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0" s="15">
        <f>Table46[[#This Row],[LR Amount]]-Table46[[#This Row],[Granted Amount]]</f>
        <v>-7963.26</v>
      </c>
      <c r="I2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0" t="s">
        <v>27</v>
      </c>
    </row>
    <row r="21" spans="2:11" x14ac:dyDescent="0.25">
      <c r="B21" s="10">
        <v>45555</v>
      </c>
      <c r="C21" s="11">
        <v>45554</v>
      </c>
      <c r="D21" s="12" t="s">
        <v>14</v>
      </c>
      <c r="E21" s="13" t="s">
        <v>33</v>
      </c>
      <c r="F21" s="14">
        <v>22102.83</v>
      </c>
      <c r="G2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1" s="15">
        <f>Table46[[#This Row],[LR Amount]]-Table46[[#This Row],[Granted Amount]]</f>
        <v>-22102.83</v>
      </c>
      <c r="I2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1" t="s">
        <v>27</v>
      </c>
    </row>
    <row r="22" spans="2:11" x14ac:dyDescent="0.25">
      <c r="B22" s="10">
        <v>45555</v>
      </c>
      <c r="C22" s="11">
        <v>45554</v>
      </c>
      <c r="D22" s="12" t="s">
        <v>14</v>
      </c>
      <c r="E22" s="13" t="s">
        <v>34</v>
      </c>
      <c r="F22" s="14">
        <v>3089.93</v>
      </c>
      <c r="G2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2" s="15">
        <f>Table46[[#This Row],[LR Amount]]-Table46[[#This Row],[Granted Amount]]</f>
        <v>-3089.93</v>
      </c>
      <c r="I2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2" t="s">
        <v>27</v>
      </c>
    </row>
    <row r="23" spans="2:11" x14ac:dyDescent="0.25">
      <c r="B23" s="10">
        <v>45558</v>
      </c>
      <c r="C23" s="11">
        <v>45555</v>
      </c>
      <c r="D23" s="12" t="s">
        <v>14</v>
      </c>
      <c r="E23" s="13" t="s">
        <v>35</v>
      </c>
      <c r="F23" s="14">
        <v>2140</v>
      </c>
      <c r="G2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3" s="15">
        <f>Table46[[#This Row],[LR Amount]]-Table46[[#This Row],[Granted Amount]]</f>
        <v>-2140</v>
      </c>
      <c r="I2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3" t="s">
        <v>27</v>
      </c>
    </row>
    <row r="24" spans="2:11" x14ac:dyDescent="0.25">
      <c r="B24" s="10">
        <v>45559</v>
      </c>
      <c r="C24" s="11">
        <v>45558</v>
      </c>
      <c r="D24" s="12" t="s">
        <v>36</v>
      </c>
      <c r="E24" s="13" t="s">
        <v>37</v>
      </c>
      <c r="F24" s="14">
        <v>28666.32</v>
      </c>
      <c r="G2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4" s="15">
        <f>Table46[[#This Row],[LR Amount]]-Table46[[#This Row],[Granted Amount]]</f>
        <v>-28666.32</v>
      </c>
      <c r="I2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4" t="s">
        <v>27</v>
      </c>
    </row>
    <row r="25" spans="2:11" x14ac:dyDescent="0.25">
      <c r="B25" s="10">
        <v>45562</v>
      </c>
      <c r="C25" s="11">
        <v>45561</v>
      </c>
      <c r="D25" s="12" t="s">
        <v>14</v>
      </c>
      <c r="E25" s="13" t="s">
        <v>38</v>
      </c>
      <c r="F25" s="14">
        <v>49118.879999999997</v>
      </c>
      <c r="G2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24939.78</v>
      </c>
      <c r="H25" s="15">
        <f>Table46[[#This Row],[LR Amount]]-Table46[[#This Row],[Granted Amount]]</f>
        <v>-24179.1</v>
      </c>
      <c r="I2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2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25" t="s">
        <v>39</v>
      </c>
    </row>
    <row r="26" spans="2:11" x14ac:dyDescent="0.25">
      <c r="B26" s="10">
        <v>45562</v>
      </c>
      <c r="C26" s="11">
        <v>45561</v>
      </c>
      <c r="D26" s="12" t="s">
        <v>14</v>
      </c>
      <c r="E26" s="13" t="s">
        <v>40</v>
      </c>
      <c r="F26" s="14">
        <v>725.22</v>
      </c>
      <c r="G2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6" s="15">
        <f>Table46[[#This Row],[LR Amount]]-Table46[[#This Row],[Granted Amount]]</f>
        <v>-725.22</v>
      </c>
      <c r="I2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6" s="22" t="s">
        <v>27</v>
      </c>
    </row>
    <row r="27" spans="2:11" x14ac:dyDescent="0.25">
      <c r="B27" s="10">
        <v>45562</v>
      </c>
      <c r="C27" s="11">
        <v>45561</v>
      </c>
      <c r="D27" s="12" t="s">
        <v>14</v>
      </c>
      <c r="E27" s="13" t="s">
        <v>41</v>
      </c>
      <c r="F27" s="14">
        <v>21.48</v>
      </c>
      <c r="G2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7" s="15">
        <f>Table46[[#This Row],[LR Amount]]-Table46[[#This Row],[Granted Amount]]</f>
        <v>-21.48</v>
      </c>
      <c r="I2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7" s="22" t="s">
        <v>27</v>
      </c>
    </row>
    <row r="28" spans="2:11" x14ac:dyDescent="0.25">
      <c r="B28" s="10">
        <v>45562</v>
      </c>
      <c r="C28" s="11">
        <v>45561</v>
      </c>
      <c r="D28" s="12" t="s">
        <v>14</v>
      </c>
      <c r="E28" s="13" t="s">
        <v>42</v>
      </c>
      <c r="F28" s="14">
        <v>35.799999999999997</v>
      </c>
      <c r="G2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8" s="15">
        <f>Table46[[#This Row],[LR Amount]]-Table46[[#This Row],[Granted Amount]]</f>
        <v>-35.799999999999997</v>
      </c>
      <c r="I2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8" s="22" t="s">
        <v>27</v>
      </c>
    </row>
    <row r="29" spans="2:11" x14ac:dyDescent="0.25">
      <c r="B29" s="10">
        <v>45562</v>
      </c>
      <c r="C29" s="11">
        <v>45561</v>
      </c>
      <c r="D29" s="12" t="s">
        <v>14</v>
      </c>
      <c r="E29" s="13" t="s">
        <v>43</v>
      </c>
      <c r="F29" s="14">
        <v>91627.199999999997</v>
      </c>
      <c r="G2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29" s="15">
        <f>Table46[[#This Row],[LR Amount]]-Table46[[#This Row],[Granted Amount]]</f>
        <v>-91627.199999999997</v>
      </c>
      <c r="I2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2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29" s="22" t="s">
        <v>27</v>
      </c>
    </row>
    <row r="30" spans="2:11" x14ac:dyDescent="0.25">
      <c r="B30" s="10">
        <v>45562</v>
      </c>
      <c r="C30" s="11">
        <v>45561</v>
      </c>
      <c r="D30" s="12" t="s">
        <v>14</v>
      </c>
      <c r="E30" s="13" t="s">
        <v>44</v>
      </c>
      <c r="F30" s="14">
        <v>59572.6</v>
      </c>
      <c r="G3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0" s="15">
        <f>Table46[[#This Row],[LR Amount]]-Table46[[#This Row],[Granted Amount]]</f>
        <v>-59572.6</v>
      </c>
      <c r="I3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0" s="22" t="s">
        <v>27</v>
      </c>
    </row>
    <row r="31" spans="2:11" x14ac:dyDescent="0.25">
      <c r="B31" s="10">
        <v>45562</v>
      </c>
      <c r="C31" s="11">
        <v>45561</v>
      </c>
      <c r="D31" s="12" t="s">
        <v>14</v>
      </c>
      <c r="E31" s="13" t="s">
        <v>45</v>
      </c>
      <c r="F31" s="14">
        <v>10.68</v>
      </c>
      <c r="G3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1" s="15">
        <f>Table46[[#This Row],[LR Amount]]-Table46[[#This Row],[Granted Amount]]</f>
        <v>-10.68</v>
      </c>
      <c r="I3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1" s="22" t="s">
        <v>27</v>
      </c>
    </row>
    <row r="32" spans="2:11" x14ac:dyDescent="0.25">
      <c r="B32" s="10">
        <v>45562</v>
      </c>
      <c r="C32" s="11">
        <v>45562</v>
      </c>
      <c r="D32" s="12" t="s">
        <v>36</v>
      </c>
      <c r="E32" s="13" t="s">
        <v>46</v>
      </c>
      <c r="F32" s="14">
        <v>18985.400000000001</v>
      </c>
      <c r="G3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2" s="15">
        <f>Table46[[#This Row],[LR Amount]]-Table46[[#This Row],[Granted Amount]]</f>
        <v>-18985.400000000001</v>
      </c>
      <c r="I3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2" s="22" t="s">
        <v>27</v>
      </c>
    </row>
    <row r="33" spans="2:11" x14ac:dyDescent="0.25">
      <c r="B33" s="10">
        <v>45566</v>
      </c>
      <c r="C33" s="11">
        <v>45565</v>
      </c>
      <c r="D33" s="12" t="s">
        <v>36</v>
      </c>
      <c r="E33" s="13" t="s">
        <v>47</v>
      </c>
      <c r="F33" s="14">
        <v>2250.4</v>
      </c>
      <c r="G3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3" s="15">
        <f>Table46[[#This Row],[LR Amount]]-Table46[[#This Row],[Granted Amount]]</f>
        <v>-2250.4</v>
      </c>
      <c r="I3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3" s="22" t="s">
        <v>27</v>
      </c>
    </row>
    <row r="34" spans="2:11" x14ac:dyDescent="0.25">
      <c r="B34" s="10">
        <v>45566</v>
      </c>
      <c r="C34" s="11">
        <v>45565</v>
      </c>
      <c r="D34" s="12" t="s">
        <v>48</v>
      </c>
      <c r="E34" s="13" t="s">
        <v>49</v>
      </c>
      <c r="F34" s="14">
        <v>20667.919999999998</v>
      </c>
      <c r="G3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4" s="15">
        <f>Table46[[#This Row],[LR Amount]]-Table46[[#This Row],[Granted Amount]]</f>
        <v>-20667.919999999998</v>
      </c>
      <c r="I3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4" t="s">
        <v>27</v>
      </c>
    </row>
    <row r="35" spans="2:11" x14ac:dyDescent="0.25">
      <c r="B35" s="10">
        <v>45566</v>
      </c>
      <c r="C35" s="11">
        <v>45565</v>
      </c>
      <c r="D35" s="12" t="s">
        <v>48</v>
      </c>
      <c r="E35" s="13" t="s">
        <v>50</v>
      </c>
      <c r="F35" s="14">
        <v>8462.6</v>
      </c>
      <c r="G3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5" s="15">
        <f>Table46[[#This Row],[LR Amount]]-Table46[[#This Row],[Granted Amount]]</f>
        <v>-8462.6</v>
      </c>
      <c r="I3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5" t="s">
        <v>27</v>
      </c>
    </row>
    <row r="36" spans="2:11" x14ac:dyDescent="0.25">
      <c r="B36" s="10">
        <v>45566</v>
      </c>
      <c r="C36" s="11">
        <v>45565</v>
      </c>
      <c r="D36" s="12" t="s">
        <v>48</v>
      </c>
      <c r="E36" s="13" t="s">
        <v>51</v>
      </c>
      <c r="F36" s="14">
        <v>8517</v>
      </c>
      <c r="G3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6" s="15">
        <f>Table46[[#This Row],[LR Amount]]-Table46[[#This Row],[Granted Amount]]</f>
        <v>-8517</v>
      </c>
      <c r="I3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6" t="s">
        <v>27</v>
      </c>
    </row>
    <row r="37" spans="2:11" x14ac:dyDescent="0.25">
      <c r="B37" s="10">
        <v>45566</v>
      </c>
      <c r="C37" s="11">
        <v>45565</v>
      </c>
      <c r="D37" s="12" t="s">
        <v>48</v>
      </c>
      <c r="E37" s="13" t="s">
        <v>52</v>
      </c>
      <c r="F37" s="14">
        <v>19283.099999999999</v>
      </c>
      <c r="G3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7" s="15">
        <f>Table46[[#This Row],[LR Amount]]-Table46[[#This Row],[Granted Amount]]</f>
        <v>-19283.099999999999</v>
      </c>
      <c r="I3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7" t="s">
        <v>27</v>
      </c>
    </row>
    <row r="38" spans="2:11" x14ac:dyDescent="0.25">
      <c r="B38" s="10">
        <v>45566</v>
      </c>
      <c r="C38" s="11">
        <v>45565</v>
      </c>
      <c r="D38" s="12" t="s">
        <v>48</v>
      </c>
      <c r="E38" s="13" t="s">
        <v>53</v>
      </c>
      <c r="F38" s="14">
        <v>230.58</v>
      </c>
      <c r="G3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8" s="15">
        <f>Table46[[#This Row],[LR Amount]]-Table46[[#This Row],[Granted Amount]]</f>
        <v>-230.58</v>
      </c>
      <c r="I3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8" t="s">
        <v>27</v>
      </c>
    </row>
    <row r="39" spans="2:11" x14ac:dyDescent="0.25">
      <c r="B39" s="10">
        <v>45566</v>
      </c>
      <c r="C39" s="11">
        <v>45565</v>
      </c>
      <c r="D39" s="12" t="s">
        <v>48</v>
      </c>
      <c r="E39" s="13" t="s">
        <v>54</v>
      </c>
      <c r="F39" s="14">
        <v>408.24</v>
      </c>
      <c r="G3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39" s="15">
        <f>Table46[[#This Row],[LR Amount]]-Table46[[#This Row],[Granted Amount]]</f>
        <v>-408.24</v>
      </c>
      <c r="I3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3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39" t="s">
        <v>27</v>
      </c>
    </row>
    <row r="40" spans="2:11" x14ac:dyDescent="0.25">
      <c r="B40" s="10">
        <v>45568</v>
      </c>
      <c r="C40" s="5">
        <v>45567</v>
      </c>
      <c r="D40" s="23" t="s">
        <v>14</v>
      </c>
      <c r="E40" t="s">
        <v>55</v>
      </c>
      <c r="F40" s="24">
        <v>42415.68</v>
      </c>
      <c r="G4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41355.840000000004</v>
      </c>
      <c r="H40" s="15">
        <f>Table46[[#This Row],[LR Amount]]-Table46[[#This Row],[Granted Amount]]</f>
        <v>-1059.8399999999965</v>
      </c>
      <c r="I4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4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40" t="s">
        <v>18</v>
      </c>
    </row>
    <row r="41" spans="2:11" x14ac:dyDescent="0.25">
      <c r="B41" s="10">
        <v>45568</v>
      </c>
      <c r="C41" s="5">
        <v>45567</v>
      </c>
      <c r="D41" s="23" t="s">
        <v>14</v>
      </c>
      <c r="E41" s="18" t="s">
        <v>56</v>
      </c>
      <c r="F41" s="24">
        <v>27811.3</v>
      </c>
      <c r="G4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18387.16</v>
      </c>
      <c r="H41" s="15">
        <f>Table46[[#This Row],[LR Amount]]-Table46[[#This Row],[Granted Amount]]</f>
        <v>-9424.14</v>
      </c>
      <c r="I4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4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41" t="s">
        <v>18</v>
      </c>
    </row>
    <row r="42" spans="2:11" x14ac:dyDescent="0.25">
      <c r="B42" s="10">
        <v>45568</v>
      </c>
      <c r="C42" s="5">
        <v>45567</v>
      </c>
      <c r="D42" s="23" t="s">
        <v>14</v>
      </c>
      <c r="E42" t="s">
        <v>57</v>
      </c>
      <c r="F42" s="24">
        <v>10754.07</v>
      </c>
      <c r="G4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42" s="15">
        <f>Table46[[#This Row],[LR Amount]]-Table46[[#This Row],[Granted Amount]]</f>
        <v>-10754.07</v>
      </c>
      <c r="I4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4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42" t="s">
        <v>58</v>
      </c>
    </row>
    <row r="43" spans="2:11" x14ac:dyDescent="0.25">
      <c r="B43" s="10">
        <v>45568</v>
      </c>
      <c r="C43" s="5">
        <v>45567</v>
      </c>
      <c r="D43" s="23" t="s">
        <v>14</v>
      </c>
      <c r="E43" t="s">
        <v>59</v>
      </c>
      <c r="F43" s="24">
        <v>84298.69</v>
      </c>
      <c r="G4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79868.72</v>
      </c>
      <c r="H43" s="15">
        <f>Table46[[#This Row],[LR Amount]]-Table46[[#This Row],[Granted Amount]]</f>
        <v>-4429.9700000000012</v>
      </c>
      <c r="I4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4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43" t="s">
        <v>39</v>
      </c>
    </row>
    <row r="44" spans="2:11" x14ac:dyDescent="0.25">
      <c r="B44" s="10">
        <v>45568</v>
      </c>
      <c r="C44" s="5">
        <v>45567</v>
      </c>
      <c r="D44" s="23" t="s">
        <v>14</v>
      </c>
      <c r="E44" t="s">
        <v>60</v>
      </c>
      <c r="F44" s="24">
        <v>37533.040000000001</v>
      </c>
      <c r="G4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36684.400000000001</v>
      </c>
      <c r="H44" s="15">
        <f>Table46[[#This Row],[LR Amount]]-Table46[[#This Row],[Granted Amount]]</f>
        <v>-848.63999999999942</v>
      </c>
      <c r="I4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4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44" t="s">
        <v>39</v>
      </c>
    </row>
    <row r="45" spans="2:11" x14ac:dyDescent="0.25">
      <c r="B45" s="10">
        <v>45568</v>
      </c>
      <c r="C45" s="5">
        <v>45567</v>
      </c>
      <c r="D45" s="23" t="s">
        <v>14</v>
      </c>
      <c r="E45" s="18" t="s">
        <v>61</v>
      </c>
      <c r="F45" s="24">
        <v>27106.85</v>
      </c>
      <c r="G4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17921.419999999998</v>
      </c>
      <c r="H45" s="15">
        <f>Table46[[#This Row],[LR Amount]]-Table46[[#This Row],[Granted Amount]]</f>
        <v>-9185.43</v>
      </c>
      <c r="I4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4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45" t="s">
        <v>18</v>
      </c>
    </row>
    <row r="46" spans="2:11" x14ac:dyDescent="0.25">
      <c r="B46" s="10">
        <v>45568</v>
      </c>
      <c r="C46" s="5">
        <v>45567</v>
      </c>
      <c r="D46" s="23" t="s">
        <v>14</v>
      </c>
      <c r="E46" t="s">
        <v>62</v>
      </c>
      <c r="F46" s="24">
        <v>9980.08</v>
      </c>
      <c r="G4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46" s="15">
        <f>Table46[[#This Row],[LR Amount]]-Table46[[#This Row],[Granted Amount]]</f>
        <v>-9980.08</v>
      </c>
      <c r="I4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4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46" t="s">
        <v>58</v>
      </c>
    </row>
    <row r="47" spans="2:11" x14ac:dyDescent="0.25">
      <c r="B47" s="10">
        <v>45568</v>
      </c>
      <c r="C47" s="5">
        <v>45567</v>
      </c>
      <c r="D47" s="23" t="s">
        <v>14</v>
      </c>
      <c r="E47" t="s">
        <v>40</v>
      </c>
      <c r="F47" s="24">
        <v>1180.31</v>
      </c>
      <c r="G4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47" s="15">
        <f>Table46[[#This Row],[LR Amount]]-Table46[[#This Row],[Granted Amount]]</f>
        <v>-1180.31</v>
      </c>
      <c r="I4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4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47" t="s">
        <v>58</v>
      </c>
    </row>
    <row r="48" spans="2:11" x14ac:dyDescent="0.25">
      <c r="B48" s="10">
        <v>45568</v>
      </c>
      <c r="C48" s="5">
        <v>45567</v>
      </c>
      <c r="D48" s="23" t="s">
        <v>14</v>
      </c>
      <c r="E48" t="s">
        <v>63</v>
      </c>
      <c r="F48" s="24">
        <v>36600</v>
      </c>
      <c r="G4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48" s="15">
        <f>Table46[[#This Row],[LR Amount]]-Table46[[#This Row],[Granted Amount]]</f>
        <v>-36600</v>
      </c>
      <c r="I4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4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48" t="s">
        <v>58</v>
      </c>
    </row>
    <row r="49" spans="2:11" x14ac:dyDescent="0.25">
      <c r="B49" s="10">
        <v>45568</v>
      </c>
      <c r="C49" s="5">
        <v>45567</v>
      </c>
      <c r="D49" s="23" t="s">
        <v>14</v>
      </c>
      <c r="E49" t="s">
        <v>64</v>
      </c>
      <c r="F49" s="24">
        <v>2386.69</v>
      </c>
      <c r="G4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49" s="15">
        <f>Table46[[#This Row],[LR Amount]]-Table46[[#This Row],[Granted Amount]]</f>
        <v>-2386.69</v>
      </c>
      <c r="I4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4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49" t="s">
        <v>58</v>
      </c>
    </row>
    <row r="50" spans="2:11" x14ac:dyDescent="0.25">
      <c r="B50" s="10">
        <v>45568</v>
      </c>
      <c r="C50" s="5">
        <v>45567</v>
      </c>
      <c r="D50" s="23" t="s">
        <v>14</v>
      </c>
      <c r="E50" s="18" t="s">
        <v>65</v>
      </c>
      <c r="F50" s="24">
        <v>64470.02</v>
      </c>
      <c r="G5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64546.74</v>
      </c>
      <c r="H50" s="15">
        <f>Table46[[#This Row],[LR Amount]]-Table46[[#This Row],[Granted Amount]]</f>
        <v>76.720000000001164</v>
      </c>
      <c r="I5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5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50" t="s">
        <v>18</v>
      </c>
    </row>
    <row r="51" spans="2:11" x14ac:dyDescent="0.25">
      <c r="B51" s="10">
        <v>45568</v>
      </c>
      <c r="C51" s="5">
        <v>45567</v>
      </c>
      <c r="D51" s="23" t="s">
        <v>14</v>
      </c>
      <c r="E51" s="18" t="s">
        <v>66</v>
      </c>
      <c r="F51" s="24">
        <v>124932.06</v>
      </c>
      <c r="G5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70023.33</v>
      </c>
      <c r="H51" s="15">
        <f>Table46[[#This Row],[LR Amount]]-Table46[[#This Row],[Granted Amount]]</f>
        <v>-54908.729999999996</v>
      </c>
      <c r="I5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5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51" t="s">
        <v>18</v>
      </c>
    </row>
    <row r="52" spans="2:11" x14ac:dyDescent="0.25">
      <c r="B52" s="10">
        <v>45568</v>
      </c>
      <c r="C52" s="5">
        <v>45567</v>
      </c>
      <c r="D52" s="23" t="s">
        <v>14</v>
      </c>
      <c r="E52" t="s">
        <v>67</v>
      </c>
      <c r="F52" s="24">
        <v>30854.41</v>
      </c>
      <c r="G5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2" s="15">
        <f>Table46[[#This Row],[LR Amount]]-Table46[[#This Row],[Granted Amount]]</f>
        <v>-30854.41</v>
      </c>
      <c r="I5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2" t="s">
        <v>58</v>
      </c>
    </row>
    <row r="53" spans="2:11" x14ac:dyDescent="0.25">
      <c r="B53" s="10">
        <v>45568</v>
      </c>
      <c r="C53" s="5">
        <v>45567</v>
      </c>
      <c r="D53" s="23" t="s">
        <v>14</v>
      </c>
      <c r="E53" t="s">
        <v>68</v>
      </c>
      <c r="F53" s="24">
        <v>765.54</v>
      </c>
      <c r="G5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3" s="15">
        <f>Table46[[#This Row],[LR Amount]]-Table46[[#This Row],[Granted Amount]]</f>
        <v>-765.54</v>
      </c>
      <c r="I5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3" t="s">
        <v>58</v>
      </c>
    </row>
    <row r="54" spans="2:11" x14ac:dyDescent="0.25">
      <c r="B54" s="10">
        <v>45568</v>
      </c>
      <c r="C54" s="5">
        <v>45567</v>
      </c>
      <c r="D54" s="23" t="s">
        <v>14</v>
      </c>
      <c r="E54" t="s">
        <v>69</v>
      </c>
      <c r="F54" s="24">
        <v>19245.21</v>
      </c>
      <c r="G5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4" s="15">
        <f>Table46[[#This Row],[LR Amount]]-Table46[[#This Row],[Granted Amount]]</f>
        <v>-19245.21</v>
      </c>
      <c r="I5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4" t="s">
        <v>58</v>
      </c>
    </row>
    <row r="55" spans="2:11" x14ac:dyDescent="0.25">
      <c r="B55" s="10">
        <v>45568</v>
      </c>
      <c r="C55" s="5">
        <v>45567</v>
      </c>
      <c r="D55" s="23" t="s">
        <v>48</v>
      </c>
      <c r="E55" t="s">
        <v>70</v>
      </c>
      <c r="F55" s="24">
        <v>16040.18</v>
      </c>
      <c r="G5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5" s="15">
        <f>Table46[[#This Row],[LR Amount]]-Table46[[#This Row],[Granted Amount]]</f>
        <v>-16040.18</v>
      </c>
      <c r="I5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5" t="s">
        <v>58</v>
      </c>
    </row>
    <row r="56" spans="2:11" x14ac:dyDescent="0.25">
      <c r="B56" s="10">
        <v>45569</v>
      </c>
      <c r="C56" s="5">
        <v>45568</v>
      </c>
      <c r="D56" s="23" t="s">
        <v>14</v>
      </c>
      <c r="E56" t="s">
        <v>71</v>
      </c>
      <c r="F56" s="24">
        <v>91500</v>
      </c>
      <c r="G5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6" s="15">
        <f>Table46[[#This Row],[LR Amount]]-Table46[[#This Row],[Granted Amount]]</f>
        <v>-91500</v>
      </c>
      <c r="I5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6" t="s">
        <v>58</v>
      </c>
    </row>
    <row r="57" spans="2:11" x14ac:dyDescent="0.25">
      <c r="B57" s="10">
        <v>45569</v>
      </c>
      <c r="C57" s="5">
        <v>45568</v>
      </c>
      <c r="D57" s="23" t="s">
        <v>14</v>
      </c>
      <c r="E57" t="s">
        <v>72</v>
      </c>
      <c r="F57" s="24">
        <v>66601.919999999998</v>
      </c>
      <c r="G5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7" s="15">
        <f>Table46[[#This Row],[LR Amount]]-Table46[[#This Row],[Granted Amount]]</f>
        <v>-66601.919999999998</v>
      </c>
      <c r="I5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7" t="s">
        <v>58</v>
      </c>
    </row>
    <row r="58" spans="2:11" x14ac:dyDescent="0.25">
      <c r="B58" s="10">
        <v>45569</v>
      </c>
      <c r="C58" s="5">
        <v>45568</v>
      </c>
      <c r="D58" s="23" t="s">
        <v>14</v>
      </c>
      <c r="E58" t="s">
        <v>73</v>
      </c>
      <c r="F58" s="24">
        <v>4580.29</v>
      </c>
      <c r="G5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8" s="15">
        <f>Table46[[#This Row],[LR Amount]]-Table46[[#This Row],[Granted Amount]]</f>
        <v>-4580.29</v>
      </c>
      <c r="I5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8" t="s">
        <v>58</v>
      </c>
    </row>
    <row r="59" spans="2:11" x14ac:dyDescent="0.25">
      <c r="B59" s="10">
        <v>45569</v>
      </c>
      <c r="C59" s="5">
        <v>45568</v>
      </c>
      <c r="D59" s="23" t="s">
        <v>14</v>
      </c>
      <c r="E59" t="s">
        <v>74</v>
      </c>
      <c r="F59" s="24">
        <v>45600</v>
      </c>
      <c r="G5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59" s="15">
        <f>Table46[[#This Row],[LR Amount]]-Table46[[#This Row],[Granted Amount]]</f>
        <v>-45600</v>
      </c>
      <c r="I5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5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59" t="s">
        <v>58</v>
      </c>
    </row>
    <row r="60" spans="2:11" x14ac:dyDescent="0.25">
      <c r="B60" s="10">
        <v>45569</v>
      </c>
      <c r="C60" s="5">
        <v>45568</v>
      </c>
      <c r="D60" s="23" t="s">
        <v>14</v>
      </c>
      <c r="E60" t="s">
        <v>75</v>
      </c>
      <c r="F60" s="24">
        <v>88310</v>
      </c>
      <c r="G6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60" s="15">
        <f>Table46[[#This Row],[LR Amount]]-Table46[[#This Row],[Granted Amount]]</f>
        <v>-88310</v>
      </c>
      <c r="I6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6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60" t="s">
        <v>58</v>
      </c>
    </row>
    <row r="61" spans="2:11" x14ac:dyDescent="0.25">
      <c r="B61" s="10">
        <v>45569</v>
      </c>
      <c r="C61" s="5">
        <v>45568</v>
      </c>
      <c r="D61" s="23" t="s">
        <v>14</v>
      </c>
      <c r="E61" t="s">
        <v>76</v>
      </c>
      <c r="F61" s="24">
        <v>39897.57</v>
      </c>
      <c r="G6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40566.910000000003</v>
      </c>
      <c r="H61" s="15">
        <f>Table46[[#This Row],[LR Amount]]-Table46[[#This Row],[Granted Amount]]</f>
        <v>669.34000000000378</v>
      </c>
      <c r="I6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6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61" t="s">
        <v>18</v>
      </c>
    </row>
    <row r="62" spans="2:11" x14ac:dyDescent="0.25">
      <c r="B62" s="10">
        <v>45569</v>
      </c>
      <c r="C62" s="5">
        <v>45568</v>
      </c>
      <c r="D62" s="23" t="s">
        <v>14</v>
      </c>
      <c r="E62" t="s">
        <v>77</v>
      </c>
      <c r="F62" s="24">
        <v>113675.36</v>
      </c>
      <c r="G6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62" s="15">
        <f>Table46[[#This Row],[LR Amount]]-Table46[[#This Row],[Granted Amount]]</f>
        <v>-113675.36</v>
      </c>
      <c r="I6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6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62" t="s">
        <v>58</v>
      </c>
    </row>
    <row r="63" spans="2:11" x14ac:dyDescent="0.25">
      <c r="B63" s="10">
        <v>45569</v>
      </c>
      <c r="C63" s="5">
        <v>45568</v>
      </c>
      <c r="D63" s="23" t="s">
        <v>14</v>
      </c>
      <c r="E63" t="s">
        <v>78</v>
      </c>
      <c r="F63" s="24">
        <v>76119.7</v>
      </c>
      <c r="G6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63" s="15">
        <f>Table46[[#This Row],[LR Amount]]-Table46[[#This Row],[Granted Amount]]</f>
        <v>-76119.7</v>
      </c>
      <c r="I6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6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63" t="s">
        <v>58</v>
      </c>
    </row>
    <row r="64" spans="2:11" x14ac:dyDescent="0.25">
      <c r="B64" s="10">
        <v>45569</v>
      </c>
      <c r="C64" s="5">
        <v>45568</v>
      </c>
      <c r="D64" s="23" t="s">
        <v>14</v>
      </c>
      <c r="E64" s="18" t="s">
        <v>79</v>
      </c>
      <c r="F64" s="24">
        <v>74.88</v>
      </c>
      <c r="G6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20.88</v>
      </c>
      <c r="H64" s="15">
        <f>Table46[[#This Row],[LR Amount]]-Table46[[#This Row],[Granted Amount]]</f>
        <v>-54</v>
      </c>
      <c r="I6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6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64" t="s">
        <v>18</v>
      </c>
    </row>
    <row r="65" spans="2:11" x14ac:dyDescent="0.25">
      <c r="B65" s="10">
        <v>45569</v>
      </c>
      <c r="C65" s="5">
        <v>45568</v>
      </c>
      <c r="D65" s="23" t="s">
        <v>14</v>
      </c>
      <c r="E65" t="s">
        <v>80</v>
      </c>
      <c r="F65" s="24">
        <v>22729.68</v>
      </c>
      <c r="G6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13240.8</v>
      </c>
      <c r="H65" s="15">
        <f>Table46[[#This Row],[LR Amount]]-Table46[[#This Row],[Granted Amount]]</f>
        <v>-9488.880000000001</v>
      </c>
      <c r="I6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6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65" t="s">
        <v>39</v>
      </c>
    </row>
    <row r="66" spans="2:11" x14ac:dyDescent="0.25">
      <c r="B66" s="10">
        <v>45569</v>
      </c>
      <c r="C66" s="5">
        <v>45568</v>
      </c>
      <c r="D66" s="23" t="s">
        <v>14</v>
      </c>
      <c r="E66" t="s">
        <v>81</v>
      </c>
      <c r="F66" s="24">
        <v>9768.9599999999991</v>
      </c>
      <c r="G6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66" s="15">
        <f>Table46[[#This Row],[LR Amount]]-Table46[[#This Row],[Granted Amount]]</f>
        <v>-9768.9599999999991</v>
      </c>
      <c r="I6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6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66" t="s">
        <v>58</v>
      </c>
    </row>
    <row r="67" spans="2:11" x14ac:dyDescent="0.25">
      <c r="B67" s="10">
        <v>45569</v>
      </c>
      <c r="C67" s="5">
        <v>45568</v>
      </c>
      <c r="D67" s="23" t="s">
        <v>14</v>
      </c>
      <c r="E67" t="s">
        <v>82</v>
      </c>
      <c r="F67" s="24">
        <v>58.86</v>
      </c>
      <c r="G6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28.44</v>
      </c>
      <c r="H67" s="15">
        <f>Table46[[#This Row],[LR Amount]]-Table46[[#This Row],[Granted Amount]]</f>
        <v>-30.419999999999998</v>
      </c>
      <c r="I6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6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67" t="s">
        <v>39</v>
      </c>
    </row>
    <row r="68" spans="2:11" x14ac:dyDescent="0.25">
      <c r="B68" s="10">
        <v>45569</v>
      </c>
      <c r="C68" s="5">
        <v>45568</v>
      </c>
      <c r="D68" s="23" t="s">
        <v>14</v>
      </c>
      <c r="E68" s="18" t="s">
        <v>83</v>
      </c>
      <c r="F68" s="24">
        <v>74748.19</v>
      </c>
      <c r="G6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74497.389999999985</v>
      </c>
      <c r="H68" s="15">
        <f>Table46[[#This Row],[LR Amount]]-Table46[[#This Row],[Granted Amount]]</f>
        <v>-250.80000000001746</v>
      </c>
      <c r="I6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6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68" t="s">
        <v>18</v>
      </c>
    </row>
    <row r="69" spans="2:11" x14ac:dyDescent="0.25">
      <c r="B69" s="10">
        <v>45572</v>
      </c>
      <c r="C69" s="5">
        <v>45569</v>
      </c>
      <c r="D69" s="23" t="s">
        <v>14</v>
      </c>
      <c r="E69" t="s">
        <v>84</v>
      </c>
      <c r="F69" s="24">
        <v>20651.2</v>
      </c>
      <c r="G6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19.600000000000001</v>
      </c>
      <c r="H69" s="15">
        <f>Table46[[#This Row],[LR Amount]]-Table46[[#This Row],[Granted Amount]]</f>
        <v>-20631.600000000002</v>
      </c>
      <c r="I6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6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69" t="s">
        <v>39</v>
      </c>
    </row>
    <row r="70" spans="2:11" x14ac:dyDescent="0.25">
      <c r="B70" s="10">
        <v>45573</v>
      </c>
      <c r="C70" s="5">
        <v>45572</v>
      </c>
      <c r="D70" s="23" t="s">
        <v>36</v>
      </c>
      <c r="E70" t="s">
        <v>85</v>
      </c>
      <c r="F70" s="24">
        <v>3115.2</v>
      </c>
      <c r="G70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0" s="15">
        <f>Table46[[#This Row],[LR Amount]]-Table46[[#This Row],[Granted Amount]]</f>
        <v>-3115.2</v>
      </c>
      <c r="I7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0" t="s">
        <v>86</v>
      </c>
    </row>
    <row r="71" spans="2:11" x14ac:dyDescent="0.25">
      <c r="B71" s="10">
        <v>45573</v>
      </c>
      <c r="C71" s="5">
        <v>45572</v>
      </c>
      <c r="D71" s="23" t="s">
        <v>36</v>
      </c>
      <c r="E71" t="s">
        <v>87</v>
      </c>
      <c r="F71" s="24">
        <v>25442.16</v>
      </c>
      <c r="G71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1" s="15">
        <f>Table46[[#This Row],[LR Amount]]-Table46[[#This Row],[Granted Amount]]</f>
        <v>-25442.16</v>
      </c>
      <c r="I7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1" t="s">
        <v>86</v>
      </c>
    </row>
    <row r="72" spans="2:11" x14ac:dyDescent="0.25">
      <c r="B72" s="10">
        <v>45573</v>
      </c>
      <c r="C72" s="5">
        <v>45572</v>
      </c>
      <c r="D72" s="23" t="s">
        <v>36</v>
      </c>
      <c r="E72" t="s">
        <v>88</v>
      </c>
      <c r="F72" s="24">
        <v>12616.56</v>
      </c>
      <c r="G72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2" s="15">
        <f>Table46[[#This Row],[LR Amount]]-Table46[[#This Row],[Granted Amount]]</f>
        <v>-12616.56</v>
      </c>
      <c r="I7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2" t="s">
        <v>86</v>
      </c>
    </row>
    <row r="73" spans="2:11" x14ac:dyDescent="0.25">
      <c r="B73" s="10">
        <v>45573</v>
      </c>
      <c r="C73" s="5">
        <v>45572</v>
      </c>
      <c r="D73" s="23" t="s">
        <v>36</v>
      </c>
      <c r="E73" t="s">
        <v>89</v>
      </c>
      <c r="F73" s="24">
        <v>22915.200000000001</v>
      </c>
      <c r="G73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3" s="15">
        <f>Table46[[#This Row],[LR Amount]]-Table46[[#This Row],[Granted Amount]]</f>
        <v>-22915.200000000001</v>
      </c>
      <c r="I7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3" t="s">
        <v>86</v>
      </c>
    </row>
    <row r="74" spans="2:11" x14ac:dyDescent="0.25">
      <c r="B74" s="10">
        <v>45573</v>
      </c>
      <c r="C74" s="5">
        <v>45572</v>
      </c>
      <c r="D74" s="23" t="s">
        <v>36</v>
      </c>
      <c r="E74" t="s">
        <v>90</v>
      </c>
      <c r="F74" s="24">
        <v>34108.800000000003</v>
      </c>
      <c r="G74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4" s="15">
        <f>Table46[[#This Row],[LR Amount]]-Table46[[#This Row],[Granted Amount]]</f>
        <v>-34108.800000000003</v>
      </c>
      <c r="I7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4" t="s">
        <v>86</v>
      </c>
    </row>
    <row r="75" spans="2:11" x14ac:dyDescent="0.25">
      <c r="B75" s="10">
        <v>45573</v>
      </c>
      <c r="C75" s="5">
        <v>45572</v>
      </c>
      <c r="D75" s="23" t="s">
        <v>36</v>
      </c>
      <c r="E75" t="s">
        <v>91</v>
      </c>
      <c r="F75" s="24">
        <v>6321.6</v>
      </c>
      <c r="G75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5" s="15">
        <f>Table46[[#This Row],[LR Amount]]-Table46[[#This Row],[Granted Amount]]</f>
        <v>-6321.6</v>
      </c>
      <c r="I7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5" t="s">
        <v>86</v>
      </c>
    </row>
    <row r="76" spans="2:11" x14ac:dyDescent="0.25">
      <c r="B76" s="10">
        <v>45573</v>
      </c>
      <c r="C76" s="5">
        <v>45572</v>
      </c>
      <c r="D76" s="23" t="s">
        <v>36</v>
      </c>
      <c r="E76" t="s">
        <v>92</v>
      </c>
      <c r="F76" s="24">
        <v>34108.800000000003</v>
      </c>
      <c r="G76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6" s="15">
        <f>Table46[[#This Row],[LR Amount]]-Table46[[#This Row],[Granted Amount]]</f>
        <v>-34108.800000000003</v>
      </c>
      <c r="I7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6" t="s">
        <v>86</v>
      </c>
    </row>
    <row r="77" spans="2:11" x14ac:dyDescent="0.25">
      <c r="B77" s="10">
        <v>45573</v>
      </c>
      <c r="C77" s="5">
        <v>45572</v>
      </c>
      <c r="D77" s="23" t="s">
        <v>36</v>
      </c>
      <c r="E77" t="s">
        <v>93</v>
      </c>
      <c r="F77" s="24">
        <v>27878.400000000001</v>
      </c>
      <c r="G77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7" s="15">
        <f>Table46[[#This Row],[LR Amount]]-Table46[[#This Row],[Granted Amount]]</f>
        <v>-27878.400000000001</v>
      </c>
      <c r="I7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7" t="s">
        <v>86</v>
      </c>
    </row>
    <row r="78" spans="2:11" x14ac:dyDescent="0.25">
      <c r="B78" s="10">
        <v>45573</v>
      </c>
      <c r="C78" s="5">
        <v>45572</v>
      </c>
      <c r="D78" s="23" t="s">
        <v>36</v>
      </c>
      <c r="E78" t="s">
        <v>94</v>
      </c>
      <c r="F78" s="24">
        <v>27878.400000000001</v>
      </c>
      <c r="G78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8" s="15">
        <f>Table46[[#This Row],[LR Amount]]-Table46[[#This Row],[Granted Amount]]</f>
        <v>-27878.400000000001</v>
      </c>
      <c r="I7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8" t="s">
        <v>86</v>
      </c>
    </row>
    <row r="79" spans="2:11" x14ac:dyDescent="0.25">
      <c r="B79" s="10">
        <v>45573</v>
      </c>
      <c r="C79" s="5">
        <v>45572</v>
      </c>
      <c r="D79" s="23" t="s">
        <v>36</v>
      </c>
      <c r="E79" t="s">
        <v>95</v>
      </c>
      <c r="F79" s="24">
        <v>28089.599999999999</v>
      </c>
      <c r="G79" s="15" t="str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79" s="15">
        <f>Table46[[#This Row],[LR Amount]]-Table46[[#This Row],[Granted Amount]]</f>
        <v>-28089.599999999999</v>
      </c>
      <c r="I7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7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</v>
      </c>
      <c r="K79" t="s">
        <v>86</v>
      </c>
    </row>
    <row r="80" spans="2:11" x14ac:dyDescent="0.25">
      <c r="B80" s="10">
        <v>45573</v>
      </c>
      <c r="C80" s="5">
        <v>45572</v>
      </c>
      <c r="D80" s="23" t="s">
        <v>14</v>
      </c>
      <c r="E80" t="s">
        <v>96</v>
      </c>
      <c r="F80" s="24">
        <v>28173.200000000001</v>
      </c>
      <c r="G8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80" s="15">
        <f>Table46[[#This Row],[LR Amount]]-Table46[[#This Row],[Granted Amount]]</f>
        <v>-28173.200000000001</v>
      </c>
      <c r="I8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8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80" t="s">
        <v>58</v>
      </c>
    </row>
    <row r="81" spans="2:11" x14ac:dyDescent="0.25">
      <c r="B81" s="10">
        <v>45573</v>
      </c>
      <c r="C81" s="5">
        <v>45572</v>
      </c>
      <c r="D81" s="23" t="s">
        <v>14</v>
      </c>
      <c r="E81" t="s">
        <v>97</v>
      </c>
      <c r="F81" s="24">
        <v>36600</v>
      </c>
      <c r="G8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81" s="15">
        <f>Table46[[#This Row],[LR Amount]]-Table46[[#This Row],[Granted Amount]]</f>
        <v>-36600</v>
      </c>
      <c r="I8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8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81" t="s">
        <v>58</v>
      </c>
    </row>
    <row r="82" spans="2:11" x14ac:dyDescent="0.25">
      <c r="B82" s="10">
        <v>45575</v>
      </c>
      <c r="C82" s="5">
        <v>45574</v>
      </c>
      <c r="D82" s="23" t="s">
        <v>14</v>
      </c>
      <c r="E82" t="s">
        <v>98</v>
      </c>
      <c r="F82" s="24">
        <v>22771.49</v>
      </c>
      <c r="G8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2809.68</v>
      </c>
      <c r="H82" s="15">
        <f>Table46[[#This Row],[LR Amount]]-Table46[[#This Row],[Granted Amount]]</f>
        <v>-19961.810000000001</v>
      </c>
      <c r="I8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8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82" t="s">
        <v>18</v>
      </c>
    </row>
    <row r="83" spans="2:11" x14ac:dyDescent="0.25">
      <c r="B83" s="10">
        <v>45575</v>
      </c>
      <c r="C83" s="5">
        <v>45574</v>
      </c>
      <c r="D83" s="23" t="s">
        <v>14</v>
      </c>
      <c r="E83" t="s">
        <v>99</v>
      </c>
      <c r="F83" s="24">
        <v>6049.1</v>
      </c>
      <c r="G8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5956.8499999999985</v>
      </c>
      <c r="H83" s="15">
        <f>Table46[[#This Row],[LR Amount]]-Table46[[#This Row],[Granted Amount]]</f>
        <v>-92.250000000001819</v>
      </c>
      <c r="I8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8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83" t="s">
        <v>39</v>
      </c>
    </row>
    <row r="84" spans="2:11" x14ac:dyDescent="0.25">
      <c r="B84" s="10">
        <v>45575</v>
      </c>
      <c r="C84" s="5">
        <v>45574</v>
      </c>
      <c r="D84" s="23" t="s">
        <v>14</v>
      </c>
      <c r="E84" t="s">
        <v>100</v>
      </c>
      <c r="F84" s="24">
        <v>9007.9</v>
      </c>
      <c r="G8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8998.16</v>
      </c>
      <c r="H84" s="15">
        <f>Table46[[#This Row],[LR Amount]]-Table46[[#This Row],[Granted Amount]]</f>
        <v>-9.7399999999997817</v>
      </c>
      <c r="I8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8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84" t="s">
        <v>39</v>
      </c>
    </row>
    <row r="85" spans="2:11" x14ac:dyDescent="0.25">
      <c r="B85" s="10">
        <v>45575</v>
      </c>
      <c r="C85" s="5">
        <v>45574</v>
      </c>
      <c r="D85" s="23" t="s">
        <v>14</v>
      </c>
      <c r="E85" t="s">
        <v>101</v>
      </c>
      <c r="F85" s="24">
        <v>31.2</v>
      </c>
      <c r="G8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35.61</v>
      </c>
      <c r="H85" s="15">
        <f>Table46[[#This Row],[LR Amount]]-Table46[[#This Row],[Granted Amount]]</f>
        <v>4.41</v>
      </c>
      <c r="I8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8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85" t="s">
        <v>18</v>
      </c>
    </row>
    <row r="86" spans="2:11" x14ac:dyDescent="0.25">
      <c r="B86" s="10">
        <v>45575</v>
      </c>
      <c r="C86" s="5">
        <v>45574</v>
      </c>
      <c r="D86" s="23" t="s">
        <v>14</v>
      </c>
      <c r="E86" t="s">
        <v>102</v>
      </c>
      <c r="F86" s="24">
        <v>7216.06</v>
      </c>
      <c r="G8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7130.74</v>
      </c>
      <c r="H86" s="15">
        <f>Table46[[#This Row],[LR Amount]]-Table46[[#This Row],[Granted Amount]]</f>
        <v>-85.320000000000618</v>
      </c>
      <c r="I8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8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86" t="s">
        <v>18</v>
      </c>
    </row>
    <row r="87" spans="2:11" x14ac:dyDescent="0.25">
      <c r="B87" s="10">
        <v>45575</v>
      </c>
      <c r="C87" s="5">
        <v>45574</v>
      </c>
      <c r="D87" s="23" t="s">
        <v>14</v>
      </c>
      <c r="E87" t="s">
        <v>103</v>
      </c>
      <c r="F87" s="24">
        <v>22036.35</v>
      </c>
      <c r="G8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21799.71</v>
      </c>
      <c r="H87" s="15">
        <f>Table46[[#This Row],[LR Amount]]-Table46[[#This Row],[Granted Amount]]</f>
        <v>-236.63999999999942</v>
      </c>
      <c r="I8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8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87" t="s">
        <v>18</v>
      </c>
    </row>
    <row r="88" spans="2:11" x14ac:dyDescent="0.25">
      <c r="B88" s="10">
        <v>45575</v>
      </c>
      <c r="C88" s="5">
        <v>45574</v>
      </c>
      <c r="D88" s="23" t="s">
        <v>14</v>
      </c>
      <c r="E88" t="s">
        <v>104</v>
      </c>
      <c r="F88" s="24">
        <v>4424.22</v>
      </c>
      <c r="G8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221.34</v>
      </c>
      <c r="H88" s="15">
        <f>Table46[[#This Row],[LR Amount]]-Table46[[#This Row],[Granted Amount]]</f>
        <v>-4202.88</v>
      </c>
      <c r="I8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8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88" t="s">
        <v>39</v>
      </c>
    </row>
    <row r="89" spans="2:11" x14ac:dyDescent="0.25">
      <c r="B89" s="10">
        <v>45575</v>
      </c>
      <c r="C89" s="5">
        <v>45574</v>
      </c>
      <c r="D89" s="23" t="s">
        <v>14</v>
      </c>
      <c r="E89" t="s">
        <v>105</v>
      </c>
      <c r="F89" s="24">
        <v>46.83</v>
      </c>
      <c r="G8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9.73</v>
      </c>
      <c r="H89" s="15">
        <f>Table46[[#This Row],[LR Amount]]-Table46[[#This Row],[Granted Amount]]</f>
        <v>-37.099999999999994</v>
      </c>
      <c r="I8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8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89" t="s">
        <v>18</v>
      </c>
    </row>
    <row r="90" spans="2:11" x14ac:dyDescent="0.25">
      <c r="B90" s="10">
        <v>45575</v>
      </c>
      <c r="C90" s="5">
        <v>45574</v>
      </c>
      <c r="D90" s="23" t="s">
        <v>14</v>
      </c>
      <c r="E90" t="s">
        <v>106</v>
      </c>
      <c r="F90" s="24">
        <v>52466.8</v>
      </c>
      <c r="G9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90" s="15">
        <f>Table46[[#This Row],[LR Amount]]-Table46[[#This Row],[Granted Amount]]</f>
        <v>-52466.8</v>
      </c>
      <c r="I9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9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90" t="s">
        <v>58</v>
      </c>
    </row>
    <row r="91" spans="2:11" x14ac:dyDescent="0.25">
      <c r="B91" s="10">
        <v>45575</v>
      </c>
      <c r="C91" s="5">
        <v>45574</v>
      </c>
      <c r="D91" s="23" t="s">
        <v>14</v>
      </c>
      <c r="E91" t="s">
        <v>107</v>
      </c>
      <c r="F91" s="24">
        <v>40854.82</v>
      </c>
      <c r="G9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91" s="15">
        <f>Table46[[#This Row],[LR Amount]]-Table46[[#This Row],[Granted Amount]]</f>
        <v>-40854.82</v>
      </c>
      <c r="I9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9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91" t="s">
        <v>58</v>
      </c>
    </row>
    <row r="92" spans="2:11" x14ac:dyDescent="0.25">
      <c r="B92" s="10">
        <v>45575</v>
      </c>
      <c r="C92" s="5">
        <v>45574</v>
      </c>
      <c r="D92" s="23" t="s">
        <v>14</v>
      </c>
      <c r="E92" t="s">
        <v>108</v>
      </c>
      <c r="F92" s="24">
        <v>15397.07</v>
      </c>
      <c r="G9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92" s="15">
        <f>Table46[[#This Row],[LR Amount]]-Table46[[#This Row],[Granted Amount]]</f>
        <v>-15397.07</v>
      </c>
      <c r="I9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9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92" t="s">
        <v>58</v>
      </c>
    </row>
    <row r="93" spans="2:11" x14ac:dyDescent="0.25">
      <c r="B93" s="10">
        <v>45575</v>
      </c>
      <c r="C93" s="5">
        <v>45574</v>
      </c>
      <c r="D93" s="23" t="s">
        <v>14</v>
      </c>
      <c r="E93" t="s">
        <v>109</v>
      </c>
      <c r="F93" s="24">
        <v>30.42</v>
      </c>
      <c r="G9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93" s="15">
        <f>Table46[[#This Row],[LR Amount]]-Table46[[#This Row],[Granted Amount]]</f>
        <v>-30.42</v>
      </c>
      <c r="I9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9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93" t="s">
        <v>58</v>
      </c>
    </row>
    <row r="94" spans="2:11" x14ac:dyDescent="0.25">
      <c r="B94" s="10">
        <v>45575</v>
      </c>
      <c r="C94" s="5">
        <v>45574</v>
      </c>
      <c r="D94" s="23" t="s">
        <v>14</v>
      </c>
      <c r="E94" t="s">
        <v>110</v>
      </c>
      <c r="F94" s="24">
        <v>113502.02</v>
      </c>
      <c r="G9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94" s="15">
        <f>Table46[[#This Row],[LR Amount]]-Table46[[#This Row],[Granted Amount]]</f>
        <v>-113502.02</v>
      </c>
      <c r="I9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9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94" t="s">
        <v>58</v>
      </c>
    </row>
    <row r="95" spans="2:11" x14ac:dyDescent="0.25">
      <c r="B95" s="10">
        <v>45575</v>
      </c>
      <c r="C95" s="5">
        <v>45574</v>
      </c>
      <c r="D95" s="23" t="s">
        <v>14</v>
      </c>
      <c r="E95" t="s">
        <v>111</v>
      </c>
      <c r="F95" s="24">
        <v>29100.95</v>
      </c>
      <c r="G9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95" s="15">
        <f>Table46[[#This Row],[LR Amount]]-Table46[[#This Row],[Granted Amount]]</f>
        <v>-29100.95</v>
      </c>
      <c r="I9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9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95" t="s">
        <v>58</v>
      </c>
    </row>
    <row r="96" spans="2:11" x14ac:dyDescent="0.25">
      <c r="B96" s="10">
        <v>45576</v>
      </c>
      <c r="C96" s="5">
        <v>45575</v>
      </c>
      <c r="D96" s="23" t="s">
        <v>14</v>
      </c>
      <c r="E96" t="s">
        <v>112</v>
      </c>
      <c r="F96" s="24">
        <v>664.5</v>
      </c>
      <c r="G9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318.24</v>
      </c>
      <c r="H96" s="15">
        <f>Table46[[#This Row],[LR Amount]]-Table46[[#This Row],[Granted Amount]]</f>
        <v>-346.26</v>
      </c>
      <c r="I9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9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96" t="s">
        <v>18</v>
      </c>
    </row>
    <row r="97" spans="2:11" x14ac:dyDescent="0.25">
      <c r="B97" s="10">
        <v>45576</v>
      </c>
      <c r="C97" s="5">
        <v>45575</v>
      </c>
      <c r="D97" s="23" t="s">
        <v>14</v>
      </c>
      <c r="E97" t="s">
        <v>113</v>
      </c>
      <c r="F97" s="24">
        <v>18228.48</v>
      </c>
      <c r="G9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10463.16</v>
      </c>
      <c r="H97" s="15">
        <f>Table46[[#This Row],[LR Amount]]-Table46[[#This Row],[Granted Amount]]</f>
        <v>-7765.32</v>
      </c>
      <c r="I9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9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97" t="s">
        <v>18</v>
      </c>
    </row>
    <row r="98" spans="2:11" x14ac:dyDescent="0.25">
      <c r="B98" s="10">
        <v>45576</v>
      </c>
      <c r="C98" s="5">
        <v>45575</v>
      </c>
      <c r="D98" s="23" t="s">
        <v>14</v>
      </c>
      <c r="E98" t="s">
        <v>114</v>
      </c>
      <c r="F98" s="24">
        <v>4268.88</v>
      </c>
      <c r="G9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98" s="15">
        <f>Table46[[#This Row],[LR Amount]]-Table46[[#This Row],[Granted Amount]]</f>
        <v>-4268.88</v>
      </c>
      <c r="I9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9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98" t="s">
        <v>58</v>
      </c>
    </row>
    <row r="99" spans="2:11" x14ac:dyDescent="0.25">
      <c r="B99" s="10">
        <v>45576</v>
      </c>
      <c r="C99" s="5">
        <v>45575</v>
      </c>
      <c r="D99" s="23" t="s">
        <v>14</v>
      </c>
      <c r="E99" t="s">
        <v>115</v>
      </c>
      <c r="F99" s="24">
        <v>15418.2</v>
      </c>
      <c r="G9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4953.24</v>
      </c>
      <c r="H99" s="15">
        <f>Table46[[#This Row],[LR Amount]]-Table46[[#This Row],[Granted Amount]]</f>
        <v>-10464.960000000001</v>
      </c>
      <c r="I9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9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99" t="s">
        <v>18</v>
      </c>
    </row>
    <row r="100" spans="2:11" x14ac:dyDescent="0.25">
      <c r="B100" s="10">
        <v>45576</v>
      </c>
      <c r="C100" s="5">
        <v>45575</v>
      </c>
      <c r="D100" s="23" t="s">
        <v>14</v>
      </c>
      <c r="E100" t="s">
        <v>116</v>
      </c>
      <c r="F100" s="24">
        <v>4983</v>
      </c>
      <c r="G10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4892</v>
      </c>
      <c r="H100" s="15">
        <f>Table46[[#This Row],[LR Amount]]-Table46[[#This Row],[Granted Amount]]</f>
        <v>-91</v>
      </c>
      <c r="I10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0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100" t="s">
        <v>18</v>
      </c>
    </row>
    <row r="101" spans="2:11" x14ac:dyDescent="0.25">
      <c r="B101" s="10">
        <v>45576</v>
      </c>
      <c r="C101" s="5">
        <v>45575</v>
      </c>
      <c r="D101" s="23" t="s">
        <v>14</v>
      </c>
      <c r="E101" t="s">
        <v>117</v>
      </c>
      <c r="F101" s="24">
        <v>2645.26</v>
      </c>
      <c r="G10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3881.32</v>
      </c>
      <c r="H101" s="15">
        <f>Table46[[#This Row],[LR Amount]]-Table46[[#This Row],[Granted Amount]]</f>
        <v>1236.06</v>
      </c>
      <c r="I10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0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101" t="s">
        <v>18</v>
      </c>
    </row>
    <row r="102" spans="2:11" x14ac:dyDescent="0.25">
      <c r="B102" s="10">
        <v>45576</v>
      </c>
      <c r="C102" s="5">
        <v>45575</v>
      </c>
      <c r="D102" s="23" t="s">
        <v>14</v>
      </c>
      <c r="E102" t="s">
        <v>118</v>
      </c>
      <c r="F102" s="24">
        <v>16394.560000000001</v>
      </c>
      <c r="G10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02" s="15">
        <f>Table46[[#This Row],[LR Amount]]-Table46[[#This Row],[Granted Amount]]</f>
        <v>-16394.560000000001</v>
      </c>
      <c r="I10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0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Released-CI Number</v>
      </c>
      <c r="K102" t="s">
        <v>58</v>
      </c>
    </row>
    <row r="103" spans="2:11" x14ac:dyDescent="0.25">
      <c r="B103" s="10">
        <v>45576</v>
      </c>
      <c r="C103" s="5">
        <v>45575</v>
      </c>
      <c r="D103" s="23" t="s">
        <v>14</v>
      </c>
      <c r="E103" t="s">
        <v>119</v>
      </c>
      <c r="F103" s="24">
        <v>2946.3</v>
      </c>
      <c r="G10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03" s="15">
        <f>Table46[[#This Row],[LR Amount]]-Table46[[#This Row],[Granted Amount]]</f>
        <v>-2946.3</v>
      </c>
      <c r="I10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0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03" t="s">
        <v>58</v>
      </c>
    </row>
    <row r="104" spans="2:11" x14ac:dyDescent="0.25">
      <c r="B104" s="10">
        <v>45576</v>
      </c>
      <c r="C104" s="5">
        <v>45575</v>
      </c>
      <c r="D104" s="23" t="s">
        <v>14</v>
      </c>
      <c r="E104" t="s">
        <v>120</v>
      </c>
      <c r="F104" s="24">
        <v>16159.65</v>
      </c>
      <c r="G10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15693.19</v>
      </c>
      <c r="H104" s="15">
        <f>Table46[[#This Row],[LR Amount]]-Table46[[#This Row],[Granted Amount]]</f>
        <v>-466.45999999999913</v>
      </c>
      <c r="I10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0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104" t="s">
        <v>18</v>
      </c>
    </row>
    <row r="105" spans="2:11" x14ac:dyDescent="0.25">
      <c r="B105" s="10">
        <v>45576</v>
      </c>
      <c r="C105" s="5">
        <v>45575</v>
      </c>
      <c r="D105" s="23" t="s">
        <v>14</v>
      </c>
      <c r="E105" t="s">
        <v>121</v>
      </c>
      <c r="F105" s="24">
        <v>9477.68</v>
      </c>
      <c r="G10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2709.92</v>
      </c>
      <c r="H105" s="15">
        <f>Table46[[#This Row],[LR Amount]]-Table46[[#This Row],[Granted Amount]]</f>
        <v>-6767.76</v>
      </c>
      <c r="I10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0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105" t="s">
        <v>18</v>
      </c>
    </row>
    <row r="106" spans="2:11" x14ac:dyDescent="0.25">
      <c r="B106" s="10">
        <v>45576</v>
      </c>
      <c r="C106" s="5">
        <v>45575</v>
      </c>
      <c r="D106" s="23" t="s">
        <v>14</v>
      </c>
      <c r="E106" t="s">
        <v>122</v>
      </c>
      <c r="F106" s="24">
        <v>10751.94</v>
      </c>
      <c r="G10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10555.650000000001</v>
      </c>
      <c r="H106" s="15">
        <f>Table46[[#This Row],[LR Amount]]-Table46[[#This Row],[Granted Amount]]</f>
        <v>-196.28999999999905</v>
      </c>
      <c r="I10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0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106" t="s">
        <v>18</v>
      </c>
    </row>
    <row r="107" spans="2:11" x14ac:dyDescent="0.25">
      <c r="B107" s="10">
        <v>45576</v>
      </c>
      <c r="C107" s="5">
        <v>45575</v>
      </c>
      <c r="D107" s="23" t="s">
        <v>14</v>
      </c>
      <c r="E107" t="s">
        <v>123</v>
      </c>
      <c r="F107" s="24">
        <v>6861.2</v>
      </c>
      <c r="G10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07" s="15">
        <f>Table46[[#This Row],[LR Amount]]-Table46[[#This Row],[Granted Amount]]</f>
        <v>-6861.2</v>
      </c>
      <c r="I10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0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07" t="s">
        <v>58</v>
      </c>
    </row>
    <row r="108" spans="2:11" x14ac:dyDescent="0.25">
      <c r="B108" s="10">
        <v>45576</v>
      </c>
      <c r="C108" s="5">
        <v>45575</v>
      </c>
      <c r="D108" s="23" t="s">
        <v>14</v>
      </c>
      <c r="E108" t="s">
        <v>124</v>
      </c>
      <c r="F108" s="24">
        <v>11270</v>
      </c>
      <c r="G10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08" s="15">
        <f>Table46[[#This Row],[LR Amount]]-Table46[[#This Row],[Granted Amount]]</f>
        <v>-11270</v>
      </c>
      <c r="I10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0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08" t="s">
        <v>58</v>
      </c>
    </row>
    <row r="109" spans="2:11" x14ac:dyDescent="0.25">
      <c r="B109" s="10">
        <v>45576</v>
      </c>
      <c r="C109" s="5">
        <v>45575</v>
      </c>
      <c r="D109" s="23" t="s">
        <v>14</v>
      </c>
      <c r="E109" t="s">
        <v>125</v>
      </c>
      <c r="F109" s="24">
        <v>6737.81</v>
      </c>
      <c r="G10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09" s="15">
        <f>Table46[[#This Row],[LR Amount]]-Table46[[#This Row],[Granted Amount]]</f>
        <v>-6737.81</v>
      </c>
      <c r="I10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0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09" t="s">
        <v>58</v>
      </c>
    </row>
    <row r="110" spans="2:11" x14ac:dyDescent="0.25">
      <c r="B110" s="10">
        <v>45576</v>
      </c>
      <c r="C110" s="5">
        <v>45575</v>
      </c>
      <c r="D110" s="23" t="s">
        <v>14</v>
      </c>
      <c r="E110" t="s">
        <v>126</v>
      </c>
      <c r="F110" s="24">
        <v>76479.27</v>
      </c>
      <c r="G11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10" s="15">
        <f>Table46[[#This Row],[LR Amount]]-Table46[[#This Row],[Granted Amount]]</f>
        <v>-76479.27</v>
      </c>
      <c r="I11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1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10" t="s">
        <v>58</v>
      </c>
    </row>
    <row r="111" spans="2:11" x14ac:dyDescent="0.25">
      <c r="B111" s="10">
        <v>45576</v>
      </c>
      <c r="C111" s="5">
        <v>45575</v>
      </c>
      <c r="D111" s="23" t="s">
        <v>14</v>
      </c>
      <c r="E111" t="s">
        <v>127</v>
      </c>
      <c r="F111" s="24">
        <v>14641.48</v>
      </c>
      <c r="G11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14846.77</v>
      </c>
      <c r="H111" s="15">
        <f>Table46[[#This Row],[LR Amount]]-Table46[[#This Row],[Granted Amount]]</f>
        <v>205.29000000000087</v>
      </c>
      <c r="I11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1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111" t="s">
        <v>18</v>
      </c>
    </row>
    <row r="112" spans="2:11" x14ac:dyDescent="0.25">
      <c r="B112" s="10">
        <v>45576</v>
      </c>
      <c r="C112" s="5">
        <v>45575</v>
      </c>
      <c r="D112" s="23" t="s">
        <v>14</v>
      </c>
      <c r="E112" t="s">
        <v>128</v>
      </c>
      <c r="F112" s="24">
        <v>7808.18</v>
      </c>
      <c r="G11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7872.6399999999994</v>
      </c>
      <c r="H112" s="15">
        <f>Table46[[#This Row],[LR Amount]]-Table46[[#This Row],[Granted Amount]]</f>
        <v>64.459999999999127</v>
      </c>
      <c r="I11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1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112" t="s">
        <v>18</v>
      </c>
    </row>
    <row r="113" spans="2:11" x14ac:dyDescent="0.25">
      <c r="B113" s="10">
        <v>45576</v>
      </c>
      <c r="C113" s="5">
        <v>45575</v>
      </c>
      <c r="D113" s="23" t="s">
        <v>14</v>
      </c>
      <c r="E113" t="s">
        <v>129</v>
      </c>
      <c r="F113" s="24">
        <v>1266.72</v>
      </c>
      <c r="G11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1388.52</v>
      </c>
      <c r="H113" s="15">
        <f>Table46[[#This Row],[LR Amount]]-Table46[[#This Row],[Granted Amount]]</f>
        <v>121.79999999999995</v>
      </c>
      <c r="I11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1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113" t="s">
        <v>18</v>
      </c>
    </row>
    <row r="114" spans="2:11" x14ac:dyDescent="0.25">
      <c r="B114" s="10">
        <v>45576</v>
      </c>
      <c r="C114" s="5">
        <v>45575</v>
      </c>
      <c r="D114" s="23" t="s">
        <v>14</v>
      </c>
      <c r="E114" t="s">
        <v>130</v>
      </c>
      <c r="F114" s="24">
        <v>13060.16</v>
      </c>
      <c r="G11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14" s="15">
        <f>Table46[[#This Row],[LR Amount]]-Table46[[#This Row],[Granted Amount]]</f>
        <v>-13060.16</v>
      </c>
      <c r="I11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1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14" t="s">
        <v>58</v>
      </c>
    </row>
    <row r="115" spans="2:11" x14ac:dyDescent="0.25">
      <c r="B115" s="10">
        <v>45576</v>
      </c>
      <c r="C115" s="5">
        <v>45575</v>
      </c>
      <c r="D115" s="23" t="s">
        <v>14</v>
      </c>
      <c r="E115" t="s">
        <v>131</v>
      </c>
      <c r="F115" s="24">
        <v>33765.57</v>
      </c>
      <c r="G11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33055.65</v>
      </c>
      <c r="H115" s="15">
        <f>Table46[[#This Row],[LR Amount]]-Table46[[#This Row],[Granted Amount]]</f>
        <v>-709.91999999999825</v>
      </c>
      <c r="I11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1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115" t="s">
        <v>18</v>
      </c>
    </row>
    <row r="116" spans="2:11" x14ac:dyDescent="0.25">
      <c r="B116" s="10">
        <v>45576</v>
      </c>
      <c r="C116" s="5">
        <v>45575</v>
      </c>
      <c r="D116" s="23" t="s">
        <v>14</v>
      </c>
      <c r="E116" t="s">
        <v>132</v>
      </c>
      <c r="F116" s="24">
        <v>34061.75</v>
      </c>
      <c r="G11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33487.5</v>
      </c>
      <c r="H116" s="15">
        <f>Table46[[#This Row],[LR Amount]]-Table46[[#This Row],[Granted Amount]]</f>
        <v>-574.25</v>
      </c>
      <c r="I11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1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116" t="s">
        <v>18</v>
      </c>
    </row>
    <row r="117" spans="2:11" x14ac:dyDescent="0.25">
      <c r="B117" s="10">
        <v>45576</v>
      </c>
      <c r="C117" s="5">
        <v>45575</v>
      </c>
      <c r="D117" s="23" t="s">
        <v>14</v>
      </c>
      <c r="E117" t="s">
        <v>133</v>
      </c>
      <c r="F117" s="24">
        <v>28271.4</v>
      </c>
      <c r="G11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17" s="15">
        <f>Table46[[#This Row],[LR Amount]]-Table46[[#This Row],[Granted Amount]]</f>
        <v>-28271.4</v>
      </c>
      <c r="I11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1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17" t="s">
        <v>58</v>
      </c>
    </row>
    <row r="118" spans="2:11" x14ac:dyDescent="0.25">
      <c r="B118" s="10">
        <v>45576</v>
      </c>
      <c r="C118" s="5">
        <v>45575</v>
      </c>
      <c r="D118" s="23" t="s">
        <v>14</v>
      </c>
      <c r="E118" t="s">
        <v>134</v>
      </c>
      <c r="F118" s="24">
        <v>8686.08</v>
      </c>
      <c r="G11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18" s="15">
        <f>Table46[[#This Row],[LR Amount]]-Table46[[#This Row],[Granted Amount]]</f>
        <v>-8686.08</v>
      </c>
      <c r="I11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1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18" t="s">
        <v>58</v>
      </c>
    </row>
    <row r="119" spans="2:11" x14ac:dyDescent="0.25">
      <c r="B119" s="10">
        <v>45576</v>
      </c>
      <c r="C119" s="5">
        <v>45575</v>
      </c>
      <c r="D119" s="23" t="s">
        <v>14</v>
      </c>
      <c r="E119" t="s">
        <v>135</v>
      </c>
      <c r="F119" s="24">
        <v>10494.9</v>
      </c>
      <c r="G11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10495.93</v>
      </c>
      <c r="H119" s="15">
        <f>Table46[[#This Row],[LR Amount]]-Table46[[#This Row],[Granted Amount]]</f>
        <v>1.0300000000006548</v>
      </c>
      <c r="I11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1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Difference-CI Number</v>
      </c>
      <c r="K119" t="s">
        <v>18</v>
      </c>
    </row>
    <row r="120" spans="2:11" x14ac:dyDescent="0.25">
      <c r="B120" s="10">
        <v>45576</v>
      </c>
      <c r="C120" s="5">
        <v>45575</v>
      </c>
      <c r="D120" s="23" t="s">
        <v>14</v>
      </c>
      <c r="E120" t="s">
        <v>136</v>
      </c>
      <c r="F120" s="24">
        <v>3169.39</v>
      </c>
      <c r="G12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3050.24</v>
      </c>
      <c r="H120" s="15">
        <f>Table46[[#This Row],[LR Amount]]-Table46[[#This Row],[Granted Amount]]</f>
        <v>-119.15000000000009</v>
      </c>
      <c r="I12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Value Difference</v>
      </c>
      <c r="J12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Value Difference-BAH Number</v>
      </c>
      <c r="K120" t="s">
        <v>18</v>
      </c>
    </row>
    <row r="121" spans="2:11" x14ac:dyDescent="0.25">
      <c r="B121" s="10">
        <v>45576</v>
      </c>
      <c r="C121" s="5">
        <v>45575</v>
      </c>
      <c r="D121" s="23" t="s">
        <v>14</v>
      </c>
      <c r="E121" t="s">
        <v>137</v>
      </c>
      <c r="F121" s="24">
        <v>5659.2</v>
      </c>
      <c r="G12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1" s="15">
        <f>Table46[[#This Row],[LR Amount]]-Table46[[#This Row],[Granted Amount]]</f>
        <v>-5659.2</v>
      </c>
      <c r="I12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1" t="s">
        <v>58</v>
      </c>
    </row>
    <row r="122" spans="2:11" x14ac:dyDescent="0.25">
      <c r="B122" s="10">
        <v>45576</v>
      </c>
      <c r="C122" s="5">
        <v>45575</v>
      </c>
      <c r="D122" s="23" t="s">
        <v>14</v>
      </c>
      <c r="E122" t="s">
        <v>138</v>
      </c>
      <c r="F122" s="24">
        <v>844.2</v>
      </c>
      <c r="G12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2" s="15">
        <f>Table46[[#This Row],[LR Amount]]-Table46[[#This Row],[Granted Amount]]</f>
        <v>-844.2</v>
      </c>
      <c r="I12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2" t="s">
        <v>58</v>
      </c>
    </row>
    <row r="123" spans="2:11" x14ac:dyDescent="0.25">
      <c r="B123" s="10">
        <v>45576</v>
      </c>
      <c r="C123" s="5">
        <v>45575</v>
      </c>
      <c r="D123" s="23" t="s">
        <v>48</v>
      </c>
      <c r="E123" t="s">
        <v>139</v>
      </c>
      <c r="F123" s="24">
        <v>152.26</v>
      </c>
      <c r="G12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3" s="15">
        <f>Table46[[#This Row],[LR Amount]]-Table46[[#This Row],[Granted Amount]]</f>
        <v>-152.26</v>
      </c>
      <c r="I12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3" t="s">
        <v>58</v>
      </c>
    </row>
    <row r="124" spans="2:11" x14ac:dyDescent="0.25">
      <c r="B124" s="10">
        <v>45576</v>
      </c>
      <c r="C124" s="5">
        <v>45575</v>
      </c>
      <c r="D124" s="23" t="s">
        <v>48</v>
      </c>
      <c r="E124" t="s">
        <v>140</v>
      </c>
      <c r="F124" s="24">
        <v>546.15</v>
      </c>
      <c r="G12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4" s="15">
        <f>Table46[[#This Row],[LR Amount]]-Table46[[#This Row],[Granted Amount]]</f>
        <v>-546.15</v>
      </c>
      <c r="I12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4" t="s">
        <v>58</v>
      </c>
    </row>
    <row r="125" spans="2:11" x14ac:dyDescent="0.25">
      <c r="B125" s="10">
        <v>45576</v>
      </c>
      <c r="C125" s="5">
        <v>45575</v>
      </c>
      <c r="D125" s="23" t="s">
        <v>48</v>
      </c>
      <c r="E125" t="s">
        <v>141</v>
      </c>
      <c r="F125" s="24">
        <v>190.38</v>
      </c>
      <c r="G12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5" s="15">
        <f>Table46[[#This Row],[LR Amount]]-Table46[[#This Row],[Granted Amount]]</f>
        <v>-190.38</v>
      </c>
      <c r="I12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5" t="s">
        <v>58</v>
      </c>
    </row>
    <row r="126" spans="2:11" x14ac:dyDescent="0.25">
      <c r="B126" s="10">
        <v>45576</v>
      </c>
      <c r="C126" s="5">
        <v>45575</v>
      </c>
      <c r="D126" s="23" t="s">
        <v>48</v>
      </c>
      <c r="E126" t="s">
        <v>142</v>
      </c>
      <c r="F126" s="24">
        <v>1221.3900000000001</v>
      </c>
      <c r="G12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6" s="15">
        <f>Table46[[#This Row],[LR Amount]]-Table46[[#This Row],[Granted Amount]]</f>
        <v>-1221.3900000000001</v>
      </c>
      <c r="I12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6" t="s">
        <v>58</v>
      </c>
    </row>
    <row r="127" spans="2:11" x14ac:dyDescent="0.25">
      <c r="B127" s="10">
        <v>45576</v>
      </c>
      <c r="C127" s="5">
        <v>45575</v>
      </c>
      <c r="D127" s="23" t="s">
        <v>48</v>
      </c>
      <c r="E127" t="s">
        <v>143</v>
      </c>
      <c r="F127" s="24">
        <v>1120</v>
      </c>
      <c r="G12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7" s="15">
        <f>Table46[[#This Row],[LR Amount]]-Table46[[#This Row],[Granted Amount]]</f>
        <v>-1120</v>
      </c>
      <c r="I12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7" t="s">
        <v>58</v>
      </c>
    </row>
    <row r="128" spans="2:11" x14ac:dyDescent="0.25">
      <c r="B128" s="10">
        <v>45576</v>
      </c>
      <c r="C128" s="5">
        <v>45575</v>
      </c>
      <c r="D128" s="23" t="s">
        <v>48</v>
      </c>
      <c r="E128" t="s">
        <v>144</v>
      </c>
      <c r="F128" s="24">
        <v>105.6</v>
      </c>
      <c r="G12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8" s="15">
        <f>Table46[[#This Row],[LR Amount]]-Table46[[#This Row],[Granted Amount]]</f>
        <v>-105.6</v>
      </c>
      <c r="I12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8" t="s">
        <v>58</v>
      </c>
    </row>
    <row r="129" spans="2:11" x14ac:dyDescent="0.25">
      <c r="B129" s="10">
        <v>45576</v>
      </c>
      <c r="C129" s="5">
        <v>45575</v>
      </c>
      <c r="D129" s="23" t="s">
        <v>48</v>
      </c>
      <c r="E129" t="s">
        <v>145</v>
      </c>
      <c r="F129" s="24">
        <v>3273.2</v>
      </c>
      <c r="G12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29" s="15">
        <f>Table46[[#This Row],[LR Amount]]-Table46[[#This Row],[Granted Amount]]</f>
        <v>-3273.2</v>
      </c>
      <c r="I12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2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29" t="s">
        <v>58</v>
      </c>
    </row>
    <row r="130" spans="2:11" x14ac:dyDescent="0.25">
      <c r="B130" s="10">
        <v>45576</v>
      </c>
      <c r="C130" s="5">
        <v>45575</v>
      </c>
      <c r="D130" s="23" t="s">
        <v>48</v>
      </c>
      <c r="E130" t="s">
        <v>146</v>
      </c>
      <c r="F130" s="24">
        <v>681.86</v>
      </c>
      <c r="G13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0" s="15">
        <f>Table46[[#This Row],[LR Amount]]-Table46[[#This Row],[Granted Amount]]</f>
        <v>-681.86</v>
      </c>
      <c r="I13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0" t="s">
        <v>58</v>
      </c>
    </row>
    <row r="131" spans="2:11" x14ac:dyDescent="0.25">
      <c r="B131" s="10">
        <v>45576</v>
      </c>
      <c r="C131" s="5">
        <v>45575</v>
      </c>
      <c r="D131" s="23" t="s">
        <v>48</v>
      </c>
      <c r="E131" t="s">
        <v>147</v>
      </c>
      <c r="F131" s="24">
        <v>1740.14</v>
      </c>
      <c r="G13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1" s="15">
        <f>Table46[[#This Row],[LR Amount]]-Table46[[#This Row],[Granted Amount]]</f>
        <v>-1740.14</v>
      </c>
      <c r="I13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1" t="s">
        <v>58</v>
      </c>
    </row>
    <row r="132" spans="2:11" x14ac:dyDescent="0.25">
      <c r="B132" s="10">
        <v>45576</v>
      </c>
      <c r="C132" s="5">
        <v>45575</v>
      </c>
      <c r="D132" s="23" t="s">
        <v>48</v>
      </c>
      <c r="E132" t="s">
        <v>148</v>
      </c>
      <c r="F132" s="24">
        <v>454.4</v>
      </c>
      <c r="G13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2" s="15">
        <f>Table46[[#This Row],[LR Amount]]-Table46[[#This Row],[Granted Amount]]</f>
        <v>-454.4</v>
      </c>
      <c r="I13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2" t="s">
        <v>58</v>
      </c>
    </row>
    <row r="133" spans="2:11" x14ac:dyDescent="0.25">
      <c r="B133" s="10">
        <v>45576</v>
      </c>
      <c r="C133" s="5">
        <v>45575</v>
      </c>
      <c r="D133" s="23" t="s">
        <v>48</v>
      </c>
      <c r="E133" t="s">
        <v>149</v>
      </c>
      <c r="F133" s="24">
        <v>930.11</v>
      </c>
      <c r="G13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3" s="15">
        <f>Table46[[#This Row],[LR Amount]]-Table46[[#This Row],[Granted Amount]]</f>
        <v>-930.11</v>
      </c>
      <c r="I13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3" t="s">
        <v>58</v>
      </c>
    </row>
    <row r="134" spans="2:11" x14ac:dyDescent="0.25">
      <c r="B134" s="10">
        <v>45576</v>
      </c>
      <c r="C134" s="5">
        <v>45575</v>
      </c>
      <c r="D134" s="23" t="s">
        <v>48</v>
      </c>
      <c r="E134" t="s">
        <v>150</v>
      </c>
      <c r="F134" s="24">
        <v>1085.68</v>
      </c>
      <c r="G13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4" s="15">
        <f>Table46[[#This Row],[LR Amount]]-Table46[[#This Row],[Granted Amount]]</f>
        <v>-1085.68</v>
      </c>
      <c r="I13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4" t="s">
        <v>58</v>
      </c>
    </row>
    <row r="135" spans="2:11" x14ac:dyDescent="0.25">
      <c r="B135" s="10">
        <v>45576</v>
      </c>
      <c r="C135" s="5">
        <v>45575</v>
      </c>
      <c r="D135" s="23" t="s">
        <v>48</v>
      </c>
      <c r="E135" t="s">
        <v>151</v>
      </c>
      <c r="F135" s="24">
        <v>222.87</v>
      </c>
      <c r="G13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5" s="15">
        <f>Table46[[#This Row],[LR Amount]]-Table46[[#This Row],[Granted Amount]]</f>
        <v>-222.87</v>
      </c>
      <c r="I13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5" t="s">
        <v>58</v>
      </c>
    </row>
    <row r="136" spans="2:11" x14ac:dyDescent="0.25">
      <c r="B136" s="10">
        <v>45576</v>
      </c>
      <c r="C136" s="5">
        <v>45575</v>
      </c>
      <c r="D136" s="23" t="s">
        <v>48</v>
      </c>
      <c r="E136" t="s">
        <v>152</v>
      </c>
      <c r="F136" s="24">
        <v>1770.85</v>
      </c>
      <c r="G13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6" s="15">
        <f>Table46[[#This Row],[LR Amount]]-Table46[[#This Row],[Granted Amount]]</f>
        <v>-1770.85</v>
      </c>
      <c r="I13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6" t="s">
        <v>58</v>
      </c>
    </row>
    <row r="137" spans="2:11" x14ac:dyDescent="0.25">
      <c r="B137" s="10">
        <v>45576</v>
      </c>
      <c r="C137" s="5">
        <v>45575</v>
      </c>
      <c r="D137" s="23" t="s">
        <v>48</v>
      </c>
      <c r="E137" t="s">
        <v>153</v>
      </c>
      <c r="F137" s="24">
        <v>3131.26</v>
      </c>
      <c r="G13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7" s="15">
        <f>Table46[[#This Row],[LR Amount]]-Table46[[#This Row],[Granted Amount]]</f>
        <v>-3131.26</v>
      </c>
      <c r="I13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7" t="s">
        <v>58</v>
      </c>
    </row>
    <row r="138" spans="2:11" x14ac:dyDescent="0.25">
      <c r="B138" s="10">
        <v>45576</v>
      </c>
      <c r="C138" s="5">
        <v>45575</v>
      </c>
      <c r="D138" s="23" t="s">
        <v>48</v>
      </c>
      <c r="E138" t="s">
        <v>154</v>
      </c>
      <c r="F138" s="24">
        <v>927.01</v>
      </c>
      <c r="G13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8" s="15">
        <f>Table46[[#This Row],[LR Amount]]-Table46[[#This Row],[Granted Amount]]</f>
        <v>-927.01</v>
      </c>
      <c r="I13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8" t="s">
        <v>58</v>
      </c>
    </row>
    <row r="139" spans="2:11" x14ac:dyDescent="0.25">
      <c r="B139" s="10">
        <v>45576</v>
      </c>
      <c r="C139" s="5">
        <v>45575</v>
      </c>
      <c r="D139" s="23" t="s">
        <v>48</v>
      </c>
      <c r="E139" t="s">
        <v>155</v>
      </c>
      <c r="F139" s="24">
        <v>406.98</v>
      </c>
      <c r="G13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39" s="15">
        <f>Table46[[#This Row],[LR Amount]]-Table46[[#This Row],[Granted Amount]]</f>
        <v>-406.98</v>
      </c>
      <c r="I13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3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39" t="s">
        <v>58</v>
      </c>
    </row>
    <row r="140" spans="2:11" x14ac:dyDescent="0.25">
      <c r="B140" s="10">
        <v>45576</v>
      </c>
      <c r="C140" s="5">
        <v>45575</v>
      </c>
      <c r="D140" s="23" t="s">
        <v>48</v>
      </c>
      <c r="E140" t="s">
        <v>156</v>
      </c>
      <c r="F140" s="24">
        <v>400.8</v>
      </c>
      <c r="G14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0" s="15">
        <f>Table46[[#This Row],[LR Amount]]-Table46[[#This Row],[Granted Amount]]</f>
        <v>-400.8</v>
      </c>
      <c r="I14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0" t="s">
        <v>58</v>
      </c>
    </row>
    <row r="141" spans="2:11" x14ac:dyDescent="0.25">
      <c r="B141" s="10">
        <v>45576</v>
      </c>
      <c r="C141" s="5">
        <v>45575</v>
      </c>
      <c r="D141" s="23" t="s">
        <v>48</v>
      </c>
      <c r="E141" t="s">
        <v>157</v>
      </c>
      <c r="F141" s="24">
        <v>140.28</v>
      </c>
      <c r="G14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1" s="15">
        <f>Table46[[#This Row],[LR Amount]]-Table46[[#This Row],[Granted Amount]]</f>
        <v>-140.28</v>
      </c>
      <c r="I14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1" t="s">
        <v>58</v>
      </c>
    </row>
    <row r="142" spans="2:11" x14ac:dyDescent="0.25">
      <c r="B142" s="10">
        <v>45576</v>
      </c>
      <c r="C142" s="5">
        <v>45575</v>
      </c>
      <c r="D142" s="23" t="s">
        <v>48</v>
      </c>
      <c r="E142" t="s">
        <v>158</v>
      </c>
      <c r="F142" s="24">
        <v>147.19999999999999</v>
      </c>
      <c r="G142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2" s="15">
        <f>Table46[[#This Row],[LR Amount]]-Table46[[#This Row],[Granted Amount]]</f>
        <v>-147.19999999999999</v>
      </c>
      <c r="I142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2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2" t="s">
        <v>58</v>
      </c>
    </row>
    <row r="143" spans="2:11" x14ac:dyDescent="0.25">
      <c r="B143" s="10">
        <v>45576</v>
      </c>
      <c r="C143" s="5">
        <v>45575</v>
      </c>
      <c r="D143" s="23" t="s">
        <v>48</v>
      </c>
      <c r="E143" t="s">
        <v>159</v>
      </c>
      <c r="F143" s="24">
        <v>956.59</v>
      </c>
      <c r="G143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3" s="15">
        <f>Table46[[#This Row],[LR Amount]]-Table46[[#This Row],[Granted Amount]]</f>
        <v>-956.59</v>
      </c>
      <c r="I143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3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3" t="s">
        <v>58</v>
      </c>
    </row>
    <row r="144" spans="2:11" x14ac:dyDescent="0.25">
      <c r="B144" s="10">
        <v>45576</v>
      </c>
      <c r="C144" s="5">
        <v>45575</v>
      </c>
      <c r="D144" s="23" t="s">
        <v>48</v>
      </c>
      <c r="E144" t="s">
        <v>160</v>
      </c>
      <c r="F144" s="24">
        <v>70.400000000000006</v>
      </c>
      <c r="G144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4" s="15">
        <f>Table46[[#This Row],[LR Amount]]-Table46[[#This Row],[Granted Amount]]</f>
        <v>-70.400000000000006</v>
      </c>
      <c r="I144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4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4" t="s">
        <v>58</v>
      </c>
    </row>
    <row r="145" spans="2:11" x14ac:dyDescent="0.25">
      <c r="B145" s="10">
        <v>45576</v>
      </c>
      <c r="C145" s="5">
        <v>45575</v>
      </c>
      <c r="D145" s="23" t="s">
        <v>48</v>
      </c>
      <c r="E145" t="s">
        <v>161</v>
      </c>
      <c r="F145" s="24">
        <v>6816.94</v>
      </c>
      <c r="G145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5" s="15">
        <f>Table46[[#This Row],[LR Amount]]-Table46[[#This Row],[Granted Amount]]</f>
        <v>-6816.94</v>
      </c>
      <c r="I145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5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5" t="s">
        <v>58</v>
      </c>
    </row>
    <row r="146" spans="2:11" x14ac:dyDescent="0.25">
      <c r="B146" s="10">
        <v>45576</v>
      </c>
      <c r="C146" s="5">
        <v>45575</v>
      </c>
      <c r="D146" s="23" t="s">
        <v>48</v>
      </c>
      <c r="E146" t="s">
        <v>162</v>
      </c>
      <c r="F146" s="24">
        <v>191.98</v>
      </c>
      <c r="G146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6" s="15">
        <f>Table46[[#This Row],[LR Amount]]-Table46[[#This Row],[Granted Amount]]</f>
        <v>-191.98</v>
      </c>
      <c r="I146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6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6" t="s">
        <v>58</v>
      </c>
    </row>
    <row r="147" spans="2:11" x14ac:dyDescent="0.25">
      <c r="B147" s="10">
        <v>45576</v>
      </c>
      <c r="C147" s="5">
        <v>45575</v>
      </c>
      <c r="D147" s="23" t="s">
        <v>48</v>
      </c>
      <c r="E147" t="s">
        <v>163</v>
      </c>
      <c r="F147" s="24">
        <v>2945.76</v>
      </c>
      <c r="G147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7" s="15">
        <f>Table46[[#This Row],[LR Amount]]-Table46[[#This Row],[Granted Amount]]</f>
        <v>-2945.76</v>
      </c>
      <c r="I147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7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7" t="s">
        <v>58</v>
      </c>
    </row>
    <row r="148" spans="2:11" x14ac:dyDescent="0.25">
      <c r="B148" s="10">
        <v>45576</v>
      </c>
      <c r="C148" s="5">
        <v>45575</v>
      </c>
      <c r="D148" s="23" t="s">
        <v>48</v>
      </c>
      <c r="E148" t="s">
        <v>164</v>
      </c>
      <c r="F148" s="24">
        <v>240</v>
      </c>
      <c r="G148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8" s="15">
        <f>Table46[[#This Row],[LR Amount]]-Table46[[#This Row],[Granted Amount]]</f>
        <v>-240</v>
      </c>
      <c r="I148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8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8" t="s">
        <v>58</v>
      </c>
    </row>
    <row r="149" spans="2:11" x14ac:dyDescent="0.25">
      <c r="B149" s="10">
        <v>45576</v>
      </c>
      <c r="C149" s="5">
        <v>45575</v>
      </c>
      <c r="D149" s="23" t="s">
        <v>48</v>
      </c>
      <c r="E149" t="s">
        <v>165</v>
      </c>
      <c r="F149" s="24">
        <v>2315.91</v>
      </c>
      <c r="G149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49" s="15">
        <f>Table46[[#This Row],[LR Amount]]-Table46[[#This Row],[Granted Amount]]</f>
        <v>-2315.91</v>
      </c>
      <c r="I149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49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49" t="s">
        <v>58</v>
      </c>
    </row>
    <row r="150" spans="2:11" x14ac:dyDescent="0.25">
      <c r="B150" s="10">
        <v>45576</v>
      </c>
      <c r="C150" s="5">
        <v>45575</v>
      </c>
      <c r="D150" s="23" t="s">
        <v>48</v>
      </c>
      <c r="E150" t="s">
        <v>166</v>
      </c>
      <c r="F150" s="24">
        <v>2012.85</v>
      </c>
      <c r="G150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50" s="15">
        <f>Table46[[#This Row],[LR Amount]]-Table46[[#This Row],[Granted Amount]]</f>
        <v>-2012.85</v>
      </c>
      <c r="I150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50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50" t="s">
        <v>58</v>
      </c>
    </row>
    <row r="151" spans="2:11" x14ac:dyDescent="0.25">
      <c r="B151" s="10">
        <v>45576</v>
      </c>
      <c r="C151" s="5">
        <v>45575</v>
      </c>
      <c r="D151" s="23" t="s">
        <v>48</v>
      </c>
      <c r="E151" t="s">
        <v>167</v>
      </c>
      <c r="F151" s="24">
        <v>1782.27</v>
      </c>
      <c r="G151" s="15">
        <f>IFERROR(IF(LEFT(Table46[[#This Row],[CI/ BAH Number]],2)="BA",SUMIF([1]!Table2[Asia Invoice '#],Table46[[#This Row],[CI/ BAH Number]],[1]!Table2[Invoice Amount (After discount)]),IF(LEFT(Table46[[#This Row],[CI/ BAH Number]],2)="CI",SUMIF([1]!Table2[Column7],Table46[[#This Row],[CI/ BAH Number]],[1]!Table2[Total Value for Brandix]),IF(LEFT(Table46[[#This Row],[CI/ BAH Number]],2)="SE",SUMIF([1]!Table2[Asia Invoice '#],Table46[[#This Row],[CI/ BAH Number]],[1]!Table2[Invoice Amount (After discount)]),"0"))),"0")</f>
        <v>0</v>
      </c>
      <c r="H151" s="15">
        <f>Table46[[#This Row],[LR Amount]]-Table46[[#This Row],[Granted Amount]]</f>
        <v>-1782.27</v>
      </c>
      <c r="I151" s="16" t="str">
        <f>IF(Table46[[#This Row],[CI/ BAH Number]]="","",IF(Table46[[#This Row],[LR Amount]]=0,"LR Not Released",IF(Table46[[#This Row],[Difference]]+Table46[[#This Row],[LR Amount]]=Table46[[#This Row],[Granted Amount]],"Value is tallying with LR",IF(Table46[[#This Row],[Difference]]+Table46[[#This Row],[LR Amount]]&lt;&gt;Table46[[#This Row],[Granted Amount]],"Value Difference"))))</f>
        <v>LR Not Released</v>
      </c>
      <c r="J151" s="17" t="str">
        <f>Table46[[#This Row],[LR status- Reason for not uploaded]]&amp;"-"&amp;IFERROR(IF(LEFT(Table46[[#This Row],[CI/ BAH Number]],2)="CI","CI Number",IF(LEFT(Table46[[#This Row],[CI/ BAH Number]],4)="BAH/","BAH Number",IF(LEFT(Table46[[#This Row],[CI/ BAH Number]],4)="BAS/","BAH Number",IF(LEFT(Table46[[#This Row],[CI/ BAH Number]],4)="SEED","SEEDS Number",IF(LEFT(Table46[[#This Row],[CI/ BAH Number]],4)="BAHL","SEEDS Number",""))))),"")</f>
        <v>LR Not Released-BAH Number</v>
      </c>
      <c r="K151" t="s">
        <v>58</v>
      </c>
    </row>
  </sheetData>
  <conditionalFormatting sqref="E13:E14 E1:E11 E17:E1048576">
    <cfRule type="duplicateValues" dxfId="23" priority="4"/>
    <cfRule type="duplicateValues" dxfId="22" priority="5"/>
    <cfRule type="duplicateValues" dxfId="21" priority="8"/>
  </conditionalFormatting>
  <conditionalFormatting sqref="C1">
    <cfRule type="duplicateValues" dxfId="20" priority="7"/>
  </conditionalFormatting>
  <conditionalFormatting sqref="A2:A4">
    <cfRule type="duplicateValues" dxfId="19" priority="6"/>
  </conditionalFormatting>
  <conditionalFormatting sqref="E12">
    <cfRule type="duplicateValues" dxfId="18" priority="3"/>
  </conditionalFormatting>
  <conditionalFormatting sqref="F12">
    <cfRule type="duplicateValues" dxfId="17" priority="2"/>
  </conditionalFormatting>
  <conditionalFormatting sqref="E1:E14 E17:E1048576">
    <cfRule type="duplicateValues" dxfId="16" priority="1"/>
  </conditionalFormatting>
  <conditionalFormatting sqref="E13:E14 E5:E11">
    <cfRule type="duplicateValues" dxfId="15" priority="9"/>
  </conditionalFormatting>
  <conditionalFormatting sqref="F13:F16 F5:F11">
    <cfRule type="duplicateValues" dxfId="14" priority="10"/>
  </conditionalFormatting>
  <conditionalFormatting sqref="F13:F1048576 F1:F11">
    <cfRule type="duplicateValues" dxfId="13" priority="1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2C37-F7B2-4AFC-80D5-A100A0834798}">
  <dimension ref="A1:D33"/>
  <sheetViews>
    <sheetView zoomScale="67" workbookViewId="0">
      <selection activeCell="G13" sqref="G13"/>
    </sheetView>
  </sheetViews>
  <sheetFormatPr defaultRowHeight="15" x14ac:dyDescent="0.25"/>
  <cols>
    <col min="1" max="1" width="86.5703125" style="25" customWidth="1"/>
    <col min="2" max="2" width="4.28515625" style="25" customWidth="1"/>
    <col min="3" max="3" width="37.28515625" style="25" customWidth="1"/>
    <col min="4" max="4" width="78.85546875" style="25" customWidth="1"/>
    <col min="5" max="16384" width="9.140625" style="25"/>
  </cols>
  <sheetData>
    <row r="1" spans="1:4" ht="15.75" thickBot="1" x14ac:dyDescent="0.3"/>
    <row r="2" spans="1:4" ht="19.5" thickBot="1" x14ac:dyDescent="0.35">
      <c r="A2" s="26" t="s">
        <v>168</v>
      </c>
      <c r="C2" s="27" t="s">
        <v>169</v>
      </c>
      <c r="D2" s="28"/>
    </row>
    <row r="3" spans="1:4" ht="15.75" thickBot="1" x14ac:dyDescent="0.3">
      <c r="A3" s="29"/>
      <c r="C3" s="30"/>
      <c r="D3" s="31"/>
    </row>
    <row r="4" spans="1:4" ht="14.1" customHeight="1" thickBot="1" x14ac:dyDescent="0.3">
      <c r="A4" s="29"/>
      <c r="C4" s="32" t="s">
        <v>170</v>
      </c>
      <c r="D4" s="33" t="s">
        <v>171</v>
      </c>
    </row>
    <row r="5" spans="1:4" ht="15.75" x14ac:dyDescent="0.25">
      <c r="A5" s="34" t="s">
        <v>172</v>
      </c>
      <c r="B5" s="35"/>
      <c r="C5" s="36" t="s">
        <v>173</v>
      </c>
      <c r="D5" s="37" t="s">
        <v>174</v>
      </c>
    </row>
    <row r="6" spans="1:4" ht="15.75" x14ac:dyDescent="0.25">
      <c r="A6" s="38"/>
      <c r="B6" s="39"/>
      <c r="C6" s="40"/>
      <c r="D6" s="41"/>
    </row>
    <row r="7" spans="1:4" ht="15.75" x14ac:dyDescent="0.25">
      <c r="A7" s="42" t="s">
        <v>175</v>
      </c>
      <c r="B7" s="43"/>
      <c r="C7" s="44" t="s">
        <v>5</v>
      </c>
      <c r="D7" s="41" t="s">
        <v>176</v>
      </c>
    </row>
    <row r="8" spans="1:4" ht="15.75" x14ac:dyDescent="0.25">
      <c r="A8" s="42" t="s">
        <v>177</v>
      </c>
      <c r="B8" s="43"/>
      <c r="C8" s="44" t="s">
        <v>178</v>
      </c>
      <c r="D8" s="41" t="s">
        <v>176</v>
      </c>
    </row>
    <row r="9" spans="1:4" ht="15.75" x14ac:dyDescent="0.25">
      <c r="A9" s="29"/>
      <c r="C9" s="44" t="s">
        <v>179</v>
      </c>
      <c r="D9" s="41" t="s">
        <v>176</v>
      </c>
    </row>
    <row r="10" spans="1:4" ht="15.75" x14ac:dyDescent="0.25">
      <c r="A10" s="34" t="s">
        <v>180</v>
      </c>
      <c r="B10" s="35"/>
      <c r="C10" s="44" t="s">
        <v>181</v>
      </c>
      <c r="D10" s="41" t="s">
        <v>176</v>
      </c>
    </row>
    <row r="11" spans="1:4" ht="15.75" x14ac:dyDescent="0.25">
      <c r="A11" s="38"/>
      <c r="B11" s="39"/>
      <c r="C11" s="44" t="s">
        <v>9</v>
      </c>
      <c r="D11" s="41" t="s">
        <v>176</v>
      </c>
    </row>
    <row r="12" spans="1:4" ht="31.5" x14ac:dyDescent="0.25">
      <c r="A12" s="38" t="s">
        <v>182</v>
      </c>
      <c r="B12" s="39"/>
      <c r="C12" s="44" t="s">
        <v>10</v>
      </c>
      <c r="D12" s="45" t="s">
        <v>183</v>
      </c>
    </row>
    <row r="13" spans="1:4" ht="15.75" x14ac:dyDescent="0.25">
      <c r="A13" s="29"/>
      <c r="C13" s="44" t="s">
        <v>184</v>
      </c>
      <c r="D13" s="41" t="s">
        <v>176</v>
      </c>
    </row>
    <row r="14" spans="1:4" ht="15.75" x14ac:dyDescent="0.25">
      <c r="A14" s="34" t="s">
        <v>185</v>
      </c>
      <c r="B14" s="35"/>
      <c r="C14" s="44" t="s">
        <v>186</v>
      </c>
      <c r="D14" s="46" t="s">
        <v>187</v>
      </c>
    </row>
    <row r="15" spans="1:4" ht="15.75" x14ac:dyDescent="0.25">
      <c r="A15" s="38"/>
      <c r="B15" s="39"/>
      <c r="C15" s="44" t="s">
        <v>188</v>
      </c>
      <c r="D15" s="46" t="s">
        <v>189</v>
      </c>
    </row>
    <row r="16" spans="1:4" ht="15.75" x14ac:dyDescent="0.25">
      <c r="A16" s="38" t="s">
        <v>190</v>
      </c>
      <c r="B16" s="39"/>
      <c r="C16" s="44" t="s">
        <v>191</v>
      </c>
      <c r="D16" s="46" t="s">
        <v>192</v>
      </c>
    </row>
    <row r="17" spans="1:4" ht="15.75" x14ac:dyDescent="0.25">
      <c r="A17" s="47"/>
      <c r="B17" s="48"/>
      <c r="C17" s="44" t="s">
        <v>193</v>
      </c>
      <c r="D17" s="41" t="s">
        <v>176</v>
      </c>
    </row>
    <row r="18" spans="1:4" ht="15.75" x14ac:dyDescent="0.25">
      <c r="A18" s="47" t="s">
        <v>194</v>
      </c>
      <c r="B18" s="49"/>
      <c r="C18" s="44" t="s">
        <v>195</v>
      </c>
      <c r="D18" s="46" t="s">
        <v>196</v>
      </c>
    </row>
    <row r="19" spans="1:4" ht="15.75" x14ac:dyDescent="0.25">
      <c r="A19" s="47" t="s">
        <v>197</v>
      </c>
      <c r="B19" s="49"/>
      <c r="C19" s="44" t="s">
        <v>198</v>
      </c>
      <c r="D19" s="46" t="s">
        <v>199</v>
      </c>
    </row>
    <row r="20" spans="1:4" ht="15.75" x14ac:dyDescent="0.25">
      <c r="A20" s="47" t="s">
        <v>200</v>
      </c>
      <c r="B20" s="49"/>
      <c r="C20" s="44" t="s">
        <v>201</v>
      </c>
      <c r="D20" s="46" t="s">
        <v>202</v>
      </c>
    </row>
    <row r="21" spans="1:4" ht="15.75" x14ac:dyDescent="0.25">
      <c r="A21" s="47" t="s">
        <v>203</v>
      </c>
      <c r="B21" s="49"/>
      <c r="C21" s="44" t="s">
        <v>204</v>
      </c>
      <c r="D21" s="46" t="s">
        <v>205</v>
      </c>
    </row>
    <row r="22" spans="1:4" ht="16.5" thickBot="1" x14ac:dyDescent="0.3">
      <c r="A22" s="47" t="s">
        <v>206</v>
      </c>
      <c r="B22" s="49"/>
      <c r="C22" s="50"/>
      <c r="D22" s="51"/>
    </row>
    <row r="23" spans="1:4" ht="15.75" x14ac:dyDescent="0.25">
      <c r="A23" s="47" t="s">
        <v>207</v>
      </c>
      <c r="B23" s="49"/>
      <c r="C23" s="52"/>
      <c r="D23" s="53"/>
    </row>
    <row r="24" spans="1:4" ht="16.5" thickBot="1" x14ac:dyDescent="0.3">
      <c r="A24" s="54" t="s">
        <v>208</v>
      </c>
      <c r="B24" s="49"/>
      <c r="C24" s="55"/>
      <c r="D24" s="56"/>
    </row>
    <row r="26" spans="1:4" ht="15.75" thickBot="1" x14ac:dyDescent="0.3"/>
    <row r="27" spans="1:4" x14ac:dyDescent="0.25">
      <c r="C27" s="57" t="s">
        <v>209</v>
      </c>
    </row>
    <row r="28" spans="1:4" x14ac:dyDescent="0.25">
      <c r="C28" s="58" t="s">
        <v>200</v>
      </c>
    </row>
    <row r="29" spans="1:4" x14ac:dyDescent="0.25">
      <c r="C29" s="58" t="s">
        <v>207</v>
      </c>
    </row>
    <row r="30" spans="1:4" x14ac:dyDescent="0.25">
      <c r="C30" s="58" t="s">
        <v>210</v>
      </c>
    </row>
    <row r="31" spans="1:4" x14ac:dyDescent="0.25">
      <c r="C31" s="58" t="s">
        <v>211</v>
      </c>
    </row>
    <row r="32" spans="1:4" x14ac:dyDescent="0.25">
      <c r="C32" s="58" t="s">
        <v>212</v>
      </c>
    </row>
    <row r="33" spans="3:3" ht="15.75" thickBot="1" x14ac:dyDescent="0.3">
      <c r="C33" s="59" t="s">
        <v>213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0F8F-9A07-4C17-ACE1-AEDBF7665973}">
  <dimension ref="A1:T30"/>
  <sheetViews>
    <sheetView zoomScale="98" zoomScaleNormal="98" workbookViewId="0">
      <selection activeCell="I33" sqref="I33"/>
    </sheetView>
  </sheetViews>
  <sheetFormatPr defaultRowHeight="15" x14ac:dyDescent="0.25"/>
  <cols>
    <col min="1" max="1" width="15.28515625" style="60" customWidth="1"/>
    <col min="2" max="6" width="9.140625" style="25"/>
    <col min="7" max="7" width="2.7109375" style="25" customWidth="1"/>
    <col min="8" max="16" width="9.140625" style="25"/>
    <col min="17" max="17" width="8.28515625" style="25" bestFit="1" customWidth="1"/>
    <col min="18" max="19" width="9.140625" style="25"/>
    <col min="20" max="20" width="11.5703125" style="25" bestFit="1" customWidth="1"/>
    <col min="21" max="16384" width="9.140625" style="25"/>
  </cols>
  <sheetData>
    <row r="1" spans="1:19" x14ac:dyDescent="0.25">
      <c r="I1" s="61" t="s">
        <v>214</v>
      </c>
    </row>
    <row r="3" spans="1:19" x14ac:dyDescent="0.25">
      <c r="A3" s="62" t="s">
        <v>215</v>
      </c>
      <c r="B3" s="63"/>
    </row>
    <row r="5" spans="1:19" x14ac:dyDescent="0.25">
      <c r="A5" s="64" t="s">
        <v>216</v>
      </c>
      <c r="C5" s="61" t="s">
        <v>217</v>
      </c>
      <c r="K5" s="61" t="s">
        <v>218</v>
      </c>
    </row>
    <row r="6" spans="1:19" x14ac:dyDescent="0.25">
      <c r="A6" s="65" t="s">
        <v>14</v>
      </c>
      <c r="C6" s="66"/>
      <c r="D6" s="66"/>
      <c r="E6" s="66"/>
      <c r="F6" s="66"/>
      <c r="G6" s="66"/>
      <c r="H6" s="66"/>
      <c r="I6" s="66"/>
      <c r="K6" s="67"/>
      <c r="L6" s="67"/>
      <c r="M6" s="67"/>
      <c r="N6" s="67"/>
      <c r="O6" s="67"/>
      <c r="P6" s="67"/>
      <c r="Q6" s="67"/>
      <c r="R6" s="67"/>
      <c r="S6" s="67"/>
    </row>
    <row r="7" spans="1:19" x14ac:dyDescent="0.25">
      <c r="A7" s="68" t="s">
        <v>219</v>
      </c>
      <c r="C7" s="66"/>
      <c r="D7" s="66"/>
      <c r="E7" s="66"/>
      <c r="F7" s="66"/>
      <c r="G7" s="66"/>
      <c r="H7" s="66"/>
      <c r="I7" s="66"/>
      <c r="K7" s="67" t="s">
        <v>194</v>
      </c>
      <c r="L7" s="67"/>
      <c r="M7" s="69"/>
      <c r="N7" s="69"/>
      <c r="O7" s="69"/>
      <c r="P7" s="69"/>
      <c r="Q7" s="69"/>
      <c r="R7" s="70">
        <v>8202884.0199999996</v>
      </c>
      <c r="S7" s="70"/>
    </row>
    <row r="8" spans="1:19" x14ac:dyDescent="0.25">
      <c r="A8" s="65" t="s">
        <v>36</v>
      </c>
      <c r="C8" s="66"/>
      <c r="D8" s="66"/>
      <c r="E8" s="66"/>
      <c r="F8" s="66"/>
      <c r="G8" s="66"/>
      <c r="H8" s="66"/>
      <c r="I8" s="66"/>
      <c r="K8" s="67" t="s">
        <v>197</v>
      </c>
      <c r="L8" s="67"/>
      <c r="M8" s="71"/>
      <c r="N8" s="71"/>
      <c r="O8" s="71"/>
      <c r="P8" s="71"/>
      <c r="Q8" s="70">
        <v>1202884.02</v>
      </c>
      <c r="R8" s="67"/>
      <c r="S8" s="67"/>
    </row>
    <row r="9" spans="1:19" x14ac:dyDescent="0.25">
      <c r="A9" s="68" t="s">
        <v>220</v>
      </c>
      <c r="C9" s="66"/>
      <c r="D9" s="66"/>
      <c r="E9" s="66"/>
      <c r="F9" s="66"/>
      <c r="G9" s="72"/>
      <c r="H9" s="66" t="s">
        <v>221</v>
      </c>
      <c r="I9" s="66"/>
      <c r="K9" s="67" t="s">
        <v>200</v>
      </c>
      <c r="L9" s="67"/>
      <c r="M9" s="69"/>
      <c r="N9" s="70">
        <v>1278.45</v>
      </c>
      <c r="O9" s="67"/>
      <c r="P9" s="67"/>
      <c r="Q9" s="67"/>
      <c r="R9" s="67"/>
      <c r="S9" s="67"/>
    </row>
    <row r="10" spans="1:19" x14ac:dyDescent="0.25">
      <c r="A10" s="65" t="s">
        <v>48</v>
      </c>
      <c r="C10" s="66"/>
      <c r="D10" s="73" t="s">
        <v>222</v>
      </c>
      <c r="E10" s="66"/>
      <c r="F10" s="66"/>
      <c r="G10" s="66"/>
      <c r="H10" s="66"/>
      <c r="I10" s="66"/>
      <c r="K10" s="67" t="s">
        <v>203</v>
      </c>
      <c r="L10" s="67"/>
      <c r="M10" s="71"/>
      <c r="N10" s="71"/>
      <c r="O10" s="71"/>
      <c r="P10" s="70">
        <v>890585.23</v>
      </c>
      <c r="Q10" s="67"/>
      <c r="R10" s="67"/>
      <c r="S10" s="67"/>
    </row>
    <row r="11" spans="1:19" x14ac:dyDescent="0.25">
      <c r="A11" s="68" t="s">
        <v>223</v>
      </c>
      <c r="C11" s="66"/>
      <c r="D11" s="66"/>
      <c r="E11" s="66"/>
      <c r="F11" s="66"/>
      <c r="G11" s="74"/>
      <c r="H11" s="66" t="s">
        <v>224</v>
      </c>
      <c r="I11" s="66"/>
      <c r="K11" s="67" t="s">
        <v>206</v>
      </c>
      <c r="L11" s="67"/>
      <c r="M11" s="69"/>
      <c r="N11" s="69"/>
      <c r="O11" s="70">
        <v>120000.78</v>
      </c>
      <c r="P11" s="67"/>
      <c r="Q11" s="67"/>
      <c r="R11" s="67"/>
      <c r="S11" s="67"/>
    </row>
    <row r="12" spans="1:19" x14ac:dyDescent="0.25">
      <c r="A12" s="65" t="s">
        <v>225</v>
      </c>
      <c r="C12" s="66"/>
      <c r="D12" s="66"/>
      <c r="E12" s="66"/>
      <c r="F12" s="66"/>
      <c r="G12" s="66"/>
      <c r="H12" s="66"/>
      <c r="I12" s="66"/>
      <c r="K12" s="67" t="s">
        <v>207</v>
      </c>
      <c r="L12" s="67"/>
      <c r="M12" s="71"/>
      <c r="N12" s="70">
        <v>1278.45</v>
      </c>
      <c r="O12" s="67"/>
      <c r="P12" s="67"/>
      <c r="Q12" s="67"/>
      <c r="R12" s="67"/>
      <c r="S12" s="67"/>
    </row>
    <row r="13" spans="1:19" x14ac:dyDescent="0.25">
      <c r="A13" s="68" t="s">
        <v>226</v>
      </c>
      <c r="C13" s="66"/>
      <c r="D13" s="66"/>
      <c r="E13" s="66"/>
      <c r="F13" s="66"/>
      <c r="G13" s="66"/>
      <c r="H13" s="66"/>
      <c r="I13" s="66"/>
      <c r="K13" s="67" t="s">
        <v>208</v>
      </c>
      <c r="L13" s="67"/>
      <c r="M13" s="69"/>
      <c r="N13" s="69"/>
      <c r="O13" s="70">
        <v>56999</v>
      </c>
      <c r="P13" s="67"/>
      <c r="Q13" s="67"/>
      <c r="R13" s="67"/>
      <c r="S13" s="67"/>
    </row>
    <row r="14" spans="1:19" x14ac:dyDescent="0.25">
      <c r="C14" s="66"/>
      <c r="D14" s="66"/>
      <c r="E14" s="66"/>
      <c r="F14" s="66"/>
      <c r="G14" s="66"/>
      <c r="H14" s="66"/>
      <c r="I14" s="66"/>
      <c r="K14" s="67"/>
      <c r="L14" s="67"/>
      <c r="M14" s="67"/>
      <c r="N14" s="67"/>
      <c r="O14" s="67"/>
      <c r="P14" s="67"/>
      <c r="Q14" s="67"/>
      <c r="R14" s="67"/>
      <c r="S14" s="67"/>
    </row>
    <row r="17" spans="1:20" x14ac:dyDescent="0.25">
      <c r="A17" s="75" t="s">
        <v>227</v>
      </c>
    </row>
    <row r="19" spans="1:20" x14ac:dyDescent="0.25">
      <c r="A19" s="62" t="s">
        <v>228</v>
      </c>
      <c r="C19" s="62" t="s">
        <v>229</v>
      </c>
      <c r="D19" s="63"/>
      <c r="F19" s="62" t="s">
        <v>230</v>
      </c>
      <c r="G19" s="63"/>
      <c r="H19" s="63"/>
    </row>
    <row r="21" spans="1:20" s="80" customFormat="1" ht="27.95" customHeight="1" x14ac:dyDescent="0.25">
      <c r="A21" s="76" t="s">
        <v>5</v>
      </c>
      <c r="B21" s="77" t="s">
        <v>178</v>
      </c>
      <c r="C21" s="77"/>
      <c r="D21" s="77" t="s">
        <v>231</v>
      </c>
      <c r="E21" s="77"/>
      <c r="F21" s="77" t="s">
        <v>181</v>
      </c>
      <c r="G21" s="77"/>
      <c r="H21" s="77"/>
      <c r="I21" s="77" t="s">
        <v>9</v>
      </c>
      <c r="J21" s="77"/>
      <c r="K21" s="77" t="s">
        <v>10</v>
      </c>
      <c r="L21" s="77"/>
      <c r="M21" s="78" t="s">
        <v>232</v>
      </c>
      <c r="N21" s="78"/>
      <c r="O21" s="79" t="s">
        <v>233</v>
      </c>
      <c r="P21" s="79"/>
      <c r="Q21" s="77" t="s">
        <v>234</v>
      </c>
      <c r="R21" s="77"/>
      <c r="S21" s="76" t="s">
        <v>235</v>
      </c>
      <c r="T21" s="76" t="s">
        <v>195</v>
      </c>
    </row>
    <row r="22" spans="1:20" x14ac:dyDescent="0.25">
      <c r="A22" s="81">
        <v>45748</v>
      </c>
      <c r="B22" s="82" t="s">
        <v>14</v>
      </c>
      <c r="C22" s="82"/>
      <c r="D22" s="82" t="s">
        <v>236</v>
      </c>
      <c r="E22" s="82"/>
      <c r="F22" s="82">
        <v>1000</v>
      </c>
      <c r="G22" s="82"/>
      <c r="H22" s="82"/>
      <c r="I22" s="82">
        <v>800</v>
      </c>
      <c r="J22" s="82"/>
      <c r="K22" s="82">
        <v>100</v>
      </c>
      <c r="L22" s="82"/>
      <c r="M22" s="82">
        <f ca="1">TODAY()-A22</f>
        <v>50</v>
      </c>
      <c r="N22" s="82"/>
      <c r="O22" s="82" t="s">
        <v>203</v>
      </c>
      <c r="P22" s="82"/>
      <c r="Q22" s="82" t="s">
        <v>207</v>
      </c>
      <c r="R22" s="82"/>
      <c r="S22" s="83">
        <v>100</v>
      </c>
      <c r="T22" s="84" t="s">
        <v>237</v>
      </c>
    </row>
    <row r="23" spans="1:20" x14ac:dyDescent="0.25">
      <c r="A23" s="81">
        <v>45749</v>
      </c>
      <c r="B23" s="82" t="s">
        <v>226</v>
      </c>
      <c r="C23" s="82"/>
      <c r="D23" s="82" t="s">
        <v>238</v>
      </c>
      <c r="E23" s="82"/>
      <c r="F23" s="82">
        <v>1000</v>
      </c>
      <c r="G23" s="82"/>
      <c r="H23" s="82"/>
      <c r="I23" s="82">
        <v>800</v>
      </c>
      <c r="J23" s="82"/>
      <c r="K23" s="82">
        <f t="shared" ref="K23:K30" si="0">F23-I23</f>
        <v>200</v>
      </c>
      <c r="L23" s="82"/>
      <c r="M23" s="82">
        <f t="shared" ref="M23:M30" ca="1" si="1">TODAY()-A23</f>
        <v>49</v>
      </c>
      <c r="N23" s="82"/>
      <c r="O23" s="82" t="s">
        <v>203</v>
      </c>
      <c r="P23" s="82"/>
      <c r="Q23" s="82" t="s">
        <v>200</v>
      </c>
      <c r="R23" s="82"/>
      <c r="S23" s="83"/>
      <c r="T23" s="84" t="s">
        <v>239</v>
      </c>
    </row>
    <row r="24" spans="1:20" x14ac:dyDescent="0.25">
      <c r="A24" s="81">
        <v>45750</v>
      </c>
      <c r="B24" s="82" t="s">
        <v>14</v>
      </c>
      <c r="C24" s="82"/>
      <c r="D24" s="82" t="s">
        <v>238</v>
      </c>
      <c r="E24" s="82"/>
      <c r="F24" s="82">
        <v>1000</v>
      </c>
      <c r="G24" s="82"/>
      <c r="H24" s="82"/>
      <c r="I24" s="82">
        <v>800</v>
      </c>
      <c r="J24" s="82"/>
      <c r="K24" s="82">
        <f t="shared" si="0"/>
        <v>200</v>
      </c>
      <c r="L24" s="82"/>
      <c r="M24" s="82">
        <f t="shared" ca="1" si="1"/>
        <v>48</v>
      </c>
      <c r="N24" s="82"/>
      <c r="O24" s="82" t="s">
        <v>203</v>
      </c>
      <c r="P24" s="82"/>
      <c r="Q24" s="82" t="s">
        <v>207</v>
      </c>
      <c r="R24" s="82"/>
      <c r="S24" s="83"/>
      <c r="T24" s="84" t="s">
        <v>240</v>
      </c>
    </row>
    <row r="25" spans="1:20" x14ac:dyDescent="0.25">
      <c r="A25" s="81">
        <v>45751</v>
      </c>
      <c r="B25" s="82" t="s">
        <v>226</v>
      </c>
      <c r="C25" s="82"/>
      <c r="D25" s="82" t="s">
        <v>238</v>
      </c>
      <c r="E25" s="82"/>
      <c r="F25" s="82">
        <v>1000</v>
      </c>
      <c r="G25" s="82"/>
      <c r="H25" s="82"/>
      <c r="I25" s="82">
        <v>0</v>
      </c>
      <c r="J25" s="82"/>
      <c r="K25" s="82">
        <f t="shared" si="0"/>
        <v>1000</v>
      </c>
      <c r="L25" s="82"/>
      <c r="M25" s="82">
        <f t="shared" ca="1" si="1"/>
        <v>47</v>
      </c>
      <c r="N25" s="82"/>
      <c r="O25" s="82" t="s">
        <v>197</v>
      </c>
      <c r="P25" s="82"/>
      <c r="Q25" s="82"/>
      <c r="R25" s="82"/>
      <c r="S25" s="83"/>
      <c r="T25" s="84"/>
    </row>
    <row r="26" spans="1:20" x14ac:dyDescent="0.25">
      <c r="A26" s="81">
        <v>45752</v>
      </c>
      <c r="B26" s="82" t="s">
        <v>14</v>
      </c>
      <c r="C26" s="82"/>
      <c r="D26" s="82" t="s">
        <v>238</v>
      </c>
      <c r="E26" s="82"/>
      <c r="F26" s="82">
        <v>1000</v>
      </c>
      <c r="G26" s="82"/>
      <c r="H26" s="82"/>
      <c r="I26" s="82">
        <v>0</v>
      </c>
      <c r="J26" s="82"/>
      <c r="K26" s="82">
        <f t="shared" si="0"/>
        <v>1000</v>
      </c>
      <c r="L26" s="82"/>
      <c r="M26" s="82">
        <f t="shared" ca="1" si="1"/>
        <v>46</v>
      </c>
      <c r="N26" s="82"/>
      <c r="O26" s="82" t="s">
        <v>197</v>
      </c>
      <c r="P26" s="82"/>
      <c r="Q26" s="82"/>
      <c r="R26" s="82"/>
      <c r="S26" s="83"/>
      <c r="T26" s="84"/>
    </row>
    <row r="27" spans="1:20" x14ac:dyDescent="0.25">
      <c r="A27" s="81">
        <v>45753</v>
      </c>
      <c r="B27" s="82" t="s">
        <v>226</v>
      </c>
      <c r="C27" s="82"/>
      <c r="D27" s="82" t="s">
        <v>238</v>
      </c>
      <c r="E27" s="82"/>
      <c r="F27" s="82">
        <v>1000</v>
      </c>
      <c r="G27" s="82"/>
      <c r="H27" s="82"/>
      <c r="I27" s="82">
        <v>0</v>
      </c>
      <c r="J27" s="82"/>
      <c r="K27" s="82">
        <f t="shared" si="0"/>
        <v>1000</v>
      </c>
      <c r="L27" s="82"/>
      <c r="M27" s="82">
        <f t="shared" ca="1" si="1"/>
        <v>45</v>
      </c>
      <c r="N27" s="82"/>
      <c r="O27" s="82" t="s">
        <v>197</v>
      </c>
      <c r="P27" s="82"/>
      <c r="Q27" s="82"/>
      <c r="R27" s="82"/>
      <c r="S27" s="83"/>
      <c r="T27" s="84"/>
    </row>
    <row r="28" spans="1:20" x14ac:dyDescent="0.25">
      <c r="A28" s="81">
        <v>45754</v>
      </c>
      <c r="B28" s="82" t="s">
        <v>14</v>
      </c>
      <c r="C28" s="82"/>
      <c r="D28" s="82" t="s">
        <v>238</v>
      </c>
      <c r="E28" s="82"/>
      <c r="F28" s="82">
        <v>1000</v>
      </c>
      <c r="G28" s="82"/>
      <c r="H28" s="82"/>
      <c r="I28" s="82">
        <v>1200</v>
      </c>
      <c r="J28" s="82"/>
      <c r="K28" s="82">
        <f t="shared" si="0"/>
        <v>-200</v>
      </c>
      <c r="L28" s="82"/>
      <c r="M28" s="82">
        <f t="shared" ca="1" si="1"/>
        <v>44</v>
      </c>
      <c r="N28" s="82"/>
      <c r="O28" s="82" t="s">
        <v>203</v>
      </c>
      <c r="P28" s="82"/>
      <c r="Q28" s="82"/>
      <c r="R28" s="82"/>
      <c r="S28" s="83"/>
      <c r="T28" s="84"/>
    </row>
    <row r="29" spans="1:20" x14ac:dyDescent="0.25">
      <c r="A29" s="81">
        <v>45755</v>
      </c>
      <c r="B29" s="82" t="s">
        <v>14</v>
      </c>
      <c r="C29" s="82"/>
      <c r="D29" s="82" t="s">
        <v>241</v>
      </c>
      <c r="E29" s="82"/>
      <c r="F29" s="82">
        <v>1000</v>
      </c>
      <c r="G29" s="82"/>
      <c r="H29" s="82"/>
      <c r="I29" s="82">
        <v>1200</v>
      </c>
      <c r="J29" s="82"/>
      <c r="K29" s="82">
        <f t="shared" si="0"/>
        <v>-200</v>
      </c>
      <c r="L29" s="82"/>
      <c r="M29" s="82">
        <f t="shared" ca="1" si="1"/>
        <v>43</v>
      </c>
      <c r="N29" s="82"/>
      <c r="O29" s="82" t="s">
        <v>206</v>
      </c>
      <c r="P29" s="82"/>
      <c r="Q29" s="82"/>
      <c r="R29" s="82"/>
      <c r="S29" s="83"/>
      <c r="T29" s="84"/>
    </row>
    <row r="30" spans="1:20" x14ac:dyDescent="0.25">
      <c r="A30" s="81">
        <v>45756</v>
      </c>
      <c r="B30" s="82" t="s">
        <v>226</v>
      </c>
      <c r="C30" s="82"/>
      <c r="D30" s="82" t="s">
        <v>238</v>
      </c>
      <c r="E30" s="82"/>
      <c r="F30" s="82">
        <v>1000</v>
      </c>
      <c r="G30" s="82"/>
      <c r="H30" s="82"/>
      <c r="I30" s="82">
        <v>1200</v>
      </c>
      <c r="J30" s="82"/>
      <c r="K30" s="82">
        <f t="shared" si="0"/>
        <v>-200</v>
      </c>
      <c r="L30" s="82"/>
      <c r="M30" s="82">
        <f t="shared" ca="1" si="1"/>
        <v>42</v>
      </c>
      <c r="N30" s="82"/>
      <c r="O30" s="82" t="s">
        <v>203</v>
      </c>
      <c r="P30" s="82"/>
      <c r="Q30" s="82"/>
      <c r="R30" s="82"/>
      <c r="S30" s="83"/>
      <c r="T30" s="84"/>
    </row>
  </sheetData>
  <mergeCells count="80">
    <mergeCell ref="O29:P29"/>
    <mergeCell ref="Q29:R29"/>
    <mergeCell ref="B30:C30"/>
    <mergeCell ref="D30:E30"/>
    <mergeCell ref="F30:H30"/>
    <mergeCell ref="I30:J30"/>
    <mergeCell ref="K30:L30"/>
    <mergeCell ref="M30:N30"/>
    <mergeCell ref="O30:P30"/>
    <mergeCell ref="Q30:R30"/>
    <mergeCell ref="B29:C29"/>
    <mergeCell ref="D29:E29"/>
    <mergeCell ref="F29:H29"/>
    <mergeCell ref="I29:J29"/>
    <mergeCell ref="K29:L29"/>
    <mergeCell ref="M29:N29"/>
    <mergeCell ref="O27:P27"/>
    <mergeCell ref="Q27:R27"/>
    <mergeCell ref="B28:C28"/>
    <mergeCell ref="D28:E28"/>
    <mergeCell ref="F28:H28"/>
    <mergeCell ref="I28:J28"/>
    <mergeCell ref="K28:L28"/>
    <mergeCell ref="M28:N28"/>
    <mergeCell ref="O28:P28"/>
    <mergeCell ref="Q28:R28"/>
    <mergeCell ref="B27:C27"/>
    <mergeCell ref="D27:E27"/>
    <mergeCell ref="F27:H27"/>
    <mergeCell ref="I27:J27"/>
    <mergeCell ref="K27:L27"/>
    <mergeCell ref="M27:N27"/>
    <mergeCell ref="O25:P25"/>
    <mergeCell ref="Q25:R25"/>
    <mergeCell ref="B26:C26"/>
    <mergeCell ref="D26:E26"/>
    <mergeCell ref="F26:H26"/>
    <mergeCell ref="I26:J26"/>
    <mergeCell ref="K26:L26"/>
    <mergeCell ref="M26:N26"/>
    <mergeCell ref="O26:P26"/>
    <mergeCell ref="Q26:R26"/>
    <mergeCell ref="B25:C25"/>
    <mergeCell ref="D25:E25"/>
    <mergeCell ref="F25:H25"/>
    <mergeCell ref="I25:J25"/>
    <mergeCell ref="K25:L25"/>
    <mergeCell ref="M25:N25"/>
    <mergeCell ref="O23:P23"/>
    <mergeCell ref="Q23:R23"/>
    <mergeCell ref="B24:C24"/>
    <mergeCell ref="D24:E24"/>
    <mergeCell ref="F24:H24"/>
    <mergeCell ref="I24:J24"/>
    <mergeCell ref="K24:L24"/>
    <mergeCell ref="M24:N24"/>
    <mergeCell ref="O24:P24"/>
    <mergeCell ref="Q24:R24"/>
    <mergeCell ref="B23:C23"/>
    <mergeCell ref="D23:E23"/>
    <mergeCell ref="F23:H23"/>
    <mergeCell ref="I23:J23"/>
    <mergeCell ref="K23:L23"/>
    <mergeCell ref="M23:N23"/>
    <mergeCell ref="O21:P21"/>
    <mergeCell ref="Q21:R21"/>
    <mergeCell ref="B22:C22"/>
    <mergeCell ref="D22:E22"/>
    <mergeCell ref="F22:H22"/>
    <mergeCell ref="I22:J22"/>
    <mergeCell ref="K22:L22"/>
    <mergeCell ref="M22:N22"/>
    <mergeCell ref="O22:P22"/>
    <mergeCell ref="Q22:R22"/>
    <mergeCell ref="B21:C21"/>
    <mergeCell ref="D21:E21"/>
    <mergeCell ref="F21:H21"/>
    <mergeCell ref="I21:J21"/>
    <mergeCell ref="K21:L21"/>
    <mergeCell ref="M21:N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Uploaded</vt:lpstr>
      <vt:lpstr>Descreption</vt:lpstr>
      <vt:lpstr>Visual Representation (sample)</vt:lpstr>
    </vt:vector>
  </TitlesOfParts>
  <Company>Brandix Lanka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Jayasinghe</dc:creator>
  <cp:lastModifiedBy>Nipun Jayasinghe</cp:lastModifiedBy>
  <dcterms:created xsi:type="dcterms:W3CDTF">2025-05-21T01:33:42Z</dcterms:created>
  <dcterms:modified xsi:type="dcterms:W3CDTF">2025-05-21T01:37:58Z</dcterms:modified>
</cp:coreProperties>
</file>