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202300"/>
  <mc:AlternateContent xmlns:mc="http://schemas.openxmlformats.org/markup-compatibility/2006">
    <mc:Choice Requires="x15">
      <x15ac:absPath xmlns:x15ac="http://schemas.microsoft.com/office/spreadsheetml/2010/11/ac" url="C:\Users\adrie\OneDrive\Bureau\"/>
    </mc:Choice>
  </mc:AlternateContent>
  <xr:revisionPtr revIDLastSave="0" documentId="8_{BAD1FA90-494F-4390-BE05-D216E3A7DB81}" xr6:coauthVersionLast="47" xr6:coauthVersionMax="47" xr10:uidLastSave="{00000000-0000-0000-0000-000000000000}"/>
  <bookViews>
    <workbookView xWindow="-120" yWindow="-120" windowWidth="29040" windowHeight="15720" activeTab="1" xr2:uid="{A4850964-D2FD-48AF-B47F-8B75BEA4DD65}"/>
  </bookViews>
  <sheets>
    <sheet name="Read_me" sheetId="1" r:id="rId1"/>
    <sheet name="Terbutryn" sheetId="4" r:id="rId2"/>
    <sheet name="Metolachlor" sheetId="2" r:id="rId3"/>
    <sheet name="Metformin"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8" i="6" l="1"/>
  <c r="L78" i="6"/>
  <c r="P78" i="6" s="1"/>
  <c r="O77" i="6"/>
  <c r="L77" i="6"/>
  <c r="P77" i="6" s="1"/>
  <c r="O76" i="6"/>
  <c r="L76" i="6"/>
  <c r="P76" i="6" s="1"/>
  <c r="O75" i="6"/>
  <c r="L75" i="6"/>
  <c r="P75" i="6" s="1"/>
  <c r="O74" i="6"/>
  <c r="L74" i="6"/>
  <c r="P74" i="6" s="1"/>
  <c r="P73" i="6"/>
  <c r="O73" i="6"/>
  <c r="L73" i="6"/>
  <c r="O72" i="6"/>
  <c r="L72" i="6"/>
  <c r="P72" i="6" s="1"/>
  <c r="O71" i="6"/>
  <c r="L71" i="6"/>
  <c r="P71" i="6" s="1"/>
  <c r="P70" i="6"/>
  <c r="O70" i="6"/>
  <c r="L70" i="6"/>
  <c r="P69" i="6"/>
  <c r="O69" i="6"/>
  <c r="L69" i="6"/>
  <c r="O68" i="6"/>
  <c r="L68" i="6"/>
  <c r="P68" i="6" s="1"/>
  <c r="O67" i="6"/>
  <c r="L67" i="6"/>
  <c r="P67" i="6" s="1"/>
  <c r="O66" i="6"/>
  <c r="L66" i="6"/>
  <c r="P66" i="6" s="1"/>
  <c r="P65" i="6"/>
  <c r="O65" i="6"/>
  <c r="L65" i="6"/>
  <c r="O64" i="6"/>
  <c r="L64" i="6"/>
  <c r="P64" i="6" s="1"/>
  <c r="O60" i="6"/>
  <c r="L60" i="6"/>
  <c r="P60" i="6" s="1"/>
  <c r="O59" i="6"/>
  <c r="L59" i="6"/>
  <c r="P59" i="6" s="1"/>
  <c r="O58" i="6"/>
  <c r="L58" i="6"/>
  <c r="P58" i="6" s="1"/>
  <c r="O57" i="6"/>
  <c r="L57" i="6"/>
  <c r="P57" i="6" s="1"/>
  <c r="O56" i="6"/>
  <c r="L56" i="6"/>
  <c r="P56" i="6" s="1"/>
  <c r="O55" i="6"/>
  <c r="L55" i="6"/>
  <c r="P55" i="6" s="1"/>
  <c r="P54" i="6"/>
  <c r="O54" i="6"/>
  <c r="L54" i="6"/>
  <c r="O53" i="6"/>
  <c r="L53" i="6"/>
  <c r="P53" i="6" s="1"/>
  <c r="O52" i="6"/>
  <c r="L52" i="6"/>
  <c r="P52" i="6" s="1"/>
  <c r="O51" i="6"/>
  <c r="L51" i="6"/>
  <c r="P51" i="6" s="1"/>
  <c r="W79" i="4"/>
  <c r="X79" i="4" s="1"/>
  <c r="Z79" i="4" s="1"/>
  <c r="AA79" i="4" s="1"/>
  <c r="AB79" i="4" s="1"/>
  <c r="AF79" i="4" s="1"/>
  <c r="L79" i="4"/>
  <c r="M79" i="4" s="1"/>
  <c r="O79" i="4" s="1"/>
  <c r="P79" i="4" s="1"/>
  <c r="Q79" i="4" s="1"/>
  <c r="AE79" i="4" s="1"/>
  <c r="W78" i="4"/>
  <c r="X78" i="4" s="1"/>
  <c r="Z78" i="4" s="1"/>
  <c r="AA78" i="4" s="1"/>
  <c r="AB78" i="4" s="1"/>
  <c r="AF78" i="4" s="1"/>
  <c r="L78" i="4"/>
  <c r="M78" i="4" s="1"/>
  <c r="O78" i="4" s="1"/>
  <c r="P78" i="4" s="1"/>
  <c r="Q78" i="4" s="1"/>
  <c r="AE78" i="4" s="1"/>
  <c r="W77" i="4"/>
  <c r="X77" i="4" s="1"/>
  <c r="Z77" i="4" s="1"/>
  <c r="AA77" i="4" s="1"/>
  <c r="AB77" i="4" s="1"/>
  <c r="AF77" i="4" s="1"/>
  <c r="L77" i="4"/>
  <c r="M77" i="4" s="1"/>
  <c r="O77" i="4" s="1"/>
  <c r="P77" i="4" s="1"/>
  <c r="Q77" i="4" s="1"/>
  <c r="AE77" i="4" s="1"/>
  <c r="W76" i="4"/>
  <c r="X76" i="4" s="1"/>
  <c r="Z76" i="4" s="1"/>
  <c r="AA76" i="4" s="1"/>
  <c r="AB76" i="4" s="1"/>
  <c r="AF76" i="4" s="1"/>
  <c r="M76" i="4"/>
  <c r="O76" i="4" s="1"/>
  <c r="P76" i="4" s="1"/>
  <c r="Q76" i="4" s="1"/>
  <c r="AE76" i="4" s="1"/>
  <c r="L76" i="4"/>
  <c r="W75" i="4"/>
  <c r="X75" i="4" s="1"/>
  <c r="Z75" i="4" s="1"/>
  <c r="AA75" i="4" s="1"/>
  <c r="AB75" i="4" s="1"/>
  <c r="AF75" i="4" s="1"/>
  <c r="L75" i="4"/>
  <c r="M75" i="4" s="1"/>
  <c r="O75" i="4" s="1"/>
  <c r="P75" i="4" s="1"/>
  <c r="Q75" i="4" s="1"/>
  <c r="AE75" i="4" s="1"/>
  <c r="W74" i="4"/>
  <c r="X74" i="4" s="1"/>
  <c r="Z74" i="4" s="1"/>
  <c r="AA74" i="4" s="1"/>
  <c r="AB74" i="4" s="1"/>
  <c r="AF74" i="4" s="1"/>
  <c r="L74" i="4"/>
  <c r="M74" i="4" s="1"/>
  <c r="O74" i="4" s="1"/>
  <c r="P74" i="4" s="1"/>
  <c r="Q74" i="4" s="1"/>
  <c r="AE74" i="4" s="1"/>
  <c r="W73" i="4"/>
  <c r="X73" i="4" s="1"/>
  <c r="Z73" i="4" s="1"/>
  <c r="AA73" i="4" s="1"/>
  <c r="AB73" i="4" s="1"/>
  <c r="AF73" i="4" s="1"/>
  <c r="L73" i="4"/>
  <c r="M73" i="4" s="1"/>
  <c r="O73" i="4" s="1"/>
  <c r="P73" i="4" s="1"/>
  <c r="Q73" i="4" s="1"/>
  <c r="AE73" i="4" s="1"/>
  <c r="W72" i="4"/>
  <c r="X72" i="4" s="1"/>
  <c r="Z72" i="4" s="1"/>
  <c r="AA72" i="4" s="1"/>
  <c r="AB72" i="4" s="1"/>
  <c r="AF72" i="4" s="1"/>
  <c r="L72" i="4"/>
  <c r="M72" i="4" s="1"/>
  <c r="O72" i="4" s="1"/>
  <c r="P72" i="4" s="1"/>
  <c r="Q72" i="4" s="1"/>
  <c r="AE72" i="4" s="1"/>
  <c r="W71" i="4"/>
  <c r="X71" i="4" s="1"/>
  <c r="Z71" i="4" s="1"/>
  <c r="AA71" i="4" s="1"/>
  <c r="AB71" i="4" s="1"/>
  <c r="AF71" i="4" s="1"/>
  <c r="M71" i="4"/>
  <c r="O71" i="4" s="1"/>
  <c r="P71" i="4" s="1"/>
  <c r="Q71" i="4" s="1"/>
  <c r="AE71" i="4" s="1"/>
  <c r="L71" i="4"/>
  <c r="W70" i="4"/>
  <c r="X70" i="4" s="1"/>
  <c r="Z70" i="4" s="1"/>
  <c r="AA70" i="4" s="1"/>
  <c r="AB70" i="4" s="1"/>
  <c r="AF70" i="4" s="1"/>
  <c r="L70" i="4"/>
  <c r="M70" i="4" s="1"/>
  <c r="O70" i="4" s="1"/>
  <c r="P70" i="4" s="1"/>
  <c r="Q70" i="4" s="1"/>
  <c r="AE70" i="4" s="1"/>
  <c r="W69" i="4"/>
  <c r="X69" i="4" s="1"/>
  <c r="Z69" i="4" s="1"/>
  <c r="AA69" i="4" s="1"/>
  <c r="AB69" i="4" s="1"/>
  <c r="AF69" i="4" s="1"/>
  <c r="L69" i="4"/>
  <c r="M69" i="4" s="1"/>
  <c r="O69" i="4" s="1"/>
  <c r="P69" i="4" s="1"/>
  <c r="Q69" i="4" s="1"/>
  <c r="AE69" i="4" s="1"/>
  <c r="W68" i="4"/>
  <c r="X68" i="4" s="1"/>
  <c r="Z68" i="4" s="1"/>
  <c r="AA68" i="4" s="1"/>
  <c r="AB68" i="4" s="1"/>
  <c r="AF68" i="4" s="1"/>
  <c r="L68" i="4"/>
  <c r="M68" i="4" s="1"/>
  <c r="O68" i="4" s="1"/>
  <c r="P68" i="4" s="1"/>
  <c r="Q68" i="4" s="1"/>
  <c r="AE68" i="4" s="1"/>
  <c r="W67" i="4"/>
  <c r="X67" i="4" s="1"/>
  <c r="Z67" i="4" s="1"/>
  <c r="AA67" i="4" s="1"/>
  <c r="AB67" i="4" s="1"/>
  <c r="AF67" i="4" s="1"/>
  <c r="M67" i="4"/>
  <c r="O67" i="4" s="1"/>
  <c r="P67" i="4" s="1"/>
  <c r="Q67" i="4" s="1"/>
  <c r="AE67" i="4" s="1"/>
  <c r="L67" i="4"/>
  <c r="W66" i="4"/>
  <c r="X66" i="4" s="1"/>
  <c r="Z66" i="4" s="1"/>
  <c r="AA66" i="4" s="1"/>
  <c r="AB66" i="4" s="1"/>
  <c r="AF66" i="4" s="1"/>
  <c r="L66" i="4"/>
  <c r="M66" i="4" s="1"/>
  <c r="O66" i="4" s="1"/>
  <c r="P66" i="4" s="1"/>
  <c r="Q66" i="4" s="1"/>
  <c r="AE66" i="4" s="1"/>
  <c r="W65" i="4"/>
  <c r="X65" i="4" s="1"/>
  <c r="Z65" i="4" s="1"/>
  <c r="AA65" i="4" s="1"/>
  <c r="AB65" i="4" s="1"/>
  <c r="AF65" i="4" s="1"/>
  <c r="L65" i="4"/>
  <c r="M65" i="4" s="1"/>
  <c r="O65" i="4" s="1"/>
  <c r="P65" i="4" s="1"/>
  <c r="Q65" i="4" s="1"/>
  <c r="AE65" i="4" s="1"/>
  <c r="W61" i="4"/>
  <c r="X61" i="4" s="1"/>
  <c r="Z61" i="4" s="1"/>
  <c r="AA61" i="4" s="1"/>
  <c r="AB61" i="4" s="1"/>
  <c r="AF61" i="4" s="1"/>
  <c r="L61" i="4"/>
  <c r="M61" i="4" s="1"/>
  <c r="O61" i="4" s="1"/>
  <c r="P61" i="4" s="1"/>
  <c r="Q61" i="4" s="1"/>
  <c r="AE61" i="4" s="1"/>
  <c r="W60" i="4"/>
  <c r="X60" i="4" s="1"/>
  <c r="Z60" i="4" s="1"/>
  <c r="AA60" i="4" s="1"/>
  <c r="AB60" i="4" s="1"/>
  <c r="AF60" i="4" s="1"/>
  <c r="M60" i="4"/>
  <c r="O60" i="4" s="1"/>
  <c r="P60" i="4" s="1"/>
  <c r="Q60" i="4" s="1"/>
  <c r="AE60" i="4" s="1"/>
  <c r="L60" i="4"/>
  <c r="W59" i="4"/>
  <c r="X59" i="4" s="1"/>
  <c r="Z59" i="4" s="1"/>
  <c r="AA59" i="4" s="1"/>
  <c r="AB59" i="4" s="1"/>
  <c r="AF59" i="4" s="1"/>
  <c r="L59" i="4"/>
  <c r="M59" i="4" s="1"/>
  <c r="O59" i="4" s="1"/>
  <c r="P59" i="4" s="1"/>
  <c r="Q59" i="4" s="1"/>
  <c r="AE59" i="4" s="1"/>
  <c r="W58" i="4"/>
  <c r="X58" i="4" s="1"/>
  <c r="Z58" i="4" s="1"/>
  <c r="AA58" i="4" s="1"/>
  <c r="AB58" i="4" s="1"/>
  <c r="AF58" i="4" s="1"/>
  <c r="L58" i="4"/>
  <c r="M58" i="4" s="1"/>
  <c r="O58" i="4" s="1"/>
  <c r="P58" i="4" s="1"/>
  <c r="Q58" i="4" s="1"/>
  <c r="AE58" i="4" s="1"/>
  <c r="W57" i="4"/>
  <c r="X57" i="4" s="1"/>
  <c r="Z57" i="4" s="1"/>
  <c r="AA57" i="4" s="1"/>
  <c r="AB57" i="4" s="1"/>
  <c r="AF57" i="4" s="1"/>
  <c r="M57" i="4"/>
  <c r="O57" i="4" s="1"/>
  <c r="P57" i="4" s="1"/>
  <c r="Q57" i="4" s="1"/>
  <c r="AE57" i="4" s="1"/>
  <c r="L57" i="4"/>
  <c r="W56" i="4"/>
  <c r="X56" i="4" s="1"/>
  <c r="Z56" i="4" s="1"/>
  <c r="AA56" i="4" s="1"/>
  <c r="AB56" i="4" s="1"/>
  <c r="AF56" i="4" s="1"/>
  <c r="M56" i="4"/>
  <c r="O56" i="4" s="1"/>
  <c r="P56" i="4" s="1"/>
  <c r="Q56" i="4" s="1"/>
  <c r="AE56" i="4" s="1"/>
  <c r="L56" i="4"/>
  <c r="W55" i="4"/>
  <c r="X55" i="4" s="1"/>
  <c r="Z55" i="4" s="1"/>
  <c r="AA55" i="4" s="1"/>
  <c r="AB55" i="4" s="1"/>
  <c r="AF55" i="4" s="1"/>
  <c r="L55" i="4"/>
  <c r="M55" i="4" s="1"/>
  <c r="O55" i="4" s="1"/>
  <c r="P55" i="4" s="1"/>
  <c r="Q55" i="4" s="1"/>
  <c r="AE55" i="4" s="1"/>
  <c r="W54" i="4"/>
  <c r="X54" i="4" s="1"/>
  <c r="Z54" i="4" s="1"/>
  <c r="AA54" i="4" s="1"/>
  <c r="AB54" i="4" s="1"/>
  <c r="AF54" i="4" s="1"/>
  <c r="L54" i="4"/>
  <c r="M54" i="4" s="1"/>
  <c r="O54" i="4" s="1"/>
  <c r="P54" i="4" s="1"/>
  <c r="Q54" i="4" s="1"/>
  <c r="AE54" i="4" s="1"/>
  <c r="W53" i="4"/>
  <c r="X53" i="4" s="1"/>
  <c r="Z53" i="4" s="1"/>
  <c r="AA53" i="4" s="1"/>
  <c r="AB53" i="4" s="1"/>
  <c r="AF53" i="4" s="1"/>
  <c r="L53" i="4"/>
  <c r="M53" i="4" s="1"/>
  <c r="O53" i="4" s="1"/>
  <c r="P53" i="4" s="1"/>
  <c r="Q53" i="4" s="1"/>
  <c r="AE53" i="4" s="1"/>
  <c r="W52" i="4"/>
  <c r="X52" i="4" s="1"/>
  <c r="Z52" i="4" s="1"/>
  <c r="AA52" i="4" s="1"/>
  <c r="AB52" i="4" s="1"/>
  <c r="AF52" i="4" s="1"/>
  <c r="L52" i="4"/>
  <c r="M52" i="4" s="1"/>
  <c r="O52" i="4" s="1"/>
  <c r="P52" i="4" s="1"/>
  <c r="Q52" i="4" s="1"/>
  <c r="AE52" i="4" s="1"/>
  <c r="W76" i="2"/>
  <c r="X76" i="2" s="1"/>
  <c r="Z76" i="2" s="1"/>
  <c r="AA76" i="2" s="1"/>
  <c r="AB76" i="2" s="1"/>
  <c r="AF76" i="2" s="1"/>
  <c r="L76" i="2"/>
  <c r="M76" i="2" s="1"/>
  <c r="O76" i="2" s="1"/>
  <c r="P76" i="2" s="1"/>
  <c r="Q76" i="2" s="1"/>
  <c r="AE76" i="2" s="1"/>
  <c r="W75" i="2"/>
  <c r="X75" i="2" s="1"/>
  <c r="Z75" i="2" s="1"/>
  <c r="AA75" i="2" s="1"/>
  <c r="AB75" i="2" s="1"/>
  <c r="AF75" i="2" s="1"/>
  <c r="L75" i="2"/>
  <c r="M75" i="2" s="1"/>
  <c r="O75" i="2" s="1"/>
  <c r="P75" i="2" s="1"/>
  <c r="Q75" i="2" s="1"/>
  <c r="AE75" i="2" s="1"/>
  <c r="W74" i="2"/>
  <c r="X74" i="2" s="1"/>
  <c r="Z74" i="2" s="1"/>
  <c r="AA74" i="2" s="1"/>
  <c r="AB74" i="2" s="1"/>
  <c r="AF74" i="2" s="1"/>
  <c r="L74" i="2"/>
  <c r="M74" i="2" s="1"/>
  <c r="O74" i="2" s="1"/>
  <c r="P74" i="2" s="1"/>
  <c r="Q74" i="2" s="1"/>
  <c r="AE74" i="2" s="1"/>
  <c r="W73" i="2"/>
  <c r="X73" i="2" s="1"/>
  <c r="Z73" i="2" s="1"/>
  <c r="AA73" i="2" s="1"/>
  <c r="AB73" i="2" s="1"/>
  <c r="AF73" i="2" s="1"/>
  <c r="L73" i="2"/>
  <c r="M73" i="2" s="1"/>
  <c r="O73" i="2" s="1"/>
  <c r="P73" i="2" s="1"/>
  <c r="Q73" i="2" s="1"/>
  <c r="AE73" i="2" s="1"/>
  <c r="W72" i="2"/>
  <c r="X72" i="2" s="1"/>
  <c r="Z72" i="2" s="1"/>
  <c r="AA72" i="2" s="1"/>
  <c r="AB72" i="2" s="1"/>
  <c r="AF72" i="2" s="1"/>
  <c r="L72" i="2"/>
  <c r="M72" i="2" s="1"/>
  <c r="O72" i="2" s="1"/>
  <c r="P72" i="2" s="1"/>
  <c r="Q72" i="2" s="1"/>
  <c r="AE72" i="2" s="1"/>
  <c r="W71" i="2"/>
  <c r="X71" i="2" s="1"/>
  <c r="Z71" i="2" s="1"/>
  <c r="AA71" i="2" s="1"/>
  <c r="AB71" i="2" s="1"/>
  <c r="AF71" i="2" s="1"/>
  <c r="L71" i="2"/>
  <c r="M71" i="2" s="1"/>
  <c r="O71" i="2" s="1"/>
  <c r="P71" i="2" s="1"/>
  <c r="Q71" i="2" s="1"/>
  <c r="AE71" i="2" s="1"/>
  <c r="W70" i="2"/>
  <c r="X70" i="2" s="1"/>
  <c r="Z70" i="2" s="1"/>
  <c r="AA70" i="2" s="1"/>
  <c r="AB70" i="2" s="1"/>
  <c r="AF70" i="2" s="1"/>
  <c r="L70" i="2"/>
  <c r="M70" i="2" s="1"/>
  <c r="O70" i="2" s="1"/>
  <c r="P70" i="2" s="1"/>
  <c r="Q70" i="2" s="1"/>
  <c r="AE70" i="2" s="1"/>
  <c r="W69" i="2"/>
  <c r="X69" i="2" s="1"/>
  <c r="Z69" i="2" s="1"/>
  <c r="AA69" i="2" s="1"/>
  <c r="AB69" i="2" s="1"/>
  <c r="AF69" i="2" s="1"/>
  <c r="L69" i="2"/>
  <c r="M69" i="2" s="1"/>
  <c r="O69" i="2" s="1"/>
  <c r="P69" i="2" s="1"/>
  <c r="Q69" i="2" s="1"/>
  <c r="AE69" i="2" s="1"/>
  <c r="W68" i="2"/>
  <c r="X68" i="2" s="1"/>
  <c r="Z68" i="2" s="1"/>
  <c r="AA68" i="2" s="1"/>
  <c r="AB68" i="2" s="1"/>
  <c r="AF68" i="2" s="1"/>
  <c r="L68" i="2"/>
  <c r="M68" i="2" s="1"/>
  <c r="O68" i="2" s="1"/>
  <c r="P68" i="2" s="1"/>
  <c r="Q68" i="2" s="1"/>
  <c r="AE68" i="2" s="1"/>
  <c r="W67" i="2"/>
  <c r="X67" i="2" s="1"/>
  <c r="Z67" i="2" s="1"/>
  <c r="AA67" i="2" s="1"/>
  <c r="AB67" i="2" s="1"/>
  <c r="AF67" i="2" s="1"/>
  <c r="L67" i="2"/>
  <c r="M67" i="2" s="1"/>
  <c r="O67" i="2" s="1"/>
  <c r="P67" i="2" s="1"/>
  <c r="Q67" i="2" s="1"/>
  <c r="AE67" i="2" s="1"/>
  <c r="W66" i="2"/>
  <c r="X66" i="2" s="1"/>
  <c r="Z66" i="2" s="1"/>
  <c r="AA66" i="2" s="1"/>
  <c r="AB66" i="2" s="1"/>
  <c r="AF66" i="2" s="1"/>
  <c r="L66" i="2"/>
  <c r="M66" i="2" s="1"/>
  <c r="O66" i="2" s="1"/>
  <c r="P66" i="2" s="1"/>
  <c r="Q66" i="2" s="1"/>
  <c r="AE66" i="2" s="1"/>
  <c r="W65" i="2"/>
  <c r="X65" i="2" s="1"/>
  <c r="Z65" i="2" s="1"/>
  <c r="AA65" i="2" s="1"/>
  <c r="AB65" i="2" s="1"/>
  <c r="AF65" i="2" s="1"/>
  <c r="L65" i="2"/>
  <c r="M65" i="2" s="1"/>
  <c r="O65" i="2" s="1"/>
  <c r="P65" i="2" s="1"/>
  <c r="Q65" i="2" s="1"/>
  <c r="AE65" i="2" s="1"/>
  <c r="W64" i="2"/>
  <c r="X64" i="2" s="1"/>
  <c r="Z64" i="2" s="1"/>
  <c r="AA64" i="2" s="1"/>
  <c r="AB64" i="2" s="1"/>
  <c r="AF64" i="2" s="1"/>
  <c r="L64" i="2"/>
  <c r="M64" i="2" s="1"/>
  <c r="O64" i="2" s="1"/>
  <c r="P64" i="2" s="1"/>
  <c r="Q64" i="2" s="1"/>
  <c r="AE64" i="2" s="1"/>
  <c r="W63" i="2"/>
  <c r="X63" i="2" s="1"/>
  <c r="Z63" i="2" s="1"/>
  <c r="AA63" i="2" s="1"/>
  <c r="AB63" i="2" s="1"/>
  <c r="AF63" i="2" s="1"/>
  <c r="L63" i="2"/>
  <c r="M63" i="2" s="1"/>
  <c r="O63" i="2" s="1"/>
  <c r="P63" i="2" s="1"/>
  <c r="Q63" i="2" s="1"/>
  <c r="AE63" i="2" s="1"/>
  <c r="W62" i="2"/>
  <c r="X62" i="2" s="1"/>
  <c r="Z62" i="2" s="1"/>
  <c r="AA62" i="2" s="1"/>
  <c r="AB62" i="2" s="1"/>
  <c r="AF62" i="2" s="1"/>
  <c r="L62" i="2"/>
  <c r="M62" i="2" s="1"/>
  <c r="O62" i="2" s="1"/>
  <c r="P62" i="2" s="1"/>
  <c r="Q62" i="2" s="1"/>
  <c r="AE62" i="2" s="1"/>
  <c r="W58" i="2"/>
  <c r="X58" i="2" s="1"/>
  <c r="Z58" i="2" s="1"/>
  <c r="AA58" i="2" s="1"/>
  <c r="AB58" i="2" s="1"/>
  <c r="AF58" i="2" s="1"/>
  <c r="L58" i="2"/>
  <c r="M58" i="2" s="1"/>
  <c r="O58" i="2" s="1"/>
  <c r="P58" i="2" s="1"/>
  <c r="Q58" i="2" s="1"/>
  <c r="AE58" i="2" s="1"/>
  <c r="W57" i="2"/>
  <c r="X57" i="2" s="1"/>
  <c r="Z57" i="2" s="1"/>
  <c r="AA57" i="2" s="1"/>
  <c r="AB57" i="2" s="1"/>
  <c r="AF57" i="2" s="1"/>
  <c r="L57" i="2"/>
  <c r="M57" i="2" s="1"/>
  <c r="O57" i="2" s="1"/>
  <c r="P57" i="2" s="1"/>
  <c r="Q57" i="2" s="1"/>
  <c r="AE57" i="2" s="1"/>
  <c r="W56" i="2"/>
  <c r="X56" i="2" s="1"/>
  <c r="Z56" i="2" s="1"/>
  <c r="AA56" i="2" s="1"/>
  <c r="AB56" i="2" s="1"/>
  <c r="AF56" i="2" s="1"/>
  <c r="L56" i="2"/>
  <c r="M56" i="2" s="1"/>
  <c r="O56" i="2" s="1"/>
  <c r="P56" i="2" s="1"/>
  <c r="Q56" i="2" s="1"/>
  <c r="AE56" i="2" s="1"/>
  <c r="W55" i="2"/>
  <c r="X55" i="2" s="1"/>
  <c r="Z55" i="2" s="1"/>
  <c r="AA55" i="2" s="1"/>
  <c r="AB55" i="2" s="1"/>
  <c r="AF55" i="2" s="1"/>
  <c r="L55" i="2"/>
  <c r="M55" i="2" s="1"/>
  <c r="O55" i="2" s="1"/>
  <c r="P55" i="2" s="1"/>
  <c r="Q55" i="2" s="1"/>
  <c r="AE55" i="2" s="1"/>
  <c r="W54" i="2"/>
  <c r="X54" i="2" s="1"/>
  <c r="Z54" i="2" s="1"/>
  <c r="AA54" i="2" s="1"/>
  <c r="AB54" i="2" s="1"/>
  <c r="AF54" i="2" s="1"/>
  <c r="L54" i="2"/>
  <c r="M54" i="2" s="1"/>
  <c r="O54" i="2" s="1"/>
  <c r="P54" i="2" s="1"/>
  <c r="Q54" i="2" s="1"/>
  <c r="AE54" i="2" s="1"/>
  <c r="W53" i="2"/>
  <c r="X53" i="2" s="1"/>
  <c r="Z53" i="2" s="1"/>
  <c r="AA53" i="2" s="1"/>
  <c r="AB53" i="2" s="1"/>
  <c r="AF53" i="2" s="1"/>
  <c r="L53" i="2"/>
  <c r="M53" i="2" s="1"/>
  <c r="O53" i="2" s="1"/>
  <c r="P53" i="2" s="1"/>
  <c r="Q53" i="2" s="1"/>
  <c r="AE53" i="2" s="1"/>
  <c r="W52" i="2"/>
  <c r="X52" i="2" s="1"/>
  <c r="Z52" i="2" s="1"/>
  <c r="AA52" i="2" s="1"/>
  <c r="AB52" i="2" s="1"/>
  <c r="AF52" i="2" s="1"/>
  <c r="L52" i="2"/>
  <c r="M52" i="2" s="1"/>
  <c r="O52" i="2" s="1"/>
  <c r="P52" i="2" s="1"/>
  <c r="Q52" i="2" s="1"/>
  <c r="AE52" i="2" s="1"/>
  <c r="W51" i="2"/>
  <c r="X51" i="2" s="1"/>
  <c r="Z51" i="2" s="1"/>
  <c r="AA51" i="2" s="1"/>
  <c r="AB51" i="2" s="1"/>
  <c r="AF51" i="2" s="1"/>
  <c r="L51" i="2"/>
  <c r="M51" i="2" s="1"/>
  <c r="O51" i="2" s="1"/>
  <c r="P51" i="2" s="1"/>
  <c r="Q51" i="2" s="1"/>
  <c r="AE51" i="2" s="1"/>
  <c r="W50" i="2"/>
  <c r="X50" i="2" s="1"/>
  <c r="Z50" i="2" s="1"/>
  <c r="AA50" i="2" s="1"/>
  <c r="AB50" i="2" s="1"/>
  <c r="AF50" i="2" s="1"/>
  <c r="L50" i="2"/>
  <c r="M50" i="2" s="1"/>
  <c r="O50" i="2" s="1"/>
  <c r="P50" i="2" s="1"/>
  <c r="Q50" i="2" s="1"/>
  <c r="AE50" i="2" s="1"/>
  <c r="W49" i="2"/>
  <c r="X49" i="2" s="1"/>
  <c r="Z49" i="2" s="1"/>
  <c r="AA49" i="2" s="1"/>
  <c r="AB49" i="2" s="1"/>
  <c r="AF49" i="2" s="1"/>
  <c r="L49" i="2"/>
  <c r="M49" i="2" s="1"/>
  <c r="O49" i="2" s="1"/>
  <c r="P49" i="2" s="1"/>
  <c r="Q49" i="2" s="1"/>
  <c r="AE49" i="2" s="1"/>
  <c r="O25" i="6"/>
  <c r="O31" i="6"/>
  <c r="O24" i="6"/>
  <c r="O26" i="6"/>
  <c r="O27" i="6"/>
  <c r="O28" i="6"/>
  <c r="O29" i="6"/>
  <c r="O30" i="6"/>
  <c r="O32" i="6"/>
  <c r="O33" i="6"/>
  <c r="O34" i="6"/>
  <c r="O35" i="6"/>
  <c r="O36" i="6"/>
  <c r="O37" i="6"/>
  <c r="O23" i="6"/>
  <c r="O11" i="6"/>
  <c r="O12" i="6"/>
  <c r="O13" i="6"/>
  <c r="O14" i="6"/>
  <c r="O15" i="6"/>
  <c r="O16" i="6"/>
  <c r="O17" i="6"/>
  <c r="O18" i="6"/>
  <c r="O19" i="6"/>
  <c r="O10" i="6"/>
  <c r="P37" i="6"/>
  <c r="L24" i="6"/>
  <c r="P24" i="6" s="1"/>
  <c r="P25" i="6"/>
  <c r="L26" i="6"/>
  <c r="P26" i="6" s="1"/>
  <c r="L27" i="6"/>
  <c r="P27" i="6" s="1"/>
  <c r="L28" i="6"/>
  <c r="P28" i="6" s="1"/>
  <c r="L29" i="6"/>
  <c r="P29" i="6" s="1"/>
  <c r="L30" i="6"/>
  <c r="P30" i="6" s="1"/>
  <c r="P31" i="6"/>
  <c r="L32" i="6"/>
  <c r="P32" i="6" s="1"/>
  <c r="L33" i="6"/>
  <c r="P33" i="6" s="1"/>
  <c r="L34" i="6"/>
  <c r="P34" i="6" s="1"/>
  <c r="L35" i="6"/>
  <c r="P35" i="6" s="1"/>
  <c r="L36" i="6"/>
  <c r="P36" i="6" s="1"/>
  <c r="L37" i="6"/>
  <c r="L23" i="6"/>
  <c r="P23" i="6" s="1"/>
  <c r="L11" i="6"/>
  <c r="P11" i="6" s="1"/>
  <c r="L12" i="6"/>
  <c r="P12" i="6" s="1"/>
  <c r="L13" i="6"/>
  <c r="P13" i="6" s="1"/>
  <c r="L14" i="6"/>
  <c r="P14" i="6" s="1"/>
  <c r="L15" i="6"/>
  <c r="P15" i="6" s="1"/>
  <c r="L16" i="6"/>
  <c r="P16" i="6" s="1"/>
  <c r="L17" i="6"/>
  <c r="P17" i="6" s="1"/>
  <c r="L18" i="6"/>
  <c r="P18" i="6" s="1"/>
  <c r="L19" i="6"/>
  <c r="P19" i="6" s="1"/>
  <c r="L10" i="6"/>
  <c r="P10" i="6" s="1"/>
  <c r="W37" i="4"/>
  <c r="X37" i="4" s="1"/>
  <c r="Z37" i="4" s="1"/>
  <c r="AA37" i="4" s="1"/>
  <c r="AB37" i="4" s="1"/>
  <c r="AF37" i="4" s="1"/>
  <c r="L37" i="4"/>
  <c r="M37" i="4" s="1"/>
  <c r="O37" i="4" s="1"/>
  <c r="P37" i="4" s="1"/>
  <c r="Q37" i="4" s="1"/>
  <c r="AE37" i="4" s="1"/>
  <c r="W36" i="4"/>
  <c r="X36" i="4" s="1"/>
  <c r="Z36" i="4" s="1"/>
  <c r="AA36" i="4" s="1"/>
  <c r="AB36" i="4" s="1"/>
  <c r="AF36" i="4" s="1"/>
  <c r="L36" i="4"/>
  <c r="M36" i="4" s="1"/>
  <c r="O36" i="4" s="1"/>
  <c r="P36" i="4" s="1"/>
  <c r="Q36" i="4" s="1"/>
  <c r="AE36" i="4" s="1"/>
  <c r="W35" i="4"/>
  <c r="X35" i="4" s="1"/>
  <c r="Z35" i="4" s="1"/>
  <c r="AA35" i="4" s="1"/>
  <c r="AB35" i="4" s="1"/>
  <c r="AF35" i="4" s="1"/>
  <c r="L35" i="4"/>
  <c r="M35" i="4" s="1"/>
  <c r="O35" i="4" s="1"/>
  <c r="P35" i="4" s="1"/>
  <c r="Q35" i="4" s="1"/>
  <c r="AE35" i="4" s="1"/>
  <c r="W34" i="4"/>
  <c r="X34" i="4" s="1"/>
  <c r="Z34" i="4" s="1"/>
  <c r="AA34" i="4" s="1"/>
  <c r="AB34" i="4" s="1"/>
  <c r="AF34" i="4" s="1"/>
  <c r="L34" i="4"/>
  <c r="M34" i="4" s="1"/>
  <c r="O34" i="4" s="1"/>
  <c r="P34" i="4" s="1"/>
  <c r="Q34" i="4" s="1"/>
  <c r="AE34" i="4" s="1"/>
  <c r="W33" i="4"/>
  <c r="X33" i="4" s="1"/>
  <c r="Z33" i="4" s="1"/>
  <c r="AA33" i="4" s="1"/>
  <c r="AB33" i="4" s="1"/>
  <c r="AF33" i="4" s="1"/>
  <c r="L33" i="4"/>
  <c r="M33" i="4" s="1"/>
  <c r="O33" i="4" s="1"/>
  <c r="P33" i="4" s="1"/>
  <c r="Q33" i="4" s="1"/>
  <c r="AE33" i="4" s="1"/>
  <c r="W32" i="4"/>
  <c r="X32" i="4" s="1"/>
  <c r="Z32" i="4" s="1"/>
  <c r="AA32" i="4" s="1"/>
  <c r="AB32" i="4" s="1"/>
  <c r="AF32" i="4" s="1"/>
  <c r="L32" i="4"/>
  <c r="M32" i="4" s="1"/>
  <c r="O32" i="4" s="1"/>
  <c r="P32" i="4" s="1"/>
  <c r="Q32" i="4" s="1"/>
  <c r="AE32" i="4" s="1"/>
  <c r="W31" i="4"/>
  <c r="X31" i="4" s="1"/>
  <c r="Z31" i="4" s="1"/>
  <c r="AA31" i="4" s="1"/>
  <c r="AB31" i="4" s="1"/>
  <c r="AF31" i="4" s="1"/>
  <c r="L31" i="4"/>
  <c r="M31" i="4" s="1"/>
  <c r="O31" i="4" s="1"/>
  <c r="P31" i="4" s="1"/>
  <c r="Q31" i="4" s="1"/>
  <c r="AE31" i="4" s="1"/>
  <c r="W30" i="4"/>
  <c r="X30" i="4" s="1"/>
  <c r="Z30" i="4" s="1"/>
  <c r="AA30" i="4" s="1"/>
  <c r="AB30" i="4" s="1"/>
  <c r="AF30" i="4" s="1"/>
  <c r="L30" i="4"/>
  <c r="M30" i="4" s="1"/>
  <c r="O30" i="4" s="1"/>
  <c r="P30" i="4" s="1"/>
  <c r="Q30" i="4" s="1"/>
  <c r="AE30" i="4" s="1"/>
  <c r="AF29" i="4"/>
  <c r="AE29" i="4"/>
  <c r="W28" i="4"/>
  <c r="X28" i="4" s="1"/>
  <c r="Z28" i="4" s="1"/>
  <c r="AA28" i="4" s="1"/>
  <c r="AB28" i="4" s="1"/>
  <c r="AF28" i="4" s="1"/>
  <c r="L28" i="4"/>
  <c r="M28" i="4" s="1"/>
  <c r="O28" i="4" s="1"/>
  <c r="P28" i="4" s="1"/>
  <c r="Q28" i="4" s="1"/>
  <c r="AE28" i="4" s="1"/>
  <c r="W27" i="4"/>
  <c r="X27" i="4" s="1"/>
  <c r="Z27" i="4" s="1"/>
  <c r="AA27" i="4" s="1"/>
  <c r="AB27" i="4" s="1"/>
  <c r="AF27" i="4" s="1"/>
  <c r="L27" i="4"/>
  <c r="M27" i="4" s="1"/>
  <c r="O27" i="4" s="1"/>
  <c r="P27" i="4" s="1"/>
  <c r="Q27" i="4" s="1"/>
  <c r="AE27" i="4" s="1"/>
  <c r="W26" i="4"/>
  <c r="X26" i="4" s="1"/>
  <c r="Z26" i="4" s="1"/>
  <c r="AA26" i="4" s="1"/>
  <c r="AB26" i="4" s="1"/>
  <c r="AF26" i="4" s="1"/>
  <c r="L26" i="4"/>
  <c r="M26" i="4" s="1"/>
  <c r="O26" i="4" s="1"/>
  <c r="P26" i="4" s="1"/>
  <c r="Q26" i="4" s="1"/>
  <c r="AE26" i="4" s="1"/>
  <c r="W25" i="4"/>
  <c r="X25" i="4" s="1"/>
  <c r="Z25" i="4" s="1"/>
  <c r="AA25" i="4" s="1"/>
  <c r="AB25" i="4" s="1"/>
  <c r="AF25" i="4" s="1"/>
  <c r="L25" i="4"/>
  <c r="M25" i="4" s="1"/>
  <c r="O25" i="4" s="1"/>
  <c r="P25" i="4" s="1"/>
  <c r="Q25" i="4" s="1"/>
  <c r="AE25" i="4" s="1"/>
  <c r="W24" i="4"/>
  <c r="X24" i="4" s="1"/>
  <c r="Z24" i="4" s="1"/>
  <c r="AA24" i="4" s="1"/>
  <c r="AB24" i="4" s="1"/>
  <c r="AF24" i="4" s="1"/>
  <c r="L24" i="4"/>
  <c r="M24" i="4" s="1"/>
  <c r="O24" i="4" s="1"/>
  <c r="P24" i="4" s="1"/>
  <c r="Q24" i="4" s="1"/>
  <c r="AE24" i="4" s="1"/>
  <c r="W23" i="4"/>
  <c r="X23" i="4" s="1"/>
  <c r="Z23" i="4" s="1"/>
  <c r="AA23" i="4" s="1"/>
  <c r="AB23" i="4" s="1"/>
  <c r="AF23" i="4" s="1"/>
  <c r="L23" i="4"/>
  <c r="M23" i="4" s="1"/>
  <c r="O23" i="4" s="1"/>
  <c r="P23" i="4" s="1"/>
  <c r="Q23" i="4" s="1"/>
  <c r="AE23" i="4" s="1"/>
  <c r="W19" i="4"/>
  <c r="X19" i="4" s="1"/>
  <c r="Z19" i="4" s="1"/>
  <c r="AA19" i="4" s="1"/>
  <c r="AB19" i="4" s="1"/>
  <c r="AF19" i="4" s="1"/>
  <c r="L19" i="4"/>
  <c r="M19" i="4" s="1"/>
  <c r="O19" i="4" s="1"/>
  <c r="P19" i="4" s="1"/>
  <c r="Q19" i="4" s="1"/>
  <c r="AE19" i="4" s="1"/>
  <c r="W18" i="4"/>
  <c r="X18" i="4" s="1"/>
  <c r="Z18" i="4" s="1"/>
  <c r="AA18" i="4" s="1"/>
  <c r="AB18" i="4" s="1"/>
  <c r="AF18" i="4" s="1"/>
  <c r="L18" i="4"/>
  <c r="M18" i="4" s="1"/>
  <c r="O18" i="4" s="1"/>
  <c r="P18" i="4" s="1"/>
  <c r="Q18" i="4" s="1"/>
  <c r="AE18" i="4" s="1"/>
  <c r="W17" i="4"/>
  <c r="X17" i="4" s="1"/>
  <c r="Z17" i="4" s="1"/>
  <c r="AA17" i="4" s="1"/>
  <c r="AB17" i="4" s="1"/>
  <c r="AF17" i="4" s="1"/>
  <c r="L17" i="4"/>
  <c r="M17" i="4" s="1"/>
  <c r="O17" i="4" s="1"/>
  <c r="P17" i="4" s="1"/>
  <c r="Q17" i="4" s="1"/>
  <c r="AE17" i="4" s="1"/>
  <c r="W16" i="4"/>
  <c r="X16" i="4" s="1"/>
  <c r="Z16" i="4" s="1"/>
  <c r="AA16" i="4" s="1"/>
  <c r="AB16" i="4" s="1"/>
  <c r="AF16" i="4" s="1"/>
  <c r="L16" i="4"/>
  <c r="M16" i="4" s="1"/>
  <c r="O16" i="4" s="1"/>
  <c r="P16" i="4" s="1"/>
  <c r="Q16" i="4" s="1"/>
  <c r="AE16" i="4" s="1"/>
  <c r="W15" i="4"/>
  <c r="X15" i="4" s="1"/>
  <c r="Z15" i="4" s="1"/>
  <c r="AA15" i="4" s="1"/>
  <c r="AB15" i="4" s="1"/>
  <c r="AF15" i="4" s="1"/>
  <c r="L15" i="4"/>
  <c r="M15" i="4" s="1"/>
  <c r="O15" i="4" s="1"/>
  <c r="P15" i="4" s="1"/>
  <c r="Q15" i="4" s="1"/>
  <c r="AE15" i="4" s="1"/>
  <c r="W14" i="4"/>
  <c r="X14" i="4" s="1"/>
  <c r="Z14" i="4" s="1"/>
  <c r="AA14" i="4" s="1"/>
  <c r="AB14" i="4" s="1"/>
  <c r="AF14" i="4" s="1"/>
  <c r="L14" i="4"/>
  <c r="M14" i="4" s="1"/>
  <c r="O14" i="4" s="1"/>
  <c r="P14" i="4" s="1"/>
  <c r="Q14" i="4" s="1"/>
  <c r="AE14" i="4" s="1"/>
  <c r="W13" i="4"/>
  <c r="X13" i="4" s="1"/>
  <c r="Z13" i="4" s="1"/>
  <c r="AA13" i="4" s="1"/>
  <c r="AB13" i="4" s="1"/>
  <c r="AF13" i="4" s="1"/>
  <c r="L13" i="4"/>
  <c r="M13" i="4" s="1"/>
  <c r="O13" i="4" s="1"/>
  <c r="P13" i="4" s="1"/>
  <c r="Q13" i="4" s="1"/>
  <c r="AE13" i="4" s="1"/>
  <c r="W12" i="4"/>
  <c r="X12" i="4" s="1"/>
  <c r="Z12" i="4" s="1"/>
  <c r="AA12" i="4" s="1"/>
  <c r="AB12" i="4" s="1"/>
  <c r="AF12" i="4" s="1"/>
  <c r="L12" i="4"/>
  <c r="M12" i="4" s="1"/>
  <c r="O12" i="4" s="1"/>
  <c r="P12" i="4" s="1"/>
  <c r="Q12" i="4" s="1"/>
  <c r="AE12" i="4" s="1"/>
  <c r="W11" i="4"/>
  <c r="X11" i="4" s="1"/>
  <c r="Z11" i="4" s="1"/>
  <c r="AA11" i="4" s="1"/>
  <c r="AB11" i="4" s="1"/>
  <c r="AF11" i="4" s="1"/>
  <c r="L11" i="4"/>
  <c r="M11" i="4" s="1"/>
  <c r="O11" i="4" s="1"/>
  <c r="P11" i="4" s="1"/>
  <c r="Q11" i="4" s="1"/>
  <c r="AE11" i="4" s="1"/>
  <c r="W10" i="4"/>
  <c r="X10" i="4" s="1"/>
  <c r="Z10" i="4" s="1"/>
  <c r="AA10" i="4" s="1"/>
  <c r="AB10" i="4" s="1"/>
  <c r="AF10" i="4" s="1"/>
  <c r="L10" i="4"/>
  <c r="M10" i="4" s="1"/>
  <c r="O10" i="4" s="1"/>
  <c r="P10" i="4" s="1"/>
  <c r="Q10" i="4" s="1"/>
  <c r="AE10" i="4" s="1"/>
  <c r="W24" i="2"/>
  <c r="X24" i="2" s="1"/>
  <c r="Z24" i="2" s="1"/>
  <c r="AA24" i="2" s="1"/>
  <c r="AB24" i="2" s="1"/>
  <c r="AF24" i="2" s="1"/>
  <c r="W25" i="2"/>
  <c r="X25" i="2" s="1"/>
  <c r="Z25" i="2" s="1"/>
  <c r="AA25" i="2" s="1"/>
  <c r="AB25" i="2" s="1"/>
  <c r="AF25" i="2" s="1"/>
  <c r="W26" i="2"/>
  <c r="X26" i="2" s="1"/>
  <c r="Z26" i="2" s="1"/>
  <c r="AA26" i="2" s="1"/>
  <c r="AB26" i="2" s="1"/>
  <c r="AF26" i="2" s="1"/>
  <c r="W27" i="2"/>
  <c r="X27" i="2" s="1"/>
  <c r="Z27" i="2" s="1"/>
  <c r="AA27" i="2" s="1"/>
  <c r="AB27" i="2" s="1"/>
  <c r="AF27" i="2" s="1"/>
  <c r="W28" i="2"/>
  <c r="X28" i="2" s="1"/>
  <c r="Z28" i="2" s="1"/>
  <c r="AA28" i="2" s="1"/>
  <c r="AB28" i="2" s="1"/>
  <c r="AF28" i="2" s="1"/>
  <c r="W29" i="2"/>
  <c r="X29" i="2" s="1"/>
  <c r="Z29" i="2" s="1"/>
  <c r="AA29" i="2" s="1"/>
  <c r="AB29" i="2" s="1"/>
  <c r="AF29" i="2" s="1"/>
  <c r="W30" i="2"/>
  <c r="X30" i="2" s="1"/>
  <c r="Z30" i="2" s="1"/>
  <c r="AA30" i="2" s="1"/>
  <c r="AB30" i="2" s="1"/>
  <c r="AF30" i="2" s="1"/>
  <c r="W31" i="2"/>
  <c r="X31" i="2" s="1"/>
  <c r="Z31" i="2" s="1"/>
  <c r="AA31" i="2" s="1"/>
  <c r="AB31" i="2" s="1"/>
  <c r="AF31" i="2" s="1"/>
  <c r="W32" i="2"/>
  <c r="X32" i="2" s="1"/>
  <c r="Z32" i="2" s="1"/>
  <c r="AA32" i="2" s="1"/>
  <c r="AB32" i="2" s="1"/>
  <c r="AF32" i="2" s="1"/>
  <c r="W33" i="2"/>
  <c r="X33" i="2" s="1"/>
  <c r="Z33" i="2" s="1"/>
  <c r="AA33" i="2" s="1"/>
  <c r="AB33" i="2" s="1"/>
  <c r="AF33" i="2" s="1"/>
  <c r="W34" i="2"/>
  <c r="X34" i="2" s="1"/>
  <c r="Z34" i="2" s="1"/>
  <c r="AA34" i="2" s="1"/>
  <c r="AB34" i="2" s="1"/>
  <c r="AF34" i="2" s="1"/>
  <c r="W35" i="2"/>
  <c r="X35" i="2" s="1"/>
  <c r="Z35" i="2" s="1"/>
  <c r="AA35" i="2" s="1"/>
  <c r="AB35" i="2" s="1"/>
  <c r="AF35" i="2" s="1"/>
  <c r="W36" i="2"/>
  <c r="X36" i="2" s="1"/>
  <c r="Z36" i="2" s="1"/>
  <c r="AA36" i="2" s="1"/>
  <c r="AB36" i="2" s="1"/>
  <c r="AF36" i="2" s="1"/>
  <c r="W37" i="2"/>
  <c r="X37" i="2" s="1"/>
  <c r="Z37" i="2" s="1"/>
  <c r="AA37" i="2" s="1"/>
  <c r="AB37" i="2" s="1"/>
  <c r="AF37" i="2" s="1"/>
  <c r="W23" i="2"/>
  <c r="X23" i="2" s="1"/>
  <c r="Z23" i="2" s="1"/>
  <c r="AA23" i="2" s="1"/>
  <c r="AB23" i="2" s="1"/>
  <c r="AF23" i="2" s="1"/>
  <c r="W11" i="2"/>
  <c r="X11" i="2" s="1"/>
  <c r="Z11" i="2" s="1"/>
  <c r="AA11" i="2" s="1"/>
  <c r="AB11" i="2" s="1"/>
  <c r="AF11" i="2" s="1"/>
  <c r="W12" i="2"/>
  <c r="X12" i="2" s="1"/>
  <c r="Z12" i="2" s="1"/>
  <c r="AA12" i="2" s="1"/>
  <c r="AB12" i="2" s="1"/>
  <c r="AF12" i="2" s="1"/>
  <c r="W13" i="2"/>
  <c r="X13" i="2" s="1"/>
  <c r="Z13" i="2" s="1"/>
  <c r="AA13" i="2" s="1"/>
  <c r="AB13" i="2" s="1"/>
  <c r="AF13" i="2" s="1"/>
  <c r="W14" i="2"/>
  <c r="X14" i="2" s="1"/>
  <c r="Z14" i="2" s="1"/>
  <c r="AA14" i="2" s="1"/>
  <c r="AB14" i="2" s="1"/>
  <c r="AF14" i="2" s="1"/>
  <c r="W15" i="2"/>
  <c r="X15" i="2" s="1"/>
  <c r="Z15" i="2" s="1"/>
  <c r="AA15" i="2" s="1"/>
  <c r="AB15" i="2" s="1"/>
  <c r="AF15" i="2" s="1"/>
  <c r="W16" i="2"/>
  <c r="X16" i="2" s="1"/>
  <c r="Z16" i="2" s="1"/>
  <c r="AA16" i="2" s="1"/>
  <c r="AB16" i="2" s="1"/>
  <c r="AF16" i="2" s="1"/>
  <c r="W17" i="2"/>
  <c r="X17" i="2" s="1"/>
  <c r="Z17" i="2" s="1"/>
  <c r="AA17" i="2" s="1"/>
  <c r="AB17" i="2" s="1"/>
  <c r="AF17" i="2" s="1"/>
  <c r="W18" i="2"/>
  <c r="X18" i="2" s="1"/>
  <c r="Z18" i="2" s="1"/>
  <c r="AA18" i="2" s="1"/>
  <c r="AB18" i="2" s="1"/>
  <c r="AF18" i="2" s="1"/>
  <c r="W19" i="2"/>
  <c r="X19" i="2" s="1"/>
  <c r="Z19" i="2" s="1"/>
  <c r="AA19" i="2" s="1"/>
  <c r="AB19" i="2" s="1"/>
  <c r="AF19" i="2" s="1"/>
  <c r="W10" i="2"/>
  <c r="X10" i="2" s="1"/>
  <c r="Z10" i="2" s="1"/>
  <c r="AA10" i="2" s="1"/>
  <c r="AB10" i="2" s="1"/>
  <c r="AF10" i="2" s="1"/>
  <c r="L24" i="2"/>
  <c r="M24" i="2" s="1"/>
  <c r="O24" i="2" s="1"/>
  <c r="P24" i="2" s="1"/>
  <c r="Q24" i="2" s="1"/>
  <c r="AE24" i="2" s="1"/>
  <c r="L25" i="2"/>
  <c r="M25" i="2" s="1"/>
  <c r="O25" i="2" s="1"/>
  <c r="P25" i="2" s="1"/>
  <c r="Q25" i="2" s="1"/>
  <c r="AE25" i="2" s="1"/>
  <c r="L26" i="2"/>
  <c r="M26" i="2" s="1"/>
  <c r="O26" i="2" s="1"/>
  <c r="P26" i="2" s="1"/>
  <c r="Q26" i="2" s="1"/>
  <c r="AE26" i="2" s="1"/>
  <c r="L27" i="2"/>
  <c r="M27" i="2" s="1"/>
  <c r="O27" i="2" s="1"/>
  <c r="P27" i="2" s="1"/>
  <c r="Q27" i="2" s="1"/>
  <c r="AE27" i="2" s="1"/>
  <c r="L28" i="2"/>
  <c r="M28" i="2" s="1"/>
  <c r="O28" i="2" s="1"/>
  <c r="P28" i="2" s="1"/>
  <c r="Q28" i="2" s="1"/>
  <c r="AE28" i="2" s="1"/>
  <c r="L29" i="2"/>
  <c r="M29" i="2" s="1"/>
  <c r="O29" i="2" s="1"/>
  <c r="P29" i="2" s="1"/>
  <c r="Q29" i="2" s="1"/>
  <c r="AE29" i="2" s="1"/>
  <c r="L30" i="2"/>
  <c r="M30" i="2" s="1"/>
  <c r="O30" i="2" s="1"/>
  <c r="P30" i="2" s="1"/>
  <c r="Q30" i="2" s="1"/>
  <c r="AE30" i="2" s="1"/>
  <c r="L31" i="2"/>
  <c r="M31" i="2" s="1"/>
  <c r="O31" i="2" s="1"/>
  <c r="P31" i="2" s="1"/>
  <c r="Q31" i="2" s="1"/>
  <c r="AE31" i="2" s="1"/>
  <c r="L32" i="2"/>
  <c r="M32" i="2" s="1"/>
  <c r="O32" i="2" s="1"/>
  <c r="P32" i="2" s="1"/>
  <c r="Q32" i="2" s="1"/>
  <c r="AE32" i="2" s="1"/>
  <c r="L33" i="2"/>
  <c r="M33" i="2" s="1"/>
  <c r="O33" i="2" s="1"/>
  <c r="P33" i="2" s="1"/>
  <c r="Q33" i="2" s="1"/>
  <c r="AE33" i="2" s="1"/>
  <c r="L34" i="2"/>
  <c r="M34" i="2" s="1"/>
  <c r="O34" i="2" s="1"/>
  <c r="P34" i="2" s="1"/>
  <c r="Q34" i="2" s="1"/>
  <c r="AE34" i="2" s="1"/>
  <c r="L35" i="2"/>
  <c r="M35" i="2" s="1"/>
  <c r="O35" i="2" s="1"/>
  <c r="P35" i="2" s="1"/>
  <c r="Q35" i="2" s="1"/>
  <c r="AE35" i="2" s="1"/>
  <c r="L36" i="2"/>
  <c r="M36" i="2" s="1"/>
  <c r="O36" i="2" s="1"/>
  <c r="P36" i="2" s="1"/>
  <c r="Q36" i="2" s="1"/>
  <c r="AE36" i="2" s="1"/>
  <c r="L37" i="2"/>
  <c r="M37" i="2" s="1"/>
  <c r="O37" i="2" s="1"/>
  <c r="P37" i="2" s="1"/>
  <c r="Q37" i="2" s="1"/>
  <c r="AE37" i="2" s="1"/>
  <c r="L23" i="2"/>
  <c r="M23" i="2" s="1"/>
  <c r="O23" i="2" s="1"/>
  <c r="P23" i="2" s="1"/>
  <c r="Q23" i="2" s="1"/>
  <c r="AE23" i="2" s="1"/>
  <c r="L11" i="2"/>
  <c r="M11" i="2" s="1"/>
  <c r="O11" i="2" s="1"/>
  <c r="P11" i="2" s="1"/>
  <c r="Q11" i="2" s="1"/>
  <c r="AE11" i="2" s="1"/>
  <c r="L12" i="2"/>
  <c r="M12" i="2" s="1"/>
  <c r="O12" i="2" s="1"/>
  <c r="P12" i="2" s="1"/>
  <c r="Q12" i="2" s="1"/>
  <c r="AE12" i="2" s="1"/>
  <c r="L13" i="2"/>
  <c r="M13" i="2" s="1"/>
  <c r="O13" i="2" s="1"/>
  <c r="P13" i="2" s="1"/>
  <c r="Q13" i="2" s="1"/>
  <c r="AE13" i="2" s="1"/>
  <c r="L14" i="2"/>
  <c r="M14" i="2" s="1"/>
  <c r="O14" i="2" s="1"/>
  <c r="P14" i="2" s="1"/>
  <c r="Q14" i="2" s="1"/>
  <c r="AE14" i="2" s="1"/>
  <c r="L15" i="2"/>
  <c r="M15" i="2" s="1"/>
  <c r="O15" i="2" s="1"/>
  <c r="P15" i="2" s="1"/>
  <c r="Q15" i="2" s="1"/>
  <c r="AE15" i="2" s="1"/>
  <c r="L16" i="2"/>
  <c r="M16" i="2" s="1"/>
  <c r="O16" i="2" s="1"/>
  <c r="P16" i="2" s="1"/>
  <c r="Q16" i="2" s="1"/>
  <c r="AE16" i="2" s="1"/>
  <c r="L17" i="2"/>
  <c r="M17" i="2" s="1"/>
  <c r="O17" i="2" s="1"/>
  <c r="P17" i="2" s="1"/>
  <c r="Q17" i="2" s="1"/>
  <c r="AE17" i="2" s="1"/>
  <c r="L18" i="2"/>
  <c r="M18" i="2" s="1"/>
  <c r="O18" i="2" s="1"/>
  <c r="P18" i="2" s="1"/>
  <c r="Q18" i="2" s="1"/>
  <c r="AE18" i="2" s="1"/>
  <c r="L19" i="2"/>
  <c r="M19" i="2" s="1"/>
  <c r="O19" i="2" s="1"/>
  <c r="P19" i="2" s="1"/>
  <c r="Q19" i="2" s="1"/>
  <c r="AE19" i="2" s="1"/>
  <c r="L10" i="2"/>
  <c r="M10" i="2" s="1"/>
  <c r="O10" i="2" s="1"/>
  <c r="P10" i="2" s="1"/>
  <c r="Q10" i="2" s="1"/>
  <c r="AE10" i="2" s="1"/>
</calcChain>
</file>

<file path=xl/sharedStrings.xml><?xml version="1.0" encoding="utf-8"?>
<sst xmlns="http://schemas.openxmlformats.org/spreadsheetml/2006/main" count="843" uniqueCount="75">
  <si>
    <t>#SampleID</t>
  </si>
  <si>
    <t>#Dilution_factor</t>
  </si>
  <si>
    <t>#dry_mass(g)</t>
  </si>
  <si>
    <t>#Vol_suspension</t>
  </si>
  <si>
    <t>mass(µg)/g_drysed</t>
  </si>
  <si>
    <t>Volume (ml)</t>
  </si>
  <si>
    <t>mass(µg)/mL</t>
  </si>
  <si>
    <t>A1a</t>
  </si>
  <si>
    <t>A1b</t>
  </si>
  <si>
    <t>B1a</t>
  </si>
  <si>
    <t>B1b</t>
  </si>
  <si>
    <t>B1c</t>
  </si>
  <si>
    <t>A2a</t>
  </si>
  <si>
    <t>A2b</t>
  </si>
  <si>
    <t>B2a</t>
  </si>
  <si>
    <t>B2b</t>
  </si>
  <si>
    <t>B2c</t>
  </si>
  <si>
    <t>A3a</t>
  </si>
  <si>
    <t>A3b</t>
  </si>
  <si>
    <t>B3a</t>
  </si>
  <si>
    <t>B3b</t>
  </si>
  <si>
    <t>B3c</t>
  </si>
  <si>
    <t>A4a</t>
  </si>
  <si>
    <t>A4b</t>
  </si>
  <si>
    <t>B4a</t>
  </si>
  <si>
    <t>B4b</t>
  </si>
  <si>
    <t>B4c</t>
  </si>
  <si>
    <t>A5a</t>
  </si>
  <si>
    <t>A5b</t>
  </si>
  <si>
    <t>B5a</t>
  </si>
  <si>
    <t>B5b</t>
  </si>
  <si>
    <t>B5c</t>
  </si>
  <si>
    <t>Abiotic</t>
  </si>
  <si>
    <t>Biotic</t>
  </si>
  <si>
    <t>Day</t>
  </si>
  <si>
    <t>replicate</t>
  </si>
  <si>
    <t>a</t>
  </si>
  <si>
    <t>b</t>
  </si>
  <si>
    <t>c</t>
  </si>
  <si>
    <t>Sediment</t>
  </si>
  <si>
    <t>Water</t>
  </si>
  <si>
    <t>#Yield of extraction</t>
  </si>
  <si>
    <t>#measurement (µg/L)</t>
  </si>
  <si>
    <t>#Vol_suspension (L)</t>
  </si>
  <si>
    <t>#Yield_correction (measurement/yield)</t>
  </si>
  <si>
    <t>contamination</t>
  </si>
  <si>
    <t>MET-ONE</t>
  </si>
  <si>
    <r>
      <t xml:space="preserve">Concentration of </t>
    </r>
    <r>
      <rPr>
        <b/>
        <sz val="11"/>
        <color theme="1"/>
        <rFont val="Arial"/>
        <family val="2"/>
      </rPr>
      <t>Metolachlor-ONE</t>
    </r>
    <r>
      <rPr>
        <sz val="11"/>
        <color theme="1"/>
        <rFont val="Arial"/>
        <family val="2"/>
      </rPr>
      <t xml:space="preserve"> in sediment and water phase</t>
    </r>
  </si>
  <si>
    <t>#Dilution_correction (Yield_correction*Dilution_factor)</t>
  </si>
  <si>
    <t>#mass in 1 mL (µg)</t>
  </si>
  <si>
    <t>Final mass in 8g of sediment</t>
  </si>
  <si>
    <t>Final mass in 40 mL of water</t>
  </si>
  <si>
    <t>µg in sediment</t>
  </si>
  <si>
    <t>µg in water</t>
  </si>
  <si>
    <r>
      <t xml:space="preserve">Concentration of </t>
    </r>
    <r>
      <rPr>
        <b/>
        <sz val="11"/>
        <color theme="1"/>
        <rFont val="Arial"/>
        <family val="2"/>
      </rPr>
      <t xml:space="preserve">Metolachlor-MIX </t>
    </r>
    <r>
      <rPr>
        <sz val="11"/>
        <color theme="1"/>
        <rFont val="Arial"/>
        <family val="2"/>
      </rPr>
      <t>in sediment and water phase</t>
    </r>
  </si>
  <si>
    <r>
      <t xml:space="preserve">Concentration of </t>
    </r>
    <r>
      <rPr>
        <b/>
        <sz val="11"/>
        <color theme="1"/>
        <rFont val="Arial"/>
        <family val="2"/>
      </rPr>
      <t>Terbutryn-ONE</t>
    </r>
    <r>
      <rPr>
        <sz val="11"/>
        <color theme="1"/>
        <rFont val="Arial"/>
        <family val="2"/>
      </rPr>
      <t xml:space="preserve"> in sediment and water phase</t>
    </r>
  </si>
  <si>
    <t>TER-MIX</t>
  </si>
  <si>
    <t>-</t>
  </si>
  <si>
    <t>TER-ONE</t>
  </si>
  <si>
    <t>MFN-ONE</t>
  </si>
  <si>
    <t>Final concentration (µg/L)</t>
  </si>
  <si>
    <t>concentration in sediment</t>
  </si>
  <si>
    <t>concentration in water</t>
  </si>
  <si>
    <t>under limit of detection</t>
  </si>
  <si>
    <r>
      <t xml:space="preserve">Concentration of </t>
    </r>
    <r>
      <rPr>
        <b/>
        <sz val="11"/>
        <color theme="1"/>
        <rFont val="Arial"/>
        <family val="2"/>
      </rPr>
      <t>Metformin-MIX</t>
    </r>
    <r>
      <rPr>
        <sz val="11"/>
        <color theme="1"/>
        <rFont val="Arial"/>
        <family val="2"/>
      </rPr>
      <t xml:space="preserve"> in sediment and water phase</t>
    </r>
  </si>
  <si>
    <t>MFN-MIX</t>
  </si>
  <si>
    <t>Summary</t>
  </si>
  <si>
    <t>Final mass in 8g of sediment (µg)</t>
  </si>
  <si>
    <t>Final mass in 40 mL of water (µg)</t>
  </si>
  <si>
    <t>MET-MIX</t>
  </si>
  <si>
    <r>
      <t>Concentration of Terbutryn</t>
    </r>
    <r>
      <rPr>
        <b/>
        <sz val="11"/>
        <color theme="1"/>
        <rFont val="Arial"/>
        <family val="2"/>
      </rPr>
      <t xml:space="preserve">-MIX </t>
    </r>
    <r>
      <rPr>
        <sz val="11"/>
        <color theme="1"/>
        <rFont val="Arial"/>
        <family val="2"/>
      </rPr>
      <t>in sediment and water phase</t>
    </r>
  </si>
  <si>
    <r>
      <t xml:space="preserve">Concentration of </t>
    </r>
    <r>
      <rPr>
        <b/>
        <sz val="11"/>
        <color theme="1"/>
        <rFont val="Arial"/>
        <family val="2"/>
      </rPr>
      <t>Metolachlor</t>
    </r>
    <r>
      <rPr>
        <sz val="11"/>
        <color theme="1"/>
        <rFont val="Arial"/>
        <family val="2"/>
      </rPr>
      <t xml:space="preserve"> in sediment and water phase</t>
    </r>
  </si>
  <si>
    <t xml:space="preserve">This sheet present the concentration of metformin (MFN), metolachlor (MET), terbutryn (TER) under individual (ONE) and mixture (MIX) contamination. </t>
  </si>
  <si>
    <r>
      <rPr>
        <b/>
        <sz val="14"/>
        <color theme="1"/>
        <rFont val="Arial"/>
        <family val="2"/>
      </rPr>
      <t>Data from</t>
    </r>
    <r>
      <rPr>
        <sz val="14"/>
        <color theme="1"/>
        <rFont val="Arial"/>
        <family val="2"/>
      </rPr>
      <t xml:space="preserve">: Combined effects of micropollutants and their degradation
on prokaryotic communities at the sediment-water interface </t>
    </r>
  </si>
  <si>
    <r>
      <rPr>
        <b/>
        <sz val="14"/>
        <color theme="1"/>
        <rFont val="Arial"/>
        <family val="2"/>
      </rPr>
      <t xml:space="preserve">Abstract: </t>
    </r>
    <r>
      <rPr>
        <sz val="14"/>
        <color theme="1"/>
        <rFont val="Arial"/>
        <family val="2"/>
      </rPr>
      <t>Pesticides and pharmaceuticals enter aquatic ecosystems as complex mixtures. Various processes govern their dissipation and impact on the sediment and surface waters. These micropollutants often show persistence and adverse effects on microorganisms even at low concentrations. We investigated the dissipation and effects on procaryotic communities of metformin (antidiabetic drug), metolachlor (agricultural herbicide), and terbutryn (herbicide in building materials) added individually or as a mixture (17.6 µM per micropollutant) to laboratory microcosms mimicking the sediment-water interface. Complete dissipation of metformin and metolachlor occurred within 70 days, while terbutryn persisted. Dissipation did not differ when micropollutants were present individually or as part of a mixture. Sequence analysis of 16S rRNA gene amplicons evidenced distinct responses of prokaryotic communities in sediment and water. Micropollutant exposure was the second factor contributing to the observed variations in prokaryotic communities, with a pronounced effect of recalcitrant metolachlor and terbutryn on the overall effect of the micropollutant mixture. Non-additive antagonistic and synergistic effects of micropollutants were detected for specific taxa across taxonomic levels. Our study highlights the importance of considering the diversity of potential interactions between micropollutants, prokaryotic communities, and their respective environments in investigations of multi-contaminated sediment-water interfaces.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</si>
</sst>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Arial"/>
      <family val="2"/>
    </font>
    <font>
      <b/>
      <sz val="11"/>
      <color theme="1"/>
      <name val="Arial"/>
      <family val="2"/>
    </font>
    <font>
      <sz val="14"/>
      <color theme="1"/>
      <name val="Arial"/>
      <family val="2"/>
    </font>
    <font>
      <b/>
      <sz val="14"/>
      <color theme="1"/>
      <name val="Arial"/>
      <family val="2"/>
    </font>
  </fonts>
  <fills count="5">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3" tint="0.89999084444715716"/>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46">
    <xf numFmtId="0" fontId="0" fillId="0" borderId="0" xfId="0"/>
    <xf numFmtId="0" fontId="1" fillId="0" borderId="0" xfId="0" applyFont="1"/>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11" fontId="1" fillId="0" borderId="0" xfId="0" applyNumberFormat="1" applyFont="1"/>
    <xf numFmtId="11" fontId="1" fillId="0" borderId="0" xfId="0" applyNumberFormat="1" applyFont="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2" fillId="2" borderId="0" xfId="0" applyFont="1" applyFill="1" applyAlignment="1">
      <alignment horizontal="center" vertical="center"/>
    </xf>
    <xf numFmtId="0" fontId="1" fillId="2" borderId="2" xfId="0" applyFont="1" applyFill="1" applyBorder="1" applyAlignment="1">
      <alignment horizontal="center" vertical="center"/>
    </xf>
    <xf numFmtId="0" fontId="1" fillId="2" borderId="0" xfId="0" applyFont="1" applyFill="1" applyAlignment="1">
      <alignment horizontal="center" vertical="center"/>
    </xf>
    <xf numFmtId="0" fontId="1" fillId="2" borderId="7" xfId="0" applyFont="1" applyFill="1" applyBorder="1" applyAlignment="1">
      <alignment horizontal="center" vertical="center"/>
    </xf>
    <xf numFmtId="0" fontId="1" fillId="3" borderId="14" xfId="0" applyFont="1" applyFill="1" applyBorder="1" applyAlignment="1">
      <alignment horizontal="center" vertical="center" wrapText="1"/>
    </xf>
    <xf numFmtId="0" fontId="1" fillId="4" borderId="14" xfId="0" applyFont="1" applyFill="1" applyBorder="1" applyAlignment="1">
      <alignment horizontal="center" vertical="center" wrapText="1"/>
    </xf>
    <xf numFmtId="11" fontId="1" fillId="3" borderId="2" xfId="0" applyNumberFormat="1" applyFont="1" applyFill="1" applyBorder="1" applyAlignment="1">
      <alignment horizontal="center" vertical="center"/>
    </xf>
    <xf numFmtId="11" fontId="1" fillId="3" borderId="0" xfId="0" applyNumberFormat="1" applyFont="1" applyFill="1" applyAlignment="1">
      <alignment horizontal="center" vertical="center"/>
    </xf>
    <xf numFmtId="11" fontId="1" fillId="3" borderId="7" xfId="0" applyNumberFormat="1" applyFont="1" applyFill="1" applyBorder="1" applyAlignment="1">
      <alignment horizontal="center" vertical="center"/>
    </xf>
    <xf numFmtId="11" fontId="1" fillId="3" borderId="14" xfId="0" applyNumberFormat="1" applyFont="1" applyFill="1" applyBorder="1" applyAlignment="1">
      <alignment horizontal="center" vertical="center"/>
    </xf>
    <xf numFmtId="11" fontId="1" fillId="3" borderId="9" xfId="0" applyNumberFormat="1" applyFont="1" applyFill="1" applyBorder="1" applyAlignment="1">
      <alignment horizontal="center" vertical="center"/>
    </xf>
    <xf numFmtId="11" fontId="1" fillId="3" borderId="13" xfId="0" applyNumberFormat="1" applyFont="1" applyFill="1" applyBorder="1" applyAlignment="1">
      <alignment horizontal="center" vertical="center"/>
    </xf>
    <xf numFmtId="11" fontId="1" fillId="0" borderId="2" xfId="0" applyNumberFormat="1" applyFont="1" applyBorder="1" applyAlignment="1">
      <alignment horizontal="center" vertical="center"/>
    </xf>
    <xf numFmtId="11" fontId="1" fillId="4" borderId="2" xfId="0" applyNumberFormat="1" applyFont="1" applyFill="1" applyBorder="1" applyAlignment="1">
      <alignment horizontal="center" vertical="center"/>
    </xf>
    <xf numFmtId="11" fontId="1" fillId="4" borderId="14" xfId="0" applyNumberFormat="1" applyFont="1" applyFill="1" applyBorder="1" applyAlignment="1">
      <alignment horizontal="center" vertical="center"/>
    </xf>
    <xf numFmtId="11" fontId="1" fillId="0" borderId="3" xfId="0" applyNumberFormat="1" applyFont="1" applyBorder="1" applyAlignment="1">
      <alignment horizontal="center" vertical="center"/>
    </xf>
    <xf numFmtId="11" fontId="1" fillId="4" borderId="0" xfId="0" applyNumberFormat="1" applyFont="1" applyFill="1" applyAlignment="1">
      <alignment horizontal="center" vertical="center"/>
    </xf>
    <xf numFmtId="11" fontId="1" fillId="4" borderId="9" xfId="0" applyNumberFormat="1" applyFont="1" applyFill="1" applyBorder="1" applyAlignment="1">
      <alignment horizontal="center" vertical="center"/>
    </xf>
    <xf numFmtId="11" fontId="1" fillId="0" borderId="5" xfId="0" applyNumberFormat="1" applyFont="1" applyBorder="1" applyAlignment="1">
      <alignment horizontal="center" vertical="center"/>
    </xf>
    <xf numFmtId="11" fontId="1" fillId="0" borderId="7" xfId="0" applyNumberFormat="1" applyFont="1" applyBorder="1" applyAlignment="1">
      <alignment horizontal="center" vertical="center"/>
    </xf>
    <xf numFmtId="11" fontId="1" fillId="4" borderId="7" xfId="0" applyNumberFormat="1" applyFont="1" applyFill="1" applyBorder="1" applyAlignment="1">
      <alignment horizontal="center" vertical="center"/>
    </xf>
    <xf numFmtId="11" fontId="1" fillId="4" borderId="13" xfId="0" applyNumberFormat="1" applyFont="1" applyFill="1" applyBorder="1" applyAlignment="1">
      <alignment horizontal="center" vertical="center"/>
    </xf>
    <xf numFmtId="11" fontId="1" fillId="0" borderId="8" xfId="0" applyNumberFormat="1"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2" fillId="4" borderId="10"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1" fillId="0" borderId="2" xfId="0" applyFont="1" applyBorder="1" applyAlignment="1">
      <alignment horizontal="center"/>
    </xf>
    <xf numFmtId="0" fontId="1" fillId="0" borderId="2" xfId="0" applyFont="1" applyBorder="1" applyAlignment="1">
      <alignment horizontal="center" vertical="center"/>
    </xf>
    <xf numFmtId="11" fontId="1" fillId="0" borderId="2" xfId="0" applyNumberFormat="1" applyFont="1" applyBorder="1"/>
    <xf numFmtId="11" fontId="1" fillId="0" borderId="3" xfId="0" applyNumberFormat="1" applyFont="1" applyBorder="1"/>
    <xf numFmtId="0" fontId="1" fillId="0" borderId="0" xfId="0" applyFont="1" applyBorder="1" applyAlignment="1">
      <alignment horizontal="center"/>
    </xf>
    <xf numFmtId="0" fontId="1" fillId="0" borderId="0" xfId="0" applyFont="1" applyBorder="1" applyAlignment="1">
      <alignment horizontal="center" vertical="center"/>
    </xf>
    <xf numFmtId="11" fontId="1" fillId="0" borderId="0" xfId="0" applyNumberFormat="1" applyFont="1" applyBorder="1"/>
    <xf numFmtId="11" fontId="1" fillId="0" borderId="5" xfId="0" applyNumberFormat="1" applyFont="1" applyBorder="1"/>
    <xf numFmtId="0" fontId="1" fillId="0" borderId="7" xfId="0" applyFont="1" applyBorder="1" applyAlignment="1">
      <alignment horizontal="center"/>
    </xf>
    <xf numFmtId="0" fontId="1" fillId="0" borderId="7" xfId="0" applyFont="1" applyBorder="1" applyAlignment="1">
      <alignment horizontal="center" vertical="center"/>
    </xf>
    <xf numFmtId="11" fontId="1" fillId="0" borderId="7" xfId="0" applyNumberFormat="1" applyFont="1" applyBorder="1"/>
    <xf numFmtId="11" fontId="1" fillId="0" borderId="8" xfId="0" applyNumberFormat="1" applyFont="1" applyBorder="1"/>
    <xf numFmtId="11" fontId="1" fillId="3" borderId="2" xfId="0" applyNumberFormat="1" applyFont="1" applyFill="1" applyBorder="1"/>
    <xf numFmtId="11" fontId="1" fillId="3" borderId="14" xfId="0" applyNumberFormat="1" applyFont="1" applyFill="1" applyBorder="1"/>
    <xf numFmtId="11" fontId="1" fillId="3" borderId="0" xfId="0" applyNumberFormat="1" applyFont="1" applyFill="1" applyBorder="1"/>
    <xf numFmtId="11" fontId="1" fillId="3" borderId="9" xfId="0" applyNumberFormat="1" applyFont="1" applyFill="1" applyBorder="1"/>
    <xf numFmtId="11" fontId="1" fillId="3" borderId="7" xfId="0" applyNumberFormat="1" applyFont="1" applyFill="1" applyBorder="1"/>
    <xf numFmtId="11" fontId="1" fillId="3" borderId="13" xfId="0" applyNumberFormat="1" applyFont="1" applyFill="1" applyBorder="1"/>
    <xf numFmtId="11" fontId="1" fillId="3" borderId="0" xfId="0" applyNumberFormat="1" applyFont="1" applyFill="1"/>
    <xf numFmtId="11" fontId="1" fillId="4" borderId="2" xfId="0" applyNumberFormat="1" applyFont="1" applyFill="1" applyBorder="1"/>
    <xf numFmtId="11" fontId="1" fillId="4" borderId="0" xfId="0" applyNumberFormat="1" applyFont="1" applyFill="1" applyBorder="1"/>
    <xf numFmtId="11" fontId="1" fillId="4" borderId="7" xfId="0" applyNumberFormat="1" applyFont="1" applyFill="1" applyBorder="1"/>
    <xf numFmtId="11" fontId="1" fillId="4" borderId="0" xfId="0" applyNumberFormat="1" applyFont="1" applyFill="1"/>
    <xf numFmtId="11" fontId="1" fillId="4" borderId="14" xfId="0" applyNumberFormat="1" applyFont="1" applyFill="1" applyBorder="1"/>
    <xf numFmtId="11" fontId="1" fillId="4" borderId="9" xfId="0" applyNumberFormat="1" applyFont="1" applyFill="1" applyBorder="1"/>
    <xf numFmtId="11" fontId="1" fillId="4" borderId="13" xfId="0" applyNumberFormat="1" applyFont="1" applyFill="1" applyBorder="1"/>
    <xf numFmtId="0" fontId="1" fillId="0" borderId="0" xfId="0" applyFont="1" applyBorder="1" applyAlignment="1">
      <alignment horizontal="center" vertical="center" wrapText="1"/>
    </xf>
    <xf numFmtId="0" fontId="1" fillId="0" borderId="7" xfId="0" applyFont="1" applyBorder="1"/>
    <xf numFmtId="0" fontId="1" fillId="0" borderId="0" xfId="0" applyFont="1" applyBorder="1" applyAlignment="1">
      <alignment horizontal="center" vertical="center" wrapText="1"/>
    </xf>
    <xf numFmtId="0" fontId="1" fillId="3" borderId="0" xfId="0" applyFont="1" applyFill="1"/>
    <xf numFmtId="0" fontId="1" fillId="4" borderId="0" xfId="0" applyFont="1" applyFill="1"/>
    <xf numFmtId="11" fontId="1" fillId="3" borderId="0" xfId="0" applyNumberFormat="1" applyFont="1" applyFill="1" applyBorder="1" applyAlignment="1">
      <alignment horizontal="center" vertical="center"/>
    </xf>
    <xf numFmtId="11" fontId="1" fillId="0" borderId="0" xfId="0" applyNumberFormat="1" applyFont="1" applyBorder="1" applyAlignment="1">
      <alignment horizontal="center" vertical="center"/>
    </xf>
    <xf numFmtId="11" fontId="1" fillId="4" borderId="0" xfId="0" applyNumberFormat="1" applyFont="1" applyFill="1" applyBorder="1" applyAlignment="1">
      <alignment horizontal="center" vertical="center"/>
    </xf>
    <xf numFmtId="0" fontId="0" fillId="4" borderId="2" xfId="0" applyFill="1" applyBorder="1" applyAlignment="1">
      <alignment horizontal="center" vertical="center"/>
    </xf>
    <xf numFmtId="0" fontId="0" fillId="4" borderId="0" xfId="0" applyFill="1" applyBorder="1" applyAlignment="1">
      <alignment horizontal="center" vertical="center"/>
    </xf>
    <xf numFmtId="0" fontId="0" fillId="4" borderId="7" xfId="0" applyFill="1" applyBorder="1" applyAlignment="1">
      <alignment horizontal="center" vertical="center"/>
    </xf>
    <xf numFmtId="0" fontId="0" fillId="4" borderId="9" xfId="0" applyFill="1" applyBorder="1" applyAlignment="1">
      <alignment horizontal="center" vertical="center"/>
    </xf>
    <xf numFmtId="0" fontId="1" fillId="3" borderId="14" xfId="0" applyFont="1" applyFill="1" applyBorder="1" applyAlignment="1">
      <alignment horizontal="center" vertical="center"/>
    </xf>
    <xf numFmtId="0" fontId="0" fillId="3" borderId="9" xfId="0" applyFill="1" applyBorder="1" applyAlignment="1">
      <alignment horizontal="center" vertical="center"/>
    </xf>
    <xf numFmtId="0" fontId="2" fillId="3" borderId="15" xfId="0" applyFont="1" applyFill="1" applyBorder="1" applyAlignment="1">
      <alignment horizontal="center" vertic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1" fillId="4" borderId="2"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7" xfId="0" applyFont="1" applyFill="1" applyBorder="1" applyAlignment="1">
      <alignment horizontal="center" vertical="center"/>
    </xf>
    <xf numFmtId="0" fontId="0" fillId="0" borderId="0" xfId="0" applyBorder="1"/>
    <xf numFmtId="0" fontId="1" fillId="0" borderId="0" xfId="0" applyFont="1" applyBorder="1" applyAlignment="1">
      <alignment vertical="center" wrapText="1"/>
    </xf>
    <xf numFmtId="0" fontId="0" fillId="0" borderId="0" xfId="0" applyFill="1" applyBorder="1"/>
    <xf numFmtId="0" fontId="1" fillId="0" borderId="0" xfId="0" applyFont="1" applyBorder="1" applyAlignment="1">
      <alignment horizontal="left" vertical="center" wrapText="1"/>
    </xf>
    <xf numFmtId="0" fontId="2" fillId="0" borderId="0" xfId="0" applyFont="1" applyFill="1" applyBorder="1" applyAlignment="1">
      <alignment horizontal="left" vertical="center"/>
    </xf>
    <xf numFmtId="0" fontId="1" fillId="0" borderId="0" xfId="0" applyFont="1" applyFill="1" applyBorder="1" applyAlignment="1">
      <alignment horizontal="left" vertical="center"/>
    </xf>
    <xf numFmtId="0" fontId="1" fillId="0" borderId="0" xfId="0" applyFont="1" applyFill="1" applyBorder="1" applyAlignment="1">
      <alignment horizontal="left" vertical="center" wrapText="1"/>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0" fillId="0" borderId="7" xfId="0" applyBorder="1" applyAlignment="1">
      <alignment horizontal="left" vertical="center" wrapText="1"/>
    </xf>
    <xf numFmtId="0" fontId="3" fillId="0" borderId="0" xfId="0" applyFont="1" applyBorder="1" applyAlignment="1">
      <alignment horizontal="left" vertical="center" wrapText="1"/>
    </xf>
    <xf numFmtId="0" fontId="0" fillId="0" borderId="0" xfId="0" applyBorder="1" applyAlignment="1">
      <alignment horizontal="left"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11" fontId="1" fillId="3" borderId="2" xfId="0" applyNumberFormat="1" applyFont="1" applyFill="1" applyBorder="1" applyAlignment="1">
      <alignment horizontal="center"/>
    </xf>
    <xf numFmtId="11" fontId="1" fillId="3" borderId="14" xfId="0" applyNumberFormat="1" applyFont="1" applyFill="1" applyBorder="1" applyAlignment="1">
      <alignment horizontal="center"/>
    </xf>
    <xf numFmtId="11" fontId="1" fillId="0" borderId="2" xfId="0" applyNumberFormat="1" applyFont="1" applyBorder="1" applyAlignment="1">
      <alignment horizontal="center"/>
    </xf>
    <xf numFmtId="11" fontId="1" fillId="4" borderId="2" xfId="0" applyNumberFormat="1" applyFont="1" applyFill="1" applyBorder="1" applyAlignment="1">
      <alignment horizontal="center"/>
    </xf>
    <xf numFmtId="11" fontId="1" fillId="4" borderId="14" xfId="0" applyNumberFormat="1" applyFont="1" applyFill="1" applyBorder="1" applyAlignment="1">
      <alignment horizontal="center"/>
    </xf>
    <xf numFmtId="11" fontId="1" fillId="0" borderId="3" xfId="0" applyNumberFormat="1" applyFont="1" applyBorder="1" applyAlignment="1">
      <alignment horizontal="center"/>
    </xf>
    <xf numFmtId="11" fontId="1" fillId="3" borderId="0" xfId="0" applyNumberFormat="1" applyFont="1" applyFill="1" applyBorder="1" applyAlignment="1">
      <alignment horizontal="center"/>
    </xf>
    <xf numFmtId="11" fontId="1" fillId="3" borderId="9" xfId="0" applyNumberFormat="1" applyFont="1" applyFill="1" applyBorder="1" applyAlignment="1">
      <alignment horizontal="center"/>
    </xf>
    <xf numFmtId="11" fontId="1" fillId="0" borderId="0" xfId="0" applyNumberFormat="1" applyFont="1" applyBorder="1" applyAlignment="1">
      <alignment horizontal="center"/>
    </xf>
    <xf numFmtId="11" fontId="1" fillId="4" borderId="0" xfId="0" applyNumberFormat="1" applyFont="1" applyFill="1" applyBorder="1" applyAlignment="1">
      <alignment horizontal="center"/>
    </xf>
    <xf numFmtId="11" fontId="1" fillId="4" borderId="9" xfId="0" applyNumberFormat="1" applyFont="1" applyFill="1" applyBorder="1" applyAlignment="1">
      <alignment horizontal="center"/>
    </xf>
    <xf numFmtId="11" fontId="1" fillId="0" borderId="5" xfId="0" applyNumberFormat="1" applyFont="1" applyBorder="1" applyAlignment="1">
      <alignment horizontal="center"/>
    </xf>
    <xf numFmtId="11" fontId="1" fillId="3" borderId="7" xfId="0" applyNumberFormat="1" applyFont="1" applyFill="1" applyBorder="1" applyAlignment="1">
      <alignment horizontal="center"/>
    </xf>
    <xf numFmtId="11" fontId="1" fillId="3" borderId="13" xfId="0" applyNumberFormat="1" applyFont="1" applyFill="1" applyBorder="1" applyAlignment="1">
      <alignment horizontal="center"/>
    </xf>
    <xf numFmtId="11" fontId="1" fillId="0" borderId="7" xfId="0" applyNumberFormat="1" applyFont="1" applyBorder="1" applyAlignment="1">
      <alignment horizontal="center"/>
    </xf>
    <xf numFmtId="11" fontId="1" fillId="4" borderId="7" xfId="0" applyNumberFormat="1" applyFont="1" applyFill="1" applyBorder="1" applyAlignment="1">
      <alignment horizontal="center"/>
    </xf>
    <xf numFmtId="11" fontId="1" fillId="4" borderId="13" xfId="0" applyNumberFormat="1" applyFont="1" applyFill="1" applyBorder="1" applyAlignment="1">
      <alignment horizontal="center"/>
    </xf>
    <xf numFmtId="11" fontId="1" fillId="0" borderId="8" xfId="0" applyNumberFormat="1" applyFont="1" applyBorder="1" applyAlignment="1">
      <alignment horizontal="center"/>
    </xf>
    <xf numFmtId="11" fontId="1" fillId="3" borderId="0" xfId="0" applyNumberFormat="1" applyFont="1" applyFill="1" applyAlignment="1">
      <alignment horizontal="center"/>
    </xf>
    <xf numFmtId="11" fontId="1" fillId="0" borderId="0" xfId="0" applyNumberFormat="1" applyFont="1" applyAlignment="1">
      <alignment horizontal="center"/>
    </xf>
    <xf numFmtId="11" fontId="1" fillId="4"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9D6B5-A4B2-4A19-8AAE-D37F7F078FD1}">
  <dimension ref="B1:E46"/>
  <sheetViews>
    <sheetView showGridLines="0" zoomScaleNormal="100" workbookViewId="0">
      <selection activeCell="F4" sqref="F4"/>
    </sheetView>
  </sheetViews>
  <sheetFormatPr baseColWidth="10" defaultRowHeight="15" x14ac:dyDescent="0.25"/>
  <cols>
    <col min="1" max="1" width="11.42578125" style="103"/>
    <col min="2" max="2" width="37.85546875" style="103" customWidth="1"/>
    <col min="3" max="3" width="32.5703125" style="103" customWidth="1"/>
    <col min="4" max="4" width="23.7109375" style="103" customWidth="1"/>
    <col min="5" max="5" width="25" style="103" customWidth="1"/>
    <col min="6" max="18" width="11.42578125" style="103"/>
    <col min="19" max="19" width="19" style="103" customWidth="1"/>
    <col min="20" max="21" width="11.42578125" style="103"/>
    <col min="22" max="22" width="14.7109375" style="103" customWidth="1"/>
    <col min="23" max="16384" width="11.42578125" style="103"/>
  </cols>
  <sheetData>
    <row r="1" spans="2:5" ht="72.75" customHeight="1" x14ac:dyDescent="0.25"/>
    <row r="2" spans="2:5" ht="39" customHeight="1" thickBot="1" x14ac:dyDescent="0.3">
      <c r="B2" s="113" t="s">
        <v>73</v>
      </c>
      <c r="C2" s="114"/>
      <c r="D2" s="114"/>
      <c r="E2" s="114"/>
    </row>
    <row r="3" spans="2:5" ht="32.25" customHeight="1" x14ac:dyDescent="0.25">
      <c r="B3" s="115"/>
      <c r="C3" s="116"/>
      <c r="D3" s="116"/>
      <c r="E3" s="116"/>
    </row>
    <row r="4" spans="2:5" ht="300.75" customHeight="1" thickBot="1" x14ac:dyDescent="0.3">
      <c r="B4" s="113" t="s">
        <v>74</v>
      </c>
      <c r="C4" s="113"/>
      <c r="D4" s="113"/>
      <c r="E4" s="113"/>
    </row>
    <row r="5" spans="2:5" ht="32.25" customHeight="1" thickBot="1" x14ac:dyDescent="0.3">
      <c r="B5" s="115"/>
      <c r="C5" s="116"/>
      <c r="D5" s="116"/>
      <c r="E5" s="116"/>
    </row>
    <row r="6" spans="2:5" x14ac:dyDescent="0.25">
      <c r="B6" s="117" t="s">
        <v>72</v>
      </c>
      <c r="C6" s="118"/>
      <c r="D6" s="118"/>
      <c r="E6" s="119"/>
    </row>
    <row r="7" spans="2:5" x14ac:dyDescent="0.25">
      <c r="B7" s="120"/>
      <c r="C7" s="121"/>
      <c r="D7" s="121"/>
      <c r="E7" s="122"/>
    </row>
    <row r="8" spans="2:5" ht="49.5" customHeight="1" thickBot="1" x14ac:dyDescent="0.3">
      <c r="B8" s="123"/>
      <c r="C8" s="112"/>
      <c r="D8" s="112"/>
      <c r="E8" s="124"/>
    </row>
    <row r="10" spans="2:5" ht="15" customHeight="1" x14ac:dyDescent="0.25">
      <c r="B10" s="104"/>
      <c r="C10" s="104"/>
      <c r="D10" s="104"/>
      <c r="E10" s="104"/>
    </row>
    <row r="11" spans="2:5" x14ac:dyDescent="0.25">
      <c r="B11" s="104"/>
      <c r="C11" s="104"/>
      <c r="D11" s="104"/>
      <c r="E11" s="104"/>
    </row>
    <row r="12" spans="2:5" x14ac:dyDescent="0.25">
      <c r="B12" s="104"/>
      <c r="C12" s="104"/>
      <c r="D12" s="104"/>
      <c r="E12" s="104"/>
    </row>
    <row r="13" spans="2:5" x14ac:dyDescent="0.25">
      <c r="B13" s="104"/>
      <c r="C13" s="104"/>
      <c r="D13" s="104"/>
      <c r="E13" s="104"/>
    </row>
    <row r="15" spans="2:5" ht="15" customHeight="1" x14ac:dyDescent="0.25">
      <c r="B15" s="104"/>
      <c r="C15" s="104"/>
      <c r="D15" s="104"/>
      <c r="E15" s="104"/>
    </row>
    <row r="16" spans="2:5" x14ac:dyDescent="0.25">
      <c r="B16" s="106"/>
      <c r="C16" s="104"/>
      <c r="D16" s="104"/>
      <c r="E16" s="104"/>
    </row>
    <row r="17" spans="2:5" x14ac:dyDescent="0.25">
      <c r="B17" s="107"/>
      <c r="C17" s="84"/>
      <c r="D17" s="104"/>
      <c r="E17" s="104"/>
    </row>
    <row r="18" spans="2:5" x14ac:dyDescent="0.25">
      <c r="B18" s="107"/>
      <c r="C18" s="110"/>
    </row>
    <row r="19" spans="2:5" x14ac:dyDescent="0.25">
      <c r="B19" s="107"/>
      <c r="C19" s="110"/>
    </row>
    <row r="20" spans="2:5" x14ac:dyDescent="0.25">
      <c r="B20" s="108"/>
      <c r="C20" s="110"/>
    </row>
    <row r="21" spans="2:5" x14ac:dyDescent="0.25">
      <c r="B21" s="109"/>
      <c r="C21" s="111"/>
    </row>
    <row r="22" spans="2:5" ht="15" customHeight="1" x14ac:dyDescent="0.25">
      <c r="B22" s="108"/>
      <c r="C22" s="104"/>
      <c r="D22" s="104"/>
      <c r="E22" s="104"/>
    </row>
    <row r="23" spans="2:5" x14ac:dyDescent="0.25">
      <c r="B23" s="108"/>
      <c r="C23" s="104"/>
      <c r="D23" s="104"/>
      <c r="E23" s="104"/>
    </row>
    <row r="24" spans="2:5" x14ac:dyDescent="0.25">
      <c r="B24" s="108"/>
      <c r="C24" s="104"/>
      <c r="D24" s="104"/>
      <c r="E24" s="104"/>
    </row>
    <row r="25" spans="2:5" x14ac:dyDescent="0.25">
      <c r="B25" s="109"/>
    </row>
    <row r="26" spans="2:5" x14ac:dyDescent="0.25">
      <c r="B26" s="109"/>
    </row>
    <row r="27" spans="2:5" x14ac:dyDescent="0.25">
      <c r="B27" s="108"/>
    </row>
    <row r="28" spans="2:5" x14ac:dyDescent="0.25">
      <c r="B28" s="109"/>
    </row>
    <row r="29" spans="2:5" x14ac:dyDescent="0.25">
      <c r="B29" s="108"/>
    </row>
    <row r="30" spans="2:5" x14ac:dyDescent="0.25">
      <c r="B30" s="109"/>
    </row>
    <row r="31" spans="2:5" x14ac:dyDescent="0.25">
      <c r="B31" s="108"/>
    </row>
    <row r="32" spans="2:5" x14ac:dyDescent="0.25">
      <c r="B32" s="108"/>
    </row>
    <row r="33" spans="2:2" x14ac:dyDescent="0.25">
      <c r="B33" s="108"/>
    </row>
    <row r="34" spans="2:2" x14ac:dyDescent="0.25">
      <c r="B34" s="108"/>
    </row>
    <row r="35" spans="2:2" x14ac:dyDescent="0.25">
      <c r="B35" s="108"/>
    </row>
    <row r="36" spans="2:2" x14ac:dyDescent="0.25">
      <c r="B36" s="109"/>
    </row>
    <row r="37" spans="2:2" x14ac:dyDescent="0.25">
      <c r="B37" s="109"/>
    </row>
    <row r="38" spans="2:2" x14ac:dyDescent="0.25">
      <c r="B38" s="108"/>
    </row>
    <row r="39" spans="2:2" x14ac:dyDescent="0.25">
      <c r="B39" s="109"/>
    </row>
    <row r="40" spans="2:2" x14ac:dyDescent="0.25">
      <c r="B40" s="108"/>
    </row>
    <row r="41" spans="2:2" x14ac:dyDescent="0.25">
      <c r="B41" s="109"/>
    </row>
    <row r="42" spans="2:2" x14ac:dyDescent="0.25">
      <c r="B42" s="108"/>
    </row>
    <row r="43" spans="2:2" x14ac:dyDescent="0.25">
      <c r="B43" s="109"/>
    </row>
    <row r="44" spans="2:2" x14ac:dyDescent="0.25">
      <c r="B44" s="109"/>
    </row>
    <row r="45" spans="2:2" x14ac:dyDescent="0.25">
      <c r="B45" s="109"/>
    </row>
    <row r="46" spans="2:2" x14ac:dyDescent="0.25">
      <c r="B46" s="105"/>
    </row>
  </sheetData>
  <mergeCells count="3">
    <mergeCell ref="B2:E2"/>
    <mergeCell ref="B4:E4"/>
    <mergeCell ref="B6: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9A74-940E-44DC-B5BA-439B9D7188CF}">
  <dimension ref="A1:AH81"/>
  <sheetViews>
    <sheetView showGridLines="0" tabSelected="1" zoomScale="40" zoomScaleNormal="40" workbookViewId="0">
      <selection activeCell="J17" sqref="J17"/>
    </sheetView>
  </sheetViews>
  <sheetFormatPr baseColWidth="10" defaultRowHeight="14.25" x14ac:dyDescent="0.2"/>
  <cols>
    <col min="1" max="5" width="11.42578125" style="1"/>
    <col min="6" max="6" width="18.42578125" style="1" customWidth="1"/>
    <col min="7" max="7" width="13.5703125" style="1" customWidth="1"/>
    <col min="8" max="8" width="21.85546875" style="1" customWidth="1"/>
    <col min="9" max="9" width="16.7109375" style="1" customWidth="1"/>
    <col min="10" max="10" width="20.140625" style="1" customWidth="1"/>
    <col min="11" max="11" width="14.42578125" style="1" customWidth="1"/>
    <col min="12" max="12" width="20.5703125" style="1" customWidth="1"/>
    <col min="13" max="13" width="20.7109375" style="1" customWidth="1"/>
    <col min="14" max="14" width="21.85546875" style="1" customWidth="1"/>
    <col min="15" max="15" width="14.140625" style="1" customWidth="1"/>
    <col min="16" max="16" width="21.28515625" style="1" customWidth="1"/>
    <col min="17" max="17" width="18.42578125" style="1" customWidth="1"/>
    <col min="18" max="18" width="11.42578125" style="1"/>
    <col min="19" max="19" width="21.7109375" style="1" customWidth="1"/>
    <col min="20" max="20" width="16.5703125" style="1" customWidth="1"/>
    <col min="21" max="21" width="21.42578125" style="1" customWidth="1"/>
    <col min="22" max="22" width="12.85546875" style="1" customWidth="1"/>
    <col min="23" max="23" width="21.42578125" style="1" customWidth="1"/>
    <col min="24" max="24" width="35.42578125" style="1" customWidth="1"/>
    <col min="25" max="25" width="17.5703125" style="1" customWidth="1"/>
    <col min="26" max="26" width="11.42578125" style="1"/>
    <col min="27" max="27" width="14.140625" style="1" customWidth="1"/>
    <col min="28" max="28" width="18.140625" style="1" customWidth="1"/>
    <col min="29" max="16384" width="11.42578125" style="1"/>
  </cols>
  <sheetData>
    <row r="1" spans="1:32" x14ac:dyDescent="0.2">
      <c r="A1" s="41" t="s">
        <v>55</v>
      </c>
      <c r="B1" s="42"/>
      <c r="C1" s="42"/>
      <c r="D1" s="43"/>
    </row>
    <row r="2" spans="1:32" x14ac:dyDescent="0.2">
      <c r="A2" s="44"/>
      <c r="B2" s="45"/>
      <c r="C2" s="45"/>
      <c r="D2" s="46"/>
    </row>
    <row r="3" spans="1:32" ht="15" thickBot="1" x14ac:dyDescent="0.25">
      <c r="A3" s="47"/>
      <c r="B3" s="48"/>
      <c r="C3" s="48"/>
      <c r="D3" s="49"/>
    </row>
    <row r="5" spans="1:32" ht="15" thickBot="1" x14ac:dyDescent="0.25">
      <c r="H5" s="3"/>
      <c r="I5" s="3"/>
      <c r="J5" s="3"/>
      <c r="K5" s="3"/>
      <c r="L5" s="3"/>
      <c r="M5" s="3"/>
      <c r="N5" s="3"/>
      <c r="O5" s="3"/>
      <c r="P5" s="3"/>
      <c r="Q5" s="3"/>
      <c r="R5" s="3"/>
      <c r="S5" s="3"/>
      <c r="T5" s="3"/>
      <c r="U5" s="3"/>
      <c r="V5" s="3"/>
      <c r="W5" s="3"/>
      <c r="X5" s="3"/>
      <c r="Y5" s="3"/>
      <c r="Z5" s="3"/>
      <c r="AA5" s="3"/>
      <c r="AB5" s="3"/>
      <c r="AC5" s="3"/>
      <c r="AD5" s="3"/>
      <c r="AE5" s="3"/>
      <c r="AF5" s="3"/>
    </row>
    <row r="6" spans="1:32" ht="15.75" thickBot="1" x14ac:dyDescent="0.25">
      <c r="H6" s="38" t="s">
        <v>39</v>
      </c>
      <c r="I6" s="39"/>
      <c r="J6" s="39"/>
      <c r="K6" s="39"/>
      <c r="L6" s="39"/>
      <c r="M6" s="39"/>
      <c r="N6" s="39"/>
      <c r="O6" s="39"/>
      <c r="P6" s="39"/>
      <c r="Q6" s="40"/>
      <c r="R6" s="3"/>
      <c r="S6" s="53" t="s">
        <v>40</v>
      </c>
      <c r="T6" s="54"/>
      <c r="U6" s="54"/>
      <c r="V6" s="54"/>
      <c r="W6" s="54"/>
      <c r="X6" s="54"/>
      <c r="Y6" s="54"/>
      <c r="Z6" s="54"/>
      <c r="AA6" s="54"/>
      <c r="AB6" s="55"/>
      <c r="AC6" s="3"/>
      <c r="AD6" s="35" t="s">
        <v>66</v>
      </c>
      <c r="AE6" s="36"/>
      <c r="AF6" s="37"/>
    </row>
    <row r="7" spans="1:32" ht="12.75" customHeight="1" thickBot="1" x14ac:dyDescent="0.25">
      <c r="H7" s="11"/>
      <c r="I7" s="11"/>
      <c r="J7" s="11"/>
      <c r="K7" s="11"/>
      <c r="L7" s="11"/>
      <c r="M7" s="11"/>
      <c r="N7" s="11"/>
      <c r="O7" s="11"/>
      <c r="P7" s="11"/>
      <c r="Q7" s="11"/>
      <c r="R7" s="3"/>
      <c r="S7" s="9"/>
      <c r="T7" s="9"/>
      <c r="U7" s="9"/>
      <c r="V7" s="9"/>
      <c r="W7" s="9"/>
      <c r="X7" s="9"/>
      <c r="Y7" s="9"/>
      <c r="Z7" s="9"/>
      <c r="AA7" s="9"/>
      <c r="AB7" s="9"/>
      <c r="AC7" s="3"/>
      <c r="AD7" s="3"/>
      <c r="AE7" s="3"/>
      <c r="AF7" s="3"/>
    </row>
    <row r="8" spans="1:32" hidden="1" x14ac:dyDescent="0.2"/>
    <row r="9" spans="1:32" ht="66.75" customHeight="1" thickBot="1" x14ac:dyDescent="0.25">
      <c r="D9" s="12" t="s">
        <v>34</v>
      </c>
      <c r="E9" s="12" t="s">
        <v>35</v>
      </c>
      <c r="F9" s="12" t="s">
        <v>45</v>
      </c>
      <c r="G9" s="14" t="s">
        <v>0</v>
      </c>
      <c r="H9" s="10" t="s">
        <v>42</v>
      </c>
      <c r="I9" s="11" t="s">
        <v>1</v>
      </c>
      <c r="J9" s="11" t="s">
        <v>41</v>
      </c>
      <c r="K9" s="11" t="s">
        <v>2</v>
      </c>
      <c r="L9" s="10" t="s">
        <v>44</v>
      </c>
      <c r="M9" s="10" t="s">
        <v>48</v>
      </c>
      <c r="N9" s="11" t="s">
        <v>43</v>
      </c>
      <c r="O9" s="10" t="s">
        <v>49</v>
      </c>
      <c r="P9" s="11" t="s">
        <v>4</v>
      </c>
      <c r="Q9" s="16" t="s">
        <v>67</v>
      </c>
      <c r="R9" s="3"/>
      <c r="S9" s="9" t="s">
        <v>42</v>
      </c>
      <c r="T9" s="9" t="s">
        <v>1</v>
      </c>
      <c r="U9" s="9" t="s">
        <v>41</v>
      </c>
      <c r="V9" s="9" t="s">
        <v>5</v>
      </c>
      <c r="W9" s="8" t="s">
        <v>44</v>
      </c>
      <c r="X9" s="8" t="s">
        <v>48</v>
      </c>
      <c r="Y9" s="9" t="s">
        <v>3</v>
      </c>
      <c r="Z9" s="8" t="s">
        <v>49</v>
      </c>
      <c r="AA9" s="9" t="s">
        <v>6</v>
      </c>
      <c r="AB9" s="17" t="s">
        <v>68</v>
      </c>
      <c r="AC9" s="3"/>
      <c r="AD9" s="2" t="s">
        <v>0</v>
      </c>
      <c r="AE9" s="2" t="s">
        <v>52</v>
      </c>
      <c r="AF9" s="2" t="s">
        <v>53</v>
      </c>
    </row>
    <row r="10" spans="1:32" x14ac:dyDescent="0.2">
      <c r="C10" s="50" t="s">
        <v>32</v>
      </c>
      <c r="D10" s="56">
        <v>0</v>
      </c>
      <c r="E10" s="56" t="s">
        <v>36</v>
      </c>
      <c r="F10" s="56" t="s">
        <v>58</v>
      </c>
      <c r="G10" s="57" t="s">
        <v>7</v>
      </c>
      <c r="H10" s="125">
        <v>22.11055025663325</v>
      </c>
      <c r="I10" s="125">
        <v>299.16666666666669</v>
      </c>
      <c r="J10" s="125">
        <v>0.67</v>
      </c>
      <c r="K10" s="125">
        <v>4.9690000000000003</v>
      </c>
      <c r="L10" s="125">
        <f>H10/J10</f>
        <v>33.00082127855709</v>
      </c>
      <c r="M10" s="125">
        <f>L10*I10</f>
        <v>9872.7456991683302</v>
      </c>
      <c r="N10" s="125">
        <v>1E-3</v>
      </c>
      <c r="O10" s="125">
        <f>M10*N10</f>
        <v>9.8727456991683304</v>
      </c>
      <c r="P10" s="125">
        <f>O10/K10</f>
        <v>1.9868677196957798</v>
      </c>
      <c r="Q10" s="126">
        <f>P10*8</f>
        <v>15.894941757566238</v>
      </c>
      <c r="R10" s="127"/>
      <c r="S10" s="128">
        <v>91.459268227415293</v>
      </c>
      <c r="T10" s="128">
        <v>299.16666666666669</v>
      </c>
      <c r="U10" s="128">
        <v>0.68</v>
      </c>
      <c r="V10" s="128">
        <v>25</v>
      </c>
      <c r="W10" s="128">
        <f>S10/U10</f>
        <v>134.49892386384602</v>
      </c>
      <c r="X10" s="128">
        <f>W10*T10</f>
        <v>40237.594722600603</v>
      </c>
      <c r="Y10" s="128">
        <v>1E-3</v>
      </c>
      <c r="Z10" s="128">
        <f>X10*Y10</f>
        <v>40.237594722600605</v>
      </c>
      <c r="AA10" s="128">
        <f>Z10/V10</f>
        <v>1.6095037889040242</v>
      </c>
      <c r="AB10" s="129">
        <f>AA10*40</f>
        <v>64.380151556160968</v>
      </c>
      <c r="AC10" s="127"/>
      <c r="AD10" s="127" t="s">
        <v>7</v>
      </c>
      <c r="AE10" s="127">
        <f>Q10</f>
        <v>15.894941757566238</v>
      </c>
      <c r="AF10" s="130">
        <f>AB10</f>
        <v>64.380151556160968</v>
      </c>
    </row>
    <row r="11" spans="1:32" x14ac:dyDescent="0.2">
      <c r="C11" s="51"/>
      <c r="D11" s="60">
        <v>0</v>
      </c>
      <c r="E11" s="60" t="s">
        <v>37</v>
      </c>
      <c r="F11" s="60" t="s">
        <v>58</v>
      </c>
      <c r="G11" s="61" t="s">
        <v>8</v>
      </c>
      <c r="H11" s="131">
        <v>35.803691499153999</v>
      </c>
      <c r="I11" s="131">
        <v>299.16666666666669</v>
      </c>
      <c r="J11" s="131">
        <v>0.67</v>
      </c>
      <c r="K11" s="131">
        <v>6.2220000000000004</v>
      </c>
      <c r="L11" s="131">
        <f t="shared" ref="L11:L19" si="0">H11/J11</f>
        <v>53.43834552112537</v>
      </c>
      <c r="M11" s="131">
        <f t="shared" ref="M11:M19" si="1">L11*I11</f>
        <v>15986.971701736675</v>
      </c>
      <c r="N11" s="131">
        <v>1E-3</v>
      </c>
      <c r="O11" s="131">
        <f t="shared" ref="O11:O19" si="2">M11*N11</f>
        <v>15.986971701736675</v>
      </c>
      <c r="P11" s="131">
        <f t="shared" ref="P11:P19" si="3">O11/K11</f>
        <v>2.5694265030113588</v>
      </c>
      <c r="Q11" s="132">
        <f t="shared" ref="Q11:Q19" si="4">P11*8</f>
        <v>20.55541202409087</v>
      </c>
      <c r="R11" s="133"/>
      <c r="S11" s="134">
        <v>184.26536451784449</v>
      </c>
      <c r="T11" s="134">
        <v>299.16666666666669</v>
      </c>
      <c r="U11" s="134">
        <v>0.68</v>
      </c>
      <c r="V11" s="134">
        <v>30</v>
      </c>
      <c r="W11" s="134">
        <f t="shared" ref="W11:W19" si="5">S11/U11</f>
        <v>270.97847723212425</v>
      </c>
      <c r="X11" s="134">
        <f t="shared" ref="X11:X19" si="6">W11*T11</f>
        <v>81067.727771943843</v>
      </c>
      <c r="Y11" s="134">
        <v>1E-3</v>
      </c>
      <c r="Z11" s="134">
        <f t="shared" ref="Z11:Z19" si="7">X11*Y11</f>
        <v>81.067727771943851</v>
      </c>
      <c r="AA11" s="134">
        <f t="shared" ref="AA11:AA19" si="8">Z11/V11</f>
        <v>2.7022575923981282</v>
      </c>
      <c r="AB11" s="135">
        <f t="shared" ref="AB11:AB19" si="9">AA11*40</f>
        <v>108.09030369592513</v>
      </c>
      <c r="AC11" s="133"/>
      <c r="AD11" s="133" t="s">
        <v>8</v>
      </c>
      <c r="AE11" s="133">
        <f t="shared" ref="AE11:AE19" si="10">Q11</f>
        <v>20.55541202409087</v>
      </c>
      <c r="AF11" s="136">
        <f t="shared" ref="AF11:AF19" si="11">AB11</f>
        <v>108.09030369592513</v>
      </c>
    </row>
    <row r="12" spans="1:32" x14ac:dyDescent="0.2">
      <c r="C12" s="51"/>
      <c r="D12" s="60">
        <v>15</v>
      </c>
      <c r="E12" s="60" t="s">
        <v>36</v>
      </c>
      <c r="F12" s="60" t="s">
        <v>58</v>
      </c>
      <c r="G12" s="61" t="s">
        <v>12</v>
      </c>
      <c r="H12" s="131">
        <v>121.8500989861835</v>
      </c>
      <c r="I12" s="131">
        <v>299.16666666666669</v>
      </c>
      <c r="J12" s="131">
        <v>0.67</v>
      </c>
      <c r="K12" s="131">
        <v>4.6660000000000004</v>
      </c>
      <c r="L12" s="131">
        <f t="shared" si="0"/>
        <v>181.86581938236341</v>
      </c>
      <c r="M12" s="131">
        <f t="shared" si="1"/>
        <v>54408.190965223723</v>
      </c>
      <c r="N12" s="131">
        <v>1E-3</v>
      </c>
      <c r="O12" s="131">
        <f t="shared" si="2"/>
        <v>54.408190965223724</v>
      </c>
      <c r="P12" s="131">
        <f t="shared" si="3"/>
        <v>11.660563858813484</v>
      </c>
      <c r="Q12" s="132">
        <f t="shared" si="4"/>
        <v>93.284510870507873</v>
      </c>
      <c r="R12" s="133"/>
      <c r="S12" s="134">
        <v>129.19235079299051</v>
      </c>
      <c r="T12" s="134">
        <v>299.16666666666669</v>
      </c>
      <c r="U12" s="134">
        <v>0.68</v>
      </c>
      <c r="V12" s="134">
        <v>28</v>
      </c>
      <c r="W12" s="134">
        <f t="shared" si="5"/>
        <v>189.9887511661625</v>
      </c>
      <c r="X12" s="134">
        <f t="shared" si="6"/>
        <v>56838.301390543616</v>
      </c>
      <c r="Y12" s="134">
        <v>1E-3</v>
      </c>
      <c r="Z12" s="134">
        <f t="shared" si="7"/>
        <v>56.83830139054362</v>
      </c>
      <c r="AA12" s="134">
        <f t="shared" si="8"/>
        <v>2.0299393353765578</v>
      </c>
      <c r="AB12" s="135">
        <f t="shared" si="9"/>
        <v>81.197573415062308</v>
      </c>
      <c r="AC12" s="133"/>
      <c r="AD12" s="133" t="s">
        <v>12</v>
      </c>
      <c r="AE12" s="133">
        <f t="shared" si="10"/>
        <v>93.284510870507873</v>
      </c>
      <c r="AF12" s="136">
        <f t="shared" si="11"/>
        <v>81.197573415062308</v>
      </c>
    </row>
    <row r="13" spans="1:32" x14ac:dyDescent="0.2">
      <c r="C13" s="51"/>
      <c r="D13" s="60">
        <v>15</v>
      </c>
      <c r="E13" s="60" t="s">
        <v>37</v>
      </c>
      <c r="F13" s="60" t="s">
        <v>58</v>
      </c>
      <c r="G13" s="61" t="s">
        <v>13</v>
      </c>
      <c r="H13" s="131">
        <v>112.6658545566505</v>
      </c>
      <c r="I13" s="131">
        <v>299.16666666666669</v>
      </c>
      <c r="J13" s="131">
        <v>0.67</v>
      </c>
      <c r="K13" s="131">
        <v>6.0839999999999996</v>
      </c>
      <c r="L13" s="131">
        <f t="shared" si="0"/>
        <v>168.15799187559776</v>
      </c>
      <c r="M13" s="131">
        <f t="shared" si="1"/>
        <v>50307.265902783001</v>
      </c>
      <c r="N13" s="131">
        <v>1E-3</v>
      </c>
      <c r="O13" s="131">
        <f t="shared" si="2"/>
        <v>50.307265902783001</v>
      </c>
      <c r="P13" s="131">
        <f t="shared" si="3"/>
        <v>8.26878137784073</v>
      </c>
      <c r="Q13" s="132">
        <f t="shared" si="4"/>
        <v>66.15025102272584</v>
      </c>
      <c r="R13" s="133"/>
      <c r="S13" s="134">
        <v>177.64165362276401</v>
      </c>
      <c r="T13" s="134">
        <v>299.16666666666669</v>
      </c>
      <c r="U13" s="134">
        <v>0.68</v>
      </c>
      <c r="V13" s="134">
        <v>36</v>
      </c>
      <c r="W13" s="134">
        <f t="shared" si="5"/>
        <v>261.2377259158294</v>
      </c>
      <c r="X13" s="134">
        <f t="shared" si="6"/>
        <v>78153.619669818974</v>
      </c>
      <c r="Y13" s="134">
        <v>1E-3</v>
      </c>
      <c r="Z13" s="134">
        <f t="shared" si="7"/>
        <v>78.15361966981898</v>
      </c>
      <c r="AA13" s="134">
        <f t="shared" si="8"/>
        <v>2.170933879717194</v>
      </c>
      <c r="AB13" s="135">
        <f t="shared" si="9"/>
        <v>86.837355188687752</v>
      </c>
      <c r="AC13" s="133"/>
      <c r="AD13" s="133" t="s">
        <v>13</v>
      </c>
      <c r="AE13" s="133">
        <f t="shared" si="10"/>
        <v>66.15025102272584</v>
      </c>
      <c r="AF13" s="136">
        <f t="shared" si="11"/>
        <v>86.837355188687752</v>
      </c>
    </row>
    <row r="14" spans="1:32" x14ac:dyDescent="0.2">
      <c r="C14" s="51"/>
      <c r="D14" s="60">
        <v>30</v>
      </c>
      <c r="E14" s="60" t="s">
        <v>36</v>
      </c>
      <c r="F14" s="60" t="s">
        <v>58</v>
      </c>
      <c r="G14" s="61" t="s">
        <v>17</v>
      </c>
      <c r="H14" s="131">
        <v>150.21033953236952</v>
      </c>
      <c r="I14" s="131">
        <v>299.16666666666669</v>
      </c>
      <c r="J14" s="131">
        <v>0.67</v>
      </c>
      <c r="K14" s="131">
        <v>6.0060000000000002</v>
      </c>
      <c r="L14" s="131">
        <f t="shared" si="0"/>
        <v>224.19453661547686</v>
      </c>
      <c r="M14" s="131">
        <f t="shared" si="1"/>
        <v>67071.53220413017</v>
      </c>
      <c r="N14" s="131">
        <v>1E-3</v>
      </c>
      <c r="O14" s="131">
        <f t="shared" si="2"/>
        <v>67.071532204130165</v>
      </c>
      <c r="P14" s="131">
        <f t="shared" si="3"/>
        <v>11.167421279408952</v>
      </c>
      <c r="Q14" s="132">
        <f t="shared" si="4"/>
        <v>89.339370235271616</v>
      </c>
      <c r="R14" s="133"/>
      <c r="S14" s="134">
        <v>138.47312137622049</v>
      </c>
      <c r="T14" s="134">
        <v>299.16666666666669</v>
      </c>
      <c r="U14" s="134">
        <v>0.68</v>
      </c>
      <c r="V14" s="134">
        <v>34</v>
      </c>
      <c r="W14" s="134">
        <f t="shared" si="5"/>
        <v>203.63694320032423</v>
      </c>
      <c r="X14" s="134">
        <f t="shared" si="6"/>
        <v>60921.385507430336</v>
      </c>
      <c r="Y14" s="134">
        <v>1E-3</v>
      </c>
      <c r="Z14" s="134">
        <f t="shared" si="7"/>
        <v>60.921385507430337</v>
      </c>
      <c r="AA14" s="134">
        <f t="shared" si="8"/>
        <v>1.7918054561008923</v>
      </c>
      <c r="AB14" s="135">
        <f t="shared" si="9"/>
        <v>71.67221824403569</v>
      </c>
      <c r="AC14" s="133"/>
      <c r="AD14" s="133" t="s">
        <v>17</v>
      </c>
      <c r="AE14" s="133">
        <f t="shared" si="10"/>
        <v>89.339370235271616</v>
      </c>
      <c r="AF14" s="136">
        <f t="shared" si="11"/>
        <v>71.67221824403569</v>
      </c>
    </row>
    <row r="15" spans="1:32" x14ac:dyDescent="0.2">
      <c r="C15" s="51"/>
      <c r="D15" s="60">
        <v>30</v>
      </c>
      <c r="E15" s="60" t="s">
        <v>37</v>
      </c>
      <c r="F15" s="60" t="s">
        <v>58</v>
      </c>
      <c r="G15" s="61" t="s">
        <v>18</v>
      </c>
      <c r="H15" s="131">
        <v>212.72722650079101</v>
      </c>
      <c r="I15" s="131">
        <v>299.16666666666669</v>
      </c>
      <c r="J15" s="131">
        <v>0.67</v>
      </c>
      <c r="K15" s="131">
        <v>6.8470000000000004</v>
      </c>
      <c r="L15" s="131">
        <f t="shared" si="0"/>
        <v>317.50332313550894</v>
      </c>
      <c r="M15" s="131">
        <f t="shared" si="1"/>
        <v>94986.410838039767</v>
      </c>
      <c r="N15" s="131">
        <v>1E-3</v>
      </c>
      <c r="O15" s="131">
        <f t="shared" si="2"/>
        <v>94.986410838039774</v>
      </c>
      <c r="P15" s="131">
        <f t="shared" si="3"/>
        <v>13.872704956629146</v>
      </c>
      <c r="Q15" s="132">
        <f t="shared" si="4"/>
        <v>110.98163965303317</v>
      </c>
      <c r="R15" s="133"/>
      <c r="S15" s="134">
        <v>96.425101474977851</v>
      </c>
      <c r="T15" s="134">
        <v>299.16666666666669</v>
      </c>
      <c r="U15" s="134">
        <v>0.68</v>
      </c>
      <c r="V15" s="134">
        <v>28</v>
      </c>
      <c r="W15" s="134">
        <f t="shared" si="5"/>
        <v>141.8016198161439</v>
      </c>
      <c r="X15" s="134">
        <f t="shared" si="6"/>
        <v>42422.317928329721</v>
      </c>
      <c r="Y15" s="134">
        <v>1E-3</v>
      </c>
      <c r="Z15" s="134">
        <f t="shared" si="7"/>
        <v>42.422317928329726</v>
      </c>
      <c r="AA15" s="134">
        <f t="shared" si="8"/>
        <v>1.515082783154633</v>
      </c>
      <c r="AB15" s="135">
        <f t="shared" si="9"/>
        <v>60.60331132618532</v>
      </c>
      <c r="AC15" s="133"/>
      <c r="AD15" s="133" t="s">
        <v>18</v>
      </c>
      <c r="AE15" s="133">
        <f t="shared" si="10"/>
        <v>110.98163965303317</v>
      </c>
      <c r="AF15" s="136">
        <f t="shared" si="11"/>
        <v>60.60331132618532</v>
      </c>
    </row>
    <row r="16" spans="1:32" x14ac:dyDescent="0.2">
      <c r="C16" s="51"/>
      <c r="D16" s="60">
        <v>50</v>
      </c>
      <c r="E16" s="60" t="s">
        <v>36</v>
      </c>
      <c r="F16" s="60" t="s">
        <v>58</v>
      </c>
      <c r="G16" s="61" t="s">
        <v>22</v>
      </c>
      <c r="H16" s="131">
        <v>108.44559775889451</v>
      </c>
      <c r="I16" s="131">
        <v>299.16666666666669</v>
      </c>
      <c r="J16" s="131">
        <v>0.67</v>
      </c>
      <c r="K16" s="131">
        <v>5.5869999999999997</v>
      </c>
      <c r="L16" s="131">
        <f t="shared" si="0"/>
        <v>161.85910113267835</v>
      </c>
      <c r="M16" s="131">
        <f t="shared" si="1"/>
        <v>48422.847755526273</v>
      </c>
      <c r="N16" s="131">
        <v>1E-3</v>
      </c>
      <c r="O16" s="131">
        <f t="shared" si="2"/>
        <v>48.422847755526277</v>
      </c>
      <c r="P16" s="131">
        <f t="shared" si="3"/>
        <v>8.6670570530743287</v>
      </c>
      <c r="Q16" s="132">
        <f t="shared" si="4"/>
        <v>69.33645642459463</v>
      </c>
      <c r="R16" s="133"/>
      <c r="S16" s="134">
        <v>96.551227160926345</v>
      </c>
      <c r="T16" s="134">
        <v>299.16666666666669</v>
      </c>
      <c r="U16" s="134">
        <v>0.68</v>
      </c>
      <c r="V16" s="134">
        <v>31</v>
      </c>
      <c r="W16" s="134">
        <f t="shared" si="5"/>
        <v>141.98709876606816</v>
      </c>
      <c r="X16" s="134">
        <f t="shared" si="6"/>
        <v>42477.807047515395</v>
      </c>
      <c r="Y16" s="134">
        <v>1E-3</v>
      </c>
      <c r="Z16" s="134">
        <f t="shared" si="7"/>
        <v>42.477807047515398</v>
      </c>
      <c r="AA16" s="134">
        <f t="shared" si="8"/>
        <v>1.3702518402424322</v>
      </c>
      <c r="AB16" s="135">
        <f t="shared" si="9"/>
        <v>54.810073609697284</v>
      </c>
      <c r="AC16" s="133"/>
      <c r="AD16" s="133" t="s">
        <v>22</v>
      </c>
      <c r="AE16" s="133">
        <f t="shared" si="10"/>
        <v>69.33645642459463</v>
      </c>
      <c r="AF16" s="136">
        <f t="shared" si="11"/>
        <v>54.810073609697284</v>
      </c>
    </row>
    <row r="17" spans="3:32" x14ac:dyDescent="0.2">
      <c r="C17" s="51"/>
      <c r="D17" s="60">
        <v>50</v>
      </c>
      <c r="E17" s="60" t="s">
        <v>37</v>
      </c>
      <c r="F17" s="60" t="s">
        <v>58</v>
      </c>
      <c r="G17" s="61" t="s">
        <v>23</v>
      </c>
      <c r="H17" s="131">
        <v>140.91019464195151</v>
      </c>
      <c r="I17" s="131">
        <v>299.16666666666669</v>
      </c>
      <c r="J17" s="131">
        <v>0.67</v>
      </c>
      <c r="K17" s="131">
        <v>5.86</v>
      </c>
      <c r="L17" s="131">
        <f t="shared" si="0"/>
        <v>210.31372334619627</v>
      </c>
      <c r="M17" s="131">
        <f t="shared" si="1"/>
        <v>62918.855567737053</v>
      </c>
      <c r="N17" s="131">
        <v>1E-3</v>
      </c>
      <c r="O17" s="131">
        <f t="shared" si="2"/>
        <v>62.918855567737054</v>
      </c>
      <c r="P17" s="131">
        <f t="shared" si="3"/>
        <v>10.737006069579701</v>
      </c>
      <c r="Q17" s="132">
        <f t="shared" si="4"/>
        <v>85.896048556637609</v>
      </c>
      <c r="R17" s="133"/>
      <c r="S17" s="134">
        <v>110.993739707961</v>
      </c>
      <c r="T17" s="134">
        <v>299.16666666666669</v>
      </c>
      <c r="U17" s="134">
        <v>0.68</v>
      </c>
      <c r="V17" s="134">
        <v>35</v>
      </c>
      <c r="W17" s="134">
        <f t="shared" si="5"/>
        <v>163.22608780582499</v>
      </c>
      <c r="X17" s="134">
        <f t="shared" si="6"/>
        <v>48831.804601909309</v>
      </c>
      <c r="Y17" s="134">
        <v>1E-3</v>
      </c>
      <c r="Z17" s="134">
        <f t="shared" si="7"/>
        <v>48.831804601909312</v>
      </c>
      <c r="AA17" s="134">
        <f t="shared" si="8"/>
        <v>1.3951944171974089</v>
      </c>
      <c r="AB17" s="135">
        <f t="shared" si="9"/>
        <v>55.807776687896357</v>
      </c>
      <c r="AC17" s="133"/>
      <c r="AD17" s="133" t="s">
        <v>23</v>
      </c>
      <c r="AE17" s="133">
        <f t="shared" si="10"/>
        <v>85.896048556637609</v>
      </c>
      <c r="AF17" s="136">
        <f t="shared" si="11"/>
        <v>55.807776687896357</v>
      </c>
    </row>
    <row r="18" spans="3:32" x14ac:dyDescent="0.2">
      <c r="C18" s="51"/>
      <c r="D18" s="60">
        <v>70</v>
      </c>
      <c r="E18" s="60" t="s">
        <v>36</v>
      </c>
      <c r="F18" s="60" t="s">
        <v>58</v>
      </c>
      <c r="G18" s="61" t="s">
        <v>27</v>
      </c>
      <c r="H18" s="131">
        <v>114.0335505150455</v>
      </c>
      <c r="I18" s="131">
        <v>299.16666666666669</v>
      </c>
      <c r="J18" s="131">
        <v>0.67</v>
      </c>
      <c r="K18" s="131">
        <v>5.6740000000000004</v>
      </c>
      <c r="L18" s="131">
        <f t="shared" si="0"/>
        <v>170.19932912693358</v>
      </c>
      <c r="M18" s="131">
        <f t="shared" si="1"/>
        <v>50917.965963807634</v>
      </c>
      <c r="N18" s="131">
        <v>1E-3</v>
      </c>
      <c r="O18" s="131">
        <f t="shared" si="2"/>
        <v>50.917965963807632</v>
      </c>
      <c r="P18" s="131">
        <f t="shared" si="3"/>
        <v>8.9739101099414214</v>
      </c>
      <c r="Q18" s="132">
        <f t="shared" si="4"/>
        <v>71.791280879531371</v>
      </c>
      <c r="R18" s="133"/>
      <c r="S18" s="134">
        <v>75.219123545545202</v>
      </c>
      <c r="T18" s="134">
        <v>299.16666666666669</v>
      </c>
      <c r="U18" s="134">
        <v>0.68</v>
      </c>
      <c r="V18" s="134">
        <v>29</v>
      </c>
      <c r="W18" s="134">
        <f t="shared" si="5"/>
        <v>110.61635815521352</v>
      </c>
      <c r="X18" s="134">
        <f t="shared" si="6"/>
        <v>33092.727148101381</v>
      </c>
      <c r="Y18" s="134">
        <v>1E-3</v>
      </c>
      <c r="Z18" s="134">
        <f t="shared" si="7"/>
        <v>33.092727148101382</v>
      </c>
      <c r="AA18" s="134">
        <f t="shared" si="8"/>
        <v>1.1411285223483234</v>
      </c>
      <c r="AB18" s="135">
        <f t="shared" si="9"/>
        <v>45.645140893932933</v>
      </c>
      <c r="AC18" s="133"/>
      <c r="AD18" s="133" t="s">
        <v>27</v>
      </c>
      <c r="AE18" s="133">
        <f t="shared" si="10"/>
        <v>71.791280879531371</v>
      </c>
      <c r="AF18" s="136">
        <f t="shared" si="11"/>
        <v>45.645140893932933</v>
      </c>
    </row>
    <row r="19" spans="3:32" ht="15" thickBot="1" x14ac:dyDescent="0.25">
      <c r="C19" s="52"/>
      <c r="D19" s="64">
        <v>70</v>
      </c>
      <c r="E19" s="64" t="s">
        <v>37</v>
      </c>
      <c r="F19" s="64" t="s">
        <v>58</v>
      </c>
      <c r="G19" s="65" t="s">
        <v>28</v>
      </c>
      <c r="H19" s="137">
        <v>171.2688080269335</v>
      </c>
      <c r="I19" s="137">
        <v>299.16666666666669</v>
      </c>
      <c r="J19" s="137">
        <v>0.67</v>
      </c>
      <c r="K19" s="137">
        <v>8.641</v>
      </c>
      <c r="L19" s="137">
        <f t="shared" si="0"/>
        <v>255.62508660736341</v>
      </c>
      <c r="M19" s="137">
        <f t="shared" si="1"/>
        <v>76474.505076702888</v>
      </c>
      <c r="N19" s="137">
        <v>1E-3</v>
      </c>
      <c r="O19" s="137">
        <f t="shared" si="2"/>
        <v>76.474505076702883</v>
      </c>
      <c r="P19" s="137">
        <f t="shared" si="3"/>
        <v>8.850191537634867</v>
      </c>
      <c r="Q19" s="138">
        <f t="shared" si="4"/>
        <v>70.801532301078936</v>
      </c>
      <c r="R19" s="139"/>
      <c r="S19" s="140">
        <v>123.1904449083335</v>
      </c>
      <c r="T19" s="140">
        <v>299.16666666666669</v>
      </c>
      <c r="U19" s="140">
        <v>0.68</v>
      </c>
      <c r="V19" s="140">
        <v>34</v>
      </c>
      <c r="W19" s="140">
        <f t="shared" si="5"/>
        <v>181.16241898284338</v>
      </c>
      <c r="X19" s="140">
        <f t="shared" si="6"/>
        <v>54197.757012367314</v>
      </c>
      <c r="Y19" s="140">
        <v>1E-3</v>
      </c>
      <c r="Z19" s="140">
        <f t="shared" si="7"/>
        <v>54.197757012367312</v>
      </c>
      <c r="AA19" s="140">
        <f t="shared" si="8"/>
        <v>1.5940516768343327</v>
      </c>
      <c r="AB19" s="141">
        <f t="shared" si="9"/>
        <v>63.762067073373309</v>
      </c>
      <c r="AC19" s="139"/>
      <c r="AD19" s="139" t="s">
        <v>28</v>
      </c>
      <c r="AE19" s="139">
        <f t="shared" si="10"/>
        <v>70.801532301078936</v>
      </c>
      <c r="AF19" s="142">
        <f t="shared" si="11"/>
        <v>63.762067073373309</v>
      </c>
    </row>
    <row r="20" spans="3:32" x14ac:dyDescent="0.2">
      <c r="D20" s="4"/>
      <c r="E20" s="4"/>
      <c r="F20" s="4"/>
      <c r="H20" s="143"/>
      <c r="I20" s="143"/>
      <c r="J20" s="143"/>
      <c r="K20" s="143"/>
      <c r="L20" s="143"/>
      <c r="M20" s="143"/>
      <c r="N20" s="143"/>
      <c r="O20" s="143"/>
      <c r="P20" s="143"/>
      <c r="Q20" s="132"/>
      <c r="R20" s="144"/>
      <c r="S20" s="145"/>
      <c r="T20" s="145"/>
      <c r="U20" s="145"/>
      <c r="V20" s="145"/>
      <c r="W20" s="145"/>
      <c r="X20" s="145"/>
      <c r="Y20" s="145"/>
      <c r="Z20" s="145"/>
      <c r="AA20" s="145"/>
      <c r="AB20" s="135"/>
      <c r="AC20" s="144"/>
      <c r="AD20" s="144"/>
      <c r="AE20" s="144"/>
      <c r="AF20" s="144"/>
    </row>
    <row r="21" spans="3:32" x14ac:dyDescent="0.2">
      <c r="D21" s="4"/>
      <c r="E21" s="4"/>
      <c r="F21" s="4"/>
      <c r="H21" s="143"/>
      <c r="I21" s="143"/>
      <c r="J21" s="143"/>
      <c r="K21" s="143"/>
      <c r="L21" s="143"/>
      <c r="M21" s="143"/>
      <c r="N21" s="143"/>
      <c r="O21" s="143"/>
      <c r="P21" s="143"/>
      <c r="Q21" s="132"/>
      <c r="R21" s="144"/>
      <c r="S21" s="145"/>
      <c r="T21" s="145"/>
      <c r="U21" s="145"/>
      <c r="V21" s="145"/>
      <c r="W21" s="145"/>
      <c r="X21" s="145"/>
      <c r="Y21" s="145"/>
      <c r="Z21" s="145"/>
      <c r="AA21" s="145"/>
      <c r="AB21" s="135"/>
      <c r="AC21" s="144"/>
      <c r="AD21" s="144"/>
      <c r="AE21" s="144"/>
      <c r="AF21" s="144"/>
    </row>
    <row r="22" spans="3:32" ht="15" thickBot="1" x14ac:dyDescent="0.25">
      <c r="D22" s="4"/>
      <c r="E22" s="4"/>
      <c r="F22" s="4"/>
      <c r="H22" s="143"/>
      <c r="I22" s="143"/>
      <c r="J22" s="143"/>
      <c r="K22" s="143"/>
      <c r="L22" s="143"/>
      <c r="M22" s="143"/>
      <c r="N22" s="143"/>
      <c r="O22" s="143"/>
      <c r="P22" s="143"/>
      <c r="Q22" s="132"/>
      <c r="R22" s="144"/>
      <c r="S22" s="145"/>
      <c r="T22" s="145"/>
      <c r="U22" s="145"/>
      <c r="V22" s="145"/>
      <c r="W22" s="145"/>
      <c r="X22" s="145"/>
      <c r="Y22" s="145"/>
      <c r="Z22" s="145"/>
      <c r="AA22" s="145"/>
      <c r="AB22" s="135"/>
      <c r="AC22" s="144"/>
      <c r="AD22" s="144"/>
      <c r="AE22" s="144"/>
      <c r="AF22" s="144"/>
    </row>
    <row r="23" spans="3:32" x14ac:dyDescent="0.2">
      <c r="C23" s="50" t="s">
        <v>33</v>
      </c>
      <c r="D23" s="56">
        <v>0</v>
      </c>
      <c r="E23" s="56" t="s">
        <v>36</v>
      </c>
      <c r="F23" s="56" t="s">
        <v>58</v>
      </c>
      <c r="G23" s="57" t="s">
        <v>9</v>
      </c>
      <c r="H23" s="125">
        <v>26.393313126299148</v>
      </c>
      <c r="I23" s="125">
        <v>299.16666666666669</v>
      </c>
      <c r="J23" s="125">
        <v>0.67</v>
      </c>
      <c r="K23" s="125">
        <v>4.9809999999999999</v>
      </c>
      <c r="L23" s="125">
        <f>H23/J23</f>
        <v>39.393004666118131</v>
      </c>
      <c r="M23" s="125">
        <f t="shared" ref="M23:M37" si="12">L23*I23</f>
        <v>11785.073895947009</v>
      </c>
      <c r="N23" s="125">
        <v>1E-3</v>
      </c>
      <c r="O23" s="125">
        <f t="shared" ref="O23:O37" si="13">M23*N23</f>
        <v>11.78507389594701</v>
      </c>
      <c r="P23" s="125">
        <f t="shared" ref="P23:P37" si="14">O23/K23</f>
        <v>2.3660056004711927</v>
      </c>
      <c r="Q23" s="126">
        <f t="shared" ref="Q23:Q37" si="15">P23*8</f>
        <v>18.928044803769541</v>
      </c>
      <c r="R23" s="127"/>
      <c r="S23" s="128">
        <v>181.8577567748425</v>
      </c>
      <c r="T23" s="128">
        <v>299.16666666666669</v>
      </c>
      <c r="U23" s="128">
        <v>0.68</v>
      </c>
      <c r="V23" s="128">
        <v>30</v>
      </c>
      <c r="W23" s="128">
        <f>S23/U23</f>
        <v>267.43787761006246</v>
      </c>
      <c r="X23" s="128">
        <f>W23*T23</f>
        <v>80008.49838501036</v>
      </c>
      <c r="Y23" s="128">
        <v>1E-3</v>
      </c>
      <c r="Z23" s="128">
        <f>X23*Y23</f>
        <v>80.008498385010355</v>
      </c>
      <c r="AA23" s="128">
        <f>Z23/V23</f>
        <v>2.6669499461670116</v>
      </c>
      <c r="AB23" s="129">
        <f>AA23*40</f>
        <v>106.67799784668047</v>
      </c>
      <c r="AC23" s="127"/>
      <c r="AD23" s="127" t="s">
        <v>9</v>
      </c>
      <c r="AE23" s="127">
        <f>Q23</f>
        <v>18.928044803769541</v>
      </c>
      <c r="AF23" s="130">
        <f>AB23</f>
        <v>106.67799784668047</v>
      </c>
    </row>
    <row r="24" spans="3:32" x14ac:dyDescent="0.2">
      <c r="C24" s="51"/>
      <c r="D24" s="60">
        <v>0</v>
      </c>
      <c r="E24" s="60" t="s">
        <v>37</v>
      </c>
      <c r="F24" s="60" t="s">
        <v>58</v>
      </c>
      <c r="G24" s="61" t="s">
        <v>10</v>
      </c>
      <c r="H24" s="131">
        <v>29.070808525102798</v>
      </c>
      <c r="I24" s="131">
        <v>299.16666666666669</v>
      </c>
      <c r="J24" s="131">
        <v>0.67</v>
      </c>
      <c r="K24" s="131">
        <v>7.7290000000000001</v>
      </c>
      <c r="L24" s="131">
        <f t="shared" ref="L24:L37" si="16">H24/J24</f>
        <v>43.38926645537731</v>
      </c>
      <c r="M24" s="131">
        <f t="shared" si="12"/>
        <v>12980.622214567045</v>
      </c>
      <c r="N24" s="131">
        <v>1E-3</v>
      </c>
      <c r="O24" s="131">
        <f t="shared" si="13"/>
        <v>12.980622214567045</v>
      </c>
      <c r="P24" s="131">
        <f t="shared" si="14"/>
        <v>1.679469816867259</v>
      </c>
      <c r="Q24" s="132">
        <f t="shared" si="15"/>
        <v>13.435758534938072</v>
      </c>
      <c r="R24" s="133"/>
      <c r="S24" s="134">
        <v>296.05046794834999</v>
      </c>
      <c r="T24" s="134">
        <v>299.16666666666669</v>
      </c>
      <c r="U24" s="134">
        <v>0.68</v>
      </c>
      <c r="V24" s="134">
        <v>37</v>
      </c>
      <c r="W24" s="134">
        <f t="shared" ref="W24:W37" si="17">S24/U24</f>
        <v>435.36833521816175</v>
      </c>
      <c r="X24" s="134">
        <f t="shared" ref="X24:X37" si="18">W24*T24</f>
        <v>130247.6936194334</v>
      </c>
      <c r="Y24" s="134">
        <v>1E-3</v>
      </c>
      <c r="Z24" s="134">
        <f t="shared" ref="Z24:Z37" si="19">X24*Y24</f>
        <v>130.24769361943339</v>
      </c>
      <c r="AA24" s="134">
        <f t="shared" ref="AA24:AA37" si="20">Z24/V24</f>
        <v>3.5202079356603617</v>
      </c>
      <c r="AB24" s="135">
        <f t="shared" ref="AB24:AB37" si="21">AA24*40</f>
        <v>140.80831742641448</v>
      </c>
      <c r="AC24" s="133"/>
      <c r="AD24" s="133" t="s">
        <v>10</v>
      </c>
      <c r="AE24" s="133">
        <f t="shared" ref="AE24:AE37" si="22">Q24</f>
        <v>13.435758534938072</v>
      </c>
      <c r="AF24" s="136">
        <f t="shared" ref="AF24:AF37" si="23">AB24</f>
        <v>140.80831742641448</v>
      </c>
    </row>
    <row r="25" spans="3:32" x14ac:dyDescent="0.2">
      <c r="C25" s="51"/>
      <c r="D25" s="60">
        <v>0</v>
      </c>
      <c r="E25" s="60" t="s">
        <v>38</v>
      </c>
      <c r="F25" s="60" t="s">
        <v>58</v>
      </c>
      <c r="G25" s="61" t="s">
        <v>11</v>
      </c>
      <c r="H25" s="131">
        <v>13.336873059924301</v>
      </c>
      <c r="I25" s="131">
        <v>299.16666666666669</v>
      </c>
      <c r="J25" s="131">
        <v>0.67</v>
      </c>
      <c r="K25" s="131">
        <v>8.1530000000000005</v>
      </c>
      <c r="L25" s="131">
        <f t="shared" si="16"/>
        <v>19.905780686454179</v>
      </c>
      <c r="M25" s="131">
        <f t="shared" si="12"/>
        <v>5955.1460553642091</v>
      </c>
      <c r="N25" s="131">
        <v>1E-3</v>
      </c>
      <c r="O25" s="131">
        <f t="shared" si="13"/>
        <v>5.9551460553642093</v>
      </c>
      <c r="P25" s="131">
        <f t="shared" si="14"/>
        <v>0.73042389983615952</v>
      </c>
      <c r="Q25" s="132">
        <f t="shared" si="15"/>
        <v>5.8433911986892761</v>
      </c>
      <c r="R25" s="133"/>
      <c r="S25" s="134">
        <v>287.53686535811698</v>
      </c>
      <c r="T25" s="134">
        <v>299.16666666666669</v>
      </c>
      <c r="U25" s="134">
        <v>0.68</v>
      </c>
      <c r="V25" s="134">
        <v>37</v>
      </c>
      <c r="W25" s="134">
        <f t="shared" si="17"/>
        <v>422.84833140899553</v>
      </c>
      <c r="X25" s="134">
        <f t="shared" si="18"/>
        <v>126502.12581319117</v>
      </c>
      <c r="Y25" s="134">
        <v>1E-3</v>
      </c>
      <c r="Z25" s="134">
        <f t="shared" si="19"/>
        <v>126.50212581319117</v>
      </c>
      <c r="AA25" s="134">
        <f t="shared" si="20"/>
        <v>3.4189763733294911</v>
      </c>
      <c r="AB25" s="135">
        <f t="shared" si="21"/>
        <v>136.75905493317964</v>
      </c>
      <c r="AC25" s="133"/>
      <c r="AD25" s="133" t="s">
        <v>11</v>
      </c>
      <c r="AE25" s="133">
        <f t="shared" si="22"/>
        <v>5.8433911986892761</v>
      </c>
      <c r="AF25" s="136">
        <f t="shared" si="23"/>
        <v>136.75905493317964</v>
      </c>
    </row>
    <row r="26" spans="3:32" x14ac:dyDescent="0.2">
      <c r="C26" s="51"/>
      <c r="D26" s="60">
        <v>15</v>
      </c>
      <c r="E26" s="60" t="s">
        <v>36</v>
      </c>
      <c r="F26" s="60" t="s">
        <v>58</v>
      </c>
      <c r="G26" s="61" t="s">
        <v>14</v>
      </c>
      <c r="H26" s="131">
        <v>114.72773973849</v>
      </c>
      <c r="I26" s="131">
        <v>299.16666666666669</v>
      </c>
      <c r="J26" s="131">
        <v>0.67</v>
      </c>
      <c r="K26" s="131">
        <v>6.9219999999999997</v>
      </c>
      <c r="L26" s="131">
        <f t="shared" si="16"/>
        <v>171.23543244550746</v>
      </c>
      <c r="M26" s="131">
        <f t="shared" si="12"/>
        <v>51227.933539947648</v>
      </c>
      <c r="N26" s="131">
        <v>1E-3</v>
      </c>
      <c r="O26" s="131">
        <f t="shared" si="13"/>
        <v>51.227933539947649</v>
      </c>
      <c r="P26" s="131">
        <f t="shared" si="14"/>
        <v>7.400741626689924</v>
      </c>
      <c r="Q26" s="132">
        <f t="shared" si="15"/>
        <v>59.205933013519392</v>
      </c>
      <c r="R26" s="133"/>
      <c r="S26" s="134">
        <v>135.63376566352849</v>
      </c>
      <c r="T26" s="134">
        <v>299.16666666666669</v>
      </c>
      <c r="U26" s="134">
        <v>0.68</v>
      </c>
      <c r="V26" s="134">
        <v>28</v>
      </c>
      <c r="W26" s="134">
        <f t="shared" si="17"/>
        <v>199.46142009342424</v>
      </c>
      <c r="X26" s="134">
        <f t="shared" si="18"/>
        <v>59672.208177949418</v>
      </c>
      <c r="Y26" s="134">
        <v>1E-3</v>
      </c>
      <c r="Z26" s="134">
        <f t="shared" si="19"/>
        <v>59.672208177949422</v>
      </c>
      <c r="AA26" s="134">
        <f t="shared" si="20"/>
        <v>2.1311502920696221</v>
      </c>
      <c r="AB26" s="135">
        <f t="shared" si="21"/>
        <v>85.246011682784882</v>
      </c>
      <c r="AC26" s="133"/>
      <c r="AD26" s="133" t="s">
        <v>14</v>
      </c>
      <c r="AE26" s="133">
        <f t="shared" si="22"/>
        <v>59.205933013519392</v>
      </c>
      <c r="AF26" s="136">
        <f t="shared" si="23"/>
        <v>85.246011682784882</v>
      </c>
    </row>
    <row r="27" spans="3:32" x14ac:dyDescent="0.2">
      <c r="C27" s="51"/>
      <c r="D27" s="60">
        <v>15</v>
      </c>
      <c r="E27" s="60" t="s">
        <v>37</v>
      </c>
      <c r="F27" s="60" t="s">
        <v>58</v>
      </c>
      <c r="G27" s="61" t="s">
        <v>15</v>
      </c>
      <c r="H27" s="131">
        <v>113.188551652774</v>
      </c>
      <c r="I27" s="131">
        <v>299.16666666666669</v>
      </c>
      <c r="J27" s="131">
        <v>0.67</v>
      </c>
      <c r="K27" s="131">
        <v>7.9489999999999998</v>
      </c>
      <c r="L27" s="131">
        <f t="shared" si="16"/>
        <v>168.93813679518505</v>
      </c>
      <c r="M27" s="131">
        <f t="shared" si="12"/>
        <v>50540.659257892861</v>
      </c>
      <c r="N27" s="131">
        <v>1E-3</v>
      </c>
      <c r="O27" s="131">
        <f t="shared" si="13"/>
        <v>50.540659257892862</v>
      </c>
      <c r="P27" s="131">
        <f t="shared" si="14"/>
        <v>6.3581153928661296</v>
      </c>
      <c r="Q27" s="132">
        <f t="shared" si="15"/>
        <v>50.864923142929037</v>
      </c>
      <c r="R27" s="133"/>
      <c r="S27" s="134">
        <v>137.65548897845201</v>
      </c>
      <c r="T27" s="134">
        <v>299.16666666666669</v>
      </c>
      <c r="U27" s="134">
        <v>0.68</v>
      </c>
      <c r="V27" s="134">
        <v>34</v>
      </c>
      <c r="W27" s="134">
        <f t="shared" si="17"/>
        <v>202.43454261537059</v>
      </c>
      <c r="X27" s="134">
        <f t="shared" si="18"/>
        <v>60561.667332431702</v>
      </c>
      <c r="Y27" s="134">
        <v>1E-3</v>
      </c>
      <c r="Z27" s="134">
        <f t="shared" si="19"/>
        <v>60.561667332431703</v>
      </c>
      <c r="AA27" s="134">
        <f t="shared" si="20"/>
        <v>1.781225509777403</v>
      </c>
      <c r="AB27" s="135">
        <f t="shared" si="21"/>
        <v>71.249020391096124</v>
      </c>
      <c r="AC27" s="133"/>
      <c r="AD27" s="133" t="s">
        <v>15</v>
      </c>
      <c r="AE27" s="133">
        <f t="shared" si="22"/>
        <v>50.864923142929037</v>
      </c>
      <c r="AF27" s="136">
        <f t="shared" si="23"/>
        <v>71.249020391096124</v>
      </c>
    </row>
    <row r="28" spans="3:32" x14ac:dyDescent="0.2">
      <c r="C28" s="51"/>
      <c r="D28" s="60">
        <v>15</v>
      </c>
      <c r="E28" s="60" t="s">
        <v>38</v>
      </c>
      <c r="F28" s="60" t="s">
        <v>58</v>
      </c>
      <c r="G28" s="61" t="s">
        <v>16</v>
      </c>
      <c r="H28" s="131">
        <v>105.44936085728304</v>
      </c>
      <c r="I28" s="131">
        <v>299.16666666666669</v>
      </c>
      <c r="J28" s="131">
        <v>0.67</v>
      </c>
      <c r="K28" s="131">
        <v>7.0640000000000001</v>
      </c>
      <c r="L28" s="131">
        <f t="shared" si="16"/>
        <v>157.38710575713887</v>
      </c>
      <c r="M28" s="131">
        <f t="shared" si="12"/>
        <v>47084.975805677379</v>
      </c>
      <c r="N28" s="131">
        <v>1E-3</v>
      </c>
      <c r="O28" s="131">
        <f t="shared" si="13"/>
        <v>47.084975805677381</v>
      </c>
      <c r="P28" s="131">
        <f t="shared" si="14"/>
        <v>6.6654835512000821</v>
      </c>
      <c r="Q28" s="132">
        <f t="shared" si="15"/>
        <v>53.323868409600657</v>
      </c>
      <c r="R28" s="133"/>
      <c r="S28" s="134">
        <v>144.53377985278848</v>
      </c>
      <c r="T28" s="134">
        <v>299.16666666666669</v>
      </c>
      <c r="U28" s="134">
        <v>0.68</v>
      </c>
      <c r="V28" s="134">
        <v>37</v>
      </c>
      <c r="W28" s="134">
        <f t="shared" si="17"/>
        <v>212.54967625410069</v>
      </c>
      <c r="X28" s="134">
        <f t="shared" si="18"/>
        <v>63587.778146018463</v>
      </c>
      <c r="Y28" s="134">
        <v>1E-3</v>
      </c>
      <c r="Z28" s="134">
        <f t="shared" si="19"/>
        <v>63.587778146018465</v>
      </c>
      <c r="AA28" s="134">
        <f t="shared" si="20"/>
        <v>1.7185885985410396</v>
      </c>
      <c r="AB28" s="135">
        <f t="shared" si="21"/>
        <v>68.74354394164159</v>
      </c>
      <c r="AC28" s="133"/>
      <c r="AD28" s="133" t="s">
        <v>16</v>
      </c>
      <c r="AE28" s="133">
        <f t="shared" si="22"/>
        <v>53.323868409600657</v>
      </c>
      <c r="AF28" s="136">
        <f t="shared" si="23"/>
        <v>68.74354394164159</v>
      </c>
    </row>
    <row r="29" spans="3:32" x14ac:dyDescent="0.2">
      <c r="C29" s="51"/>
      <c r="D29" s="60">
        <v>30</v>
      </c>
      <c r="E29" s="60" t="s">
        <v>36</v>
      </c>
      <c r="F29" s="60" t="s">
        <v>58</v>
      </c>
      <c r="G29" s="61" t="s">
        <v>19</v>
      </c>
      <c r="H29" s="131" t="s">
        <v>57</v>
      </c>
      <c r="I29" s="131" t="s">
        <v>57</v>
      </c>
      <c r="J29" s="131" t="s">
        <v>57</v>
      </c>
      <c r="K29" s="131" t="s">
        <v>57</v>
      </c>
      <c r="L29" s="131" t="s">
        <v>57</v>
      </c>
      <c r="M29" s="131" t="s">
        <v>57</v>
      </c>
      <c r="N29" s="131" t="s">
        <v>57</v>
      </c>
      <c r="O29" s="131" t="s">
        <v>57</v>
      </c>
      <c r="P29" s="131" t="s">
        <v>57</v>
      </c>
      <c r="Q29" s="132" t="s">
        <v>57</v>
      </c>
      <c r="R29" s="133"/>
      <c r="S29" s="134" t="s">
        <v>57</v>
      </c>
      <c r="T29" s="134" t="s">
        <v>57</v>
      </c>
      <c r="U29" s="134" t="s">
        <v>57</v>
      </c>
      <c r="V29" s="134" t="s">
        <v>57</v>
      </c>
      <c r="W29" s="134" t="s">
        <v>57</v>
      </c>
      <c r="X29" s="134" t="s">
        <v>57</v>
      </c>
      <c r="Y29" s="134" t="s">
        <v>57</v>
      </c>
      <c r="Z29" s="134" t="s">
        <v>57</v>
      </c>
      <c r="AA29" s="134" t="s">
        <v>57</v>
      </c>
      <c r="AB29" s="135" t="s">
        <v>57</v>
      </c>
      <c r="AC29" s="133"/>
      <c r="AD29" s="133" t="s">
        <v>19</v>
      </c>
      <c r="AE29" s="133" t="str">
        <f t="shared" si="22"/>
        <v>-</v>
      </c>
      <c r="AF29" s="136" t="str">
        <f t="shared" si="23"/>
        <v>-</v>
      </c>
    </row>
    <row r="30" spans="3:32" x14ac:dyDescent="0.2">
      <c r="C30" s="51"/>
      <c r="D30" s="60">
        <v>30</v>
      </c>
      <c r="E30" s="60" t="s">
        <v>37</v>
      </c>
      <c r="F30" s="60" t="s">
        <v>58</v>
      </c>
      <c r="G30" s="61" t="s">
        <v>20</v>
      </c>
      <c r="H30" s="131">
        <v>118.33136991647601</v>
      </c>
      <c r="I30" s="131">
        <v>299.16666666666669</v>
      </c>
      <c r="J30" s="131">
        <v>0.67</v>
      </c>
      <c r="K30" s="131">
        <v>7.8979999999999997</v>
      </c>
      <c r="L30" s="131">
        <f t="shared" si="16"/>
        <v>176.61398494996419</v>
      </c>
      <c r="M30" s="131">
        <f t="shared" si="12"/>
        <v>52837.017164197627</v>
      </c>
      <c r="N30" s="131">
        <v>1E-3</v>
      </c>
      <c r="O30" s="131">
        <f t="shared" si="13"/>
        <v>52.837017164197626</v>
      </c>
      <c r="P30" s="131">
        <f t="shared" si="14"/>
        <v>6.6899236723471294</v>
      </c>
      <c r="Q30" s="132">
        <f t="shared" si="15"/>
        <v>53.519389378777035</v>
      </c>
      <c r="R30" s="133"/>
      <c r="S30" s="134">
        <v>70.767792233246652</v>
      </c>
      <c r="T30" s="134">
        <v>299.16666666666669</v>
      </c>
      <c r="U30" s="134">
        <v>0.68</v>
      </c>
      <c r="V30" s="134">
        <v>31</v>
      </c>
      <c r="W30" s="134">
        <f t="shared" si="17"/>
        <v>104.07028269595095</v>
      </c>
      <c r="X30" s="134">
        <f t="shared" si="18"/>
        <v>31134.359573205329</v>
      </c>
      <c r="Y30" s="134">
        <v>1E-3</v>
      </c>
      <c r="Z30" s="134">
        <f t="shared" si="19"/>
        <v>31.13435957320533</v>
      </c>
      <c r="AA30" s="134">
        <f t="shared" si="20"/>
        <v>1.0043341797808172</v>
      </c>
      <c r="AB30" s="135">
        <f t="shared" si="21"/>
        <v>40.173367191232686</v>
      </c>
      <c r="AC30" s="133"/>
      <c r="AD30" s="133" t="s">
        <v>20</v>
      </c>
      <c r="AE30" s="133">
        <f t="shared" si="22"/>
        <v>53.519389378777035</v>
      </c>
      <c r="AF30" s="136">
        <f t="shared" si="23"/>
        <v>40.173367191232686</v>
      </c>
    </row>
    <row r="31" spans="3:32" x14ac:dyDescent="0.2">
      <c r="C31" s="51"/>
      <c r="D31" s="60">
        <v>30</v>
      </c>
      <c r="E31" s="60" t="s">
        <v>38</v>
      </c>
      <c r="F31" s="60" t="s">
        <v>58</v>
      </c>
      <c r="G31" s="61" t="s">
        <v>21</v>
      </c>
      <c r="H31" s="131">
        <v>159.5188329986585</v>
      </c>
      <c r="I31" s="131">
        <v>299.16666666666669</v>
      </c>
      <c r="J31" s="131">
        <v>0.67</v>
      </c>
      <c r="K31" s="131">
        <v>8.0190000000000001</v>
      </c>
      <c r="L31" s="131">
        <f t="shared" si="16"/>
        <v>238.08781044575895</v>
      </c>
      <c r="M31" s="131">
        <f t="shared" si="12"/>
        <v>71227.936625022892</v>
      </c>
      <c r="N31" s="131">
        <v>1E-3</v>
      </c>
      <c r="O31" s="131">
        <f t="shared" si="13"/>
        <v>71.227936625022892</v>
      </c>
      <c r="P31" s="131">
        <f t="shared" si="14"/>
        <v>8.8823963867094271</v>
      </c>
      <c r="Q31" s="132">
        <f t="shared" si="15"/>
        <v>71.059171093675417</v>
      </c>
      <c r="R31" s="133"/>
      <c r="S31" s="134">
        <v>89.107067064317903</v>
      </c>
      <c r="T31" s="134">
        <v>299.16666666666669</v>
      </c>
      <c r="U31" s="134">
        <v>0.68</v>
      </c>
      <c r="V31" s="134">
        <v>34.5</v>
      </c>
      <c r="W31" s="134">
        <f t="shared" si="17"/>
        <v>131.03980450634984</v>
      </c>
      <c r="X31" s="134">
        <f t="shared" si="18"/>
        <v>39202.741514816327</v>
      </c>
      <c r="Y31" s="134">
        <v>1E-3</v>
      </c>
      <c r="Z31" s="134">
        <f t="shared" si="19"/>
        <v>39.202741514816331</v>
      </c>
      <c r="AA31" s="134">
        <f t="shared" si="20"/>
        <v>1.1363113482555458</v>
      </c>
      <c r="AB31" s="135">
        <f t="shared" si="21"/>
        <v>45.452453930221836</v>
      </c>
      <c r="AC31" s="133"/>
      <c r="AD31" s="133" t="s">
        <v>21</v>
      </c>
      <c r="AE31" s="133">
        <f t="shared" si="22"/>
        <v>71.059171093675417</v>
      </c>
      <c r="AF31" s="136">
        <f t="shared" si="23"/>
        <v>45.452453930221836</v>
      </c>
    </row>
    <row r="32" spans="3:32" x14ac:dyDescent="0.2">
      <c r="C32" s="51"/>
      <c r="D32" s="60">
        <v>50</v>
      </c>
      <c r="E32" s="60" t="s">
        <v>36</v>
      </c>
      <c r="F32" s="60" t="s">
        <v>58</v>
      </c>
      <c r="G32" s="61" t="s">
        <v>24</v>
      </c>
      <c r="H32" s="131">
        <v>116.905676232662</v>
      </c>
      <c r="I32" s="131">
        <v>299.16666666666669</v>
      </c>
      <c r="J32" s="131">
        <v>0.67</v>
      </c>
      <c r="K32" s="131">
        <v>7.6130000000000004</v>
      </c>
      <c r="L32" s="131">
        <f t="shared" si="16"/>
        <v>174.48608392934625</v>
      </c>
      <c r="M32" s="131">
        <f t="shared" si="12"/>
        <v>52200.42010886276</v>
      </c>
      <c r="N32" s="131">
        <v>1E-3</v>
      </c>
      <c r="O32" s="131">
        <f t="shared" si="13"/>
        <v>52.200420108862758</v>
      </c>
      <c r="P32" s="131">
        <f t="shared" si="14"/>
        <v>6.8567476827614282</v>
      </c>
      <c r="Q32" s="132">
        <f t="shared" si="15"/>
        <v>54.853981462091426</v>
      </c>
      <c r="R32" s="133"/>
      <c r="S32" s="134">
        <v>86.724830040009451</v>
      </c>
      <c r="T32" s="134">
        <v>299.16666666666669</v>
      </c>
      <c r="U32" s="134">
        <v>0.68</v>
      </c>
      <c r="V32" s="134">
        <v>29</v>
      </c>
      <c r="W32" s="134">
        <f t="shared" si="17"/>
        <v>127.53651476471977</v>
      </c>
      <c r="X32" s="134">
        <f t="shared" si="18"/>
        <v>38154.674000445331</v>
      </c>
      <c r="Y32" s="134">
        <v>1E-3</v>
      </c>
      <c r="Z32" s="134">
        <f t="shared" si="19"/>
        <v>38.154674000445333</v>
      </c>
      <c r="AA32" s="134">
        <f t="shared" si="20"/>
        <v>1.3156784138084598</v>
      </c>
      <c r="AB32" s="135">
        <f t="shared" si="21"/>
        <v>52.627136552338392</v>
      </c>
      <c r="AC32" s="133"/>
      <c r="AD32" s="133" t="s">
        <v>24</v>
      </c>
      <c r="AE32" s="133">
        <f t="shared" si="22"/>
        <v>54.853981462091426</v>
      </c>
      <c r="AF32" s="136">
        <f t="shared" si="23"/>
        <v>52.627136552338392</v>
      </c>
    </row>
    <row r="33" spans="1:34" x14ac:dyDescent="0.2">
      <c r="C33" s="51"/>
      <c r="D33" s="60">
        <v>50</v>
      </c>
      <c r="E33" s="60" t="s">
        <v>37</v>
      </c>
      <c r="F33" s="60" t="s">
        <v>58</v>
      </c>
      <c r="G33" s="61" t="s">
        <v>25</v>
      </c>
      <c r="H33" s="131">
        <v>131.62325475125451</v>
      </c>
      <c r="I33" s="131">
        <v>299.16666666666669</v>
      </c>
      <c r="J33" s="131">
        <v>0.67</v>
      </c>
      <c r="K33" s="131">
        <v>7.8730000000000002</v>
      </c>
      <c r="L33" s="131">
        <f t="shared" si="16"/>
        <v>196.45261903172315</v>
      </c>
      <c r="M33" s="131">
        <f t="shared" si="12"/>
        <v>58772.075193657176</v>
      </c>
      <c r="N33" s="131">
        <v>1E-3</v>
      </c>
      <c r="O33" s="131">
        <f t="shared" si="13"/>
        <v>58.77207519365718</v>
      </c>
      <c r="P33" s="131">
        <f t="shared" si="14"/>
        <v>7.4650165367276999</v>
      </c>
      <c r="Q33" s="132">
        <f t="shared" si="15"/>
        <v>59.720132293821599</v>
      </c>
      <c r="R33" s="133"/>
      <c r="S33" s="134">
        <v>63.756955678266053</v>
      </c>
      <c r="T33" s="134">
        <v>299.16666666666669</v>
      </c>
      <c r="U33" s="134">
        <v>0.68</v>
      </c>
      <c r="V33" s="134">
        <v>31</v>
      </c>
      <c r="W33" s="134">
        <f t="shared" si="17"/>
        <v>93.76022893862654</v>
      </c>
      <c r="X33" s="134">
        <f t="shared" si="18"/>
        <v>28049.935157472442</v>
      </c>
      <c r="Y33" s="134">
        <v>1E-3</v>
      </c>
      <c r="Z33" s="134">
        <f t="shared" si="19"/>
        <v>28.049935157472444</v>
      </c>
      <c r="AA33" s="134">
        <f t="shared" si="20"/>
        <v>0.90483661798298209</v>
      </c>
      <c r="AB33" s="135">
        <f t="shared" si="21"/>
        <v>36.19346471931928</v>
      </c>
      <c r="AC33" s="133"/>
      <c r="AD33" s="133" t="s">
        <v>25</v>
      </c>
      <c r="AE33" s="133">
        <f t="shared" si="22"/>
        <v>59.720132293821599</v>
      </c>
      <c r="AF33" s="136">
        <f t="shared" si="23"/>
        <v>36.19346471931928</v>
      </c>
    </row>
    <row r="34" spans="1:34" x14ac:dyDescent="0.2">
      <c r="C34" s="51"/>
      <c r="D34" s="60">
        <v>50</v>
      </c>
      <c r="E34" s="60" t="s">
        <v>38</v>
      </c>
      <c r="F34" s="60" t="s">
        <v>58</v>
      </c>
      <c r="G34" s="61" t="s">
        <v>26</v>
      </c>
      <c r="H34" s="131">
        <v>118.67488459643801</v>
      </c>
      <c r="I34" s="131">
        <v>299.16666666666669</v>
      </c>
      <c r="J34" s="131">
        <v>0.67</v>
      </c>
      <c r="K34" s="131">
        <v>7.7569999999999997</v>
      </c>
      <c r="L34" s="131">
        <f t="shared" si="16"/>
        <v>177.1266934275194</v>
      </c>
      <c r="M34" s="131">
        <f t="shared" si="12"/>
        <v>52990.402450399553</v>
      </c>
      <c r="N34" s="131">
        <v>1E-3</v>
      </c>
      <c r="O34" s="131">
        <f t="shared" si="13"/>
        <v>52.990402450399557</v>
      </c>
      <c r="P34" s="131">
        <f t="shared" si="14"/>
        <v>6.8313010764985895</v>
      </c>
      <c r="Q34" s="132">
        <f t="shared" si="15"/>
        <v>54.650408611988716</v>
      </c>
      <c r="R34" s="133"/>
      <c r="S34" s="134">
        <v>91.598162332665055</v>
      </c>
      <c r="T34" s="134">
        <v>299.16666666666669</v>
      </c>
      <c r="U34" s="134">
        <v>0.68</v>
      </c>
      <c r="V34" s="134">
        <v>35</v>
      </c>
      <c r="W34" s="134">
        <f t="shared" si="17"/>
        <v>134.703179900978</v>
      </c>
      <c r="X34" s="134">
        <f t="shared" si="18"/>
        <v>40298.70132037592</v>
      </c>
      <c r="Y34" s="134">
        <v>1E-3</v>
      </c>
      <c r="Z34" s="134">
        <f t="shared" si="19"/>
        <v>40.298701320375919</v>
      </c>
      <c r="AA34" s="134">
        <f t="shared" si="20"/>
        <v>1.1513914662964548</v>
      </c>
      <c r="AB34" s="135">
        <f t="shared" si="21"/>
        <v>46.055658651858195</v>
      </c>
      <c r="AC34" s="133"/>
      <c r="AD34" s="133" t="s">
        <v>26</v>
      </c>
      <c r="AE34" s="133">
        <f t="shared" si="22"/>
        <v>54.650408611988716</v>
      </c>
      <c r="AF34" s="136">
        <f t="shared" si="23"/>
        <v>46.055658651858195</v>
      </c>
    </row>
    <row r="35" spans="1:34" x14ac:dyDescent="0.2">
      <c r="C35" s="51"/>
      <c r="D35" s="60">
        <v>70</v>
      </c>
      <c r="E35" s="60" t="s">
        <v>36</v>
      </c>
      <c r="F35" s="60" t="s">
        <v>58</v>
      </c>
      <c r="G35" s="61" t="s">
        <v>29</v>
      </c>
      <c r="H35" s="131">
        <v>135.7242268336235</v>
      </c>
      <c r="I35" s="131">
        <v>299.16666666666669</v>
      </c>
      <c r="J35" s="131">
        <v>0.67</v>
      </c>
      <c r="K35" s="131">
        <v>9.3360000000000003</v>
      </c>
      <c r="L35" s="131">
        <f t="shared" si="16"/>
        <v>202.57347288600522</v>
      </c>
      <c r="M35" s="131">
        <f t="shared" si="12"/>
        <v>60603.230638396562</v>
      </c>
      <c r="N35" s="131">
        <v>1E-3</v>
      </c>
      <c r="O35" s="131">
        <f t="shared" si="13"/>
        <v>60.60323063839656</v>
      </c>
      <c r="P35" s="131">
        <f t="shared" si="14"/>
        <v>6.4913486116534447</v>
      </c>
      <c r="Q35" s="132">
        <f t="shared" si="15"/>
        <v>51.930788893227557</v>
      </c>
      <c r="R35" s="133"/>
      <c r="S35" s="134">
        <v>91.668150191958404</v>
      </c>
      <c r="T35" s="134">
        <v>299.16666666666669</v>
      </c>
      <c r="U35" s="134">
        <v>0.68</v>
      </c>
      <c r="V35" s="134">
        <v>29</v>
      </c>
      <c r="W35" s="134">
        <f t="shared" si="17"/>
        <v>134.80610322346823</v>
      </c>
      <c r="X35" s="134">
        <f t="shared" si="18"/>
        <v>40329.49254768758</v>
      </c>
      <c r="Y35" s="134">
        <v>1E-3</v>
      </c>
      <c r="Z35" s="134">
        <f t="shared" si="19"/>
        <v>40.329492547687579</v>
      </c>
      <c r="AA35" s="134">
        <f t="shared" si="20"/>
        <v>1.390672156816813</v>
      </c>
      <c r="AB35" s="135">
        <f t="shared" si="21"/>
        <v>55.626886272672522</v>
      </c>
      <c r="AC35" s="133"/>
      <c r="AD35" s="133" t="s">
        <v>29</v>
      </c>
      <c r="AE35" s="133">
        <f t="shared" si="22"/>
        <v>51.930788893227557</v>
      </c>
      <c r="AF35" s="136">
        <f t="shared" si="23"/>
        <v>55.626886272672522</v>
      </c>
    </row>
    <row r="36" spans="1:34" x14ac:dyDescent="0.2">
      <c r="C36" s="51"/>
      <c r="D36" s="60">
        <v>70</v>
      </c>
      <c r="E36" s="60" t="s">
        <v>37</v>
      </c>
      <c r="F36" s="60" t="s">
        <v>58</v>
      </c>
      <c r="G36" s="61" t="s">
        <v>30</v>
      </c>
      <c r="H36" s="131">
        <v>125.329777128716</v>
      </c>
      <c r="I36" s="131">
        <v>299.16666666666669</v>
      </c>
      <c r="J36" s="131">
        <v>0.67</v>
      </c>
      <c r="K36" s="131">
        <v>8.9610000000000003</v>
      </c>
      <c r="L36" s="131">
        <f t="shared" si="16"/>
        <v>187.05936884882985</v>
      </c>
      <c r="M36" s="131">
        <f t="shared" si="12"/>
        <v>55961.927847274936</v>
      </c>
      <c r="N36" s="131">
        <v>1E-3</v>
      </c>
      <c r="O36" s="131">
        <f t="shared" si="13"/>
        <v>55.961927847274936</v>
      </c>
      <c r="P36" s="131">
        <f t="shared" si="14"/>
        <v>6.2450538831910425</v>
      </c>
      <c r="Q36" s="132">
        <f t="shared" si="15"/>
        <v>49.96043106552834</v>
      </c>
      <c r="R36" s="133"/>
      <c r="S36" s="134">
        <v>98.187745060719053</v>
      </c>
      <c r="T36" s="134">
        <v>299.16666666666669</v>
      </c>
      <c r="U36" s="134">
        <v>0.68</v>
      </c>
      <c r="V36" s="134">
        <v>34</v>
      </c>
      <c r="W36" s="134">
        <f t="shared" si="17"/>
        <v>144.39374273635153</v>
      </c>
      <c r="X36" s="134">
        <f t="shared" si="18"/>
        <v>43197.794701958504</v>
      </c>
      <c r="Y36" s="134">
        <v>1E-3</v>
      </c>
      <c r="Z36" s="134">
        <f t="shared" si="19"/>
        <v>43.197794701958507</v>
      </c>
      <c r="AA36" s="134">
        <f t="shared" si="20"/>
        <v>1.2705233735870149</v>
      </c>
      <c r="AB36" s="135">
        <f t="shared" si="21"/>
        <v>50.820934943480594</v>
      </c>
      <c r="AC36" s="133"/>
      <c r="AD36" s="133" t="s">
        <v>30</v>
      </c>
      <c r="AE36" s="133">
        <f t="shared" si="22"/>
        <v>49.96043106552834</v>
      </c>
      <c r="AF36" s="136">
        <f t="shared" si="23"/>
        <v>50.820934943480594</v>
      </c>
    </row>
    <row r="37" spans="1:34" ht="15" thickBot="1" x14ac:dyDescent="0.25">
      <c r="C37" s="52"/>
      <c r="D37" s="64">
        <v>70</v>
      </c>
      <c r="E37" s="64" t="s">
        <v>38</v>
      </c>
      <c r="F37" s="64" t="s">
        <v>58</v>
      </c>
      <c r="G37" s="65" t="s">
        <v>31</v>
      </c>
      <c r="H37" s="137">
        <v>118.8084973628725</v>
      </c>
      <c r="I37" s="137">
        <v>299.16666666666669</v>
      </c>
      <c r="J37" s="137">
        <v>0.67</v>
      </c>
      <c r="K37" s="137">
        <v>7.2869999999999999</v>
      </c>
      <c r="L37" s="137">
        <f t="shared" si="16"/>
        <v>177.32611546697387</v>
      </c>
      <c r="M37" s="137">
        <f t="shared" si="12"/>
        <v>53050.062877203018</v>
      </c>
      <c r="N37" s="137">
        <v>1E-3</v>
      </c>
      <c r="O37" s="137">
        <f t="shared" si="13"/>
        <v>53.050062877203018</v>
      </c>
      <c r="P37" s="137">
        <f t="shared" si="14"/>
        <v>7.2800964563198871</v>
      </c>
      <c r="Q37" s="138">
        <f t="shared" si="15"/>
        <v>58.240771650559097</v>
      </c>
      <c r="R37" s="139"/>
      <c r="S37" s="140">
        <v>89.32689592609205</v>
      </c>
      <c r="T37" s="140">
        <v>299.16666666666669</v>
      </c>
      <c r="U37" s="140">
        <v>0.68</v>
      </c>
      <c r="V37" s="140">
        <v>36</v>
      </c>
      <c r="W37" s="140">
        <f t="shared" si="17"/>
        <v>131.36308224425301</v>
      </c>
      <c r="X37" s="140">
        <f t="shared" si="18"/>
        <v>39299.455438072364</v>
      </c>
      <c r="Y37" s="140">
        <v>1E-3</v>
      </c>
      <c r="Z37" s="140">
        <f t="shared" si="19"/>
        <v>39.299455438072364</v>
      </c>
      <c r="AA37" s="140">
        <f t="shared" si="20"/>
        <v>1.0916515399464546</v>
      </c>
      <c r="AB37" s="141">
        <f t="shared" si="21"/>
        <v>43.666061597858182</v>
      </c>
      <c r="AC37" s="139"/>
      <c r="AD37" s="139" t="s">
        <v>31</v>
      </c>
      <c r="AE37" s="139">
        <f t="shared" si="22"/>
        <v>58.240771650559097</v>
      </c>
      <c r="AF37" s="142">
        <f t="shared" si="23"/>
        <v>43.666061597858182</v>
      </c>
    </row>
    <row r="41" spans="1:34" ht="15" thickBot="1" x14ac:dyDescent="0.25">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3"/>
    </row>
    <row r="42" spans="1:34" x14ac:dyDescent="0.2">
      <c r="A42" s="44" t="s">
        <v>70</v>
      </c>
      <c r="B42" s="82"/>
      <c r="C42" s="82"/>
      <c r="D42" s="46"/>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row>
    <row r="43" spans="1:34" x14ac:dyDescent="0.2">
      <c r="A43" s="44"/>
      <c r="B43" s="45"/>
      <c r="C43" s="45"/>
      <c r="D43" s="46"/>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row>
    <row r="44" spans="1:34" ht="15" thickBot="1" x14ac:dyDescent="0.25">
      <c r="A44" s="47"/>
      <c r="B44" s="48"/>
      <c r="C44" s="48"/>
      <c r="D44" s="49"/>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row>
    <row r="48" spans="1:34" ht="15" thickBot="1" x14ac:dyDescent="0.25">
      <c r="H48" s="3"/>
      <c r="I48" s="3"/>
      <c r="J48" s="3"/>
      <c r="K48" s="3"/>
      <c r="L48" s="3"/>
      <c r="M48" s="3"/>
      <c r="N48" s="3"/>
      <c r="O48" s="3"/>
      <c r="P48" s="3"/>
      <c r="Q48" s="3"/>
      <c r="R48" s="3"/>
      <c r="S48" s="3"/>
      <c r="T48" s="3"/>
      <c r="U48" s="3"/>
      <c r="V48" s="3"/>
      <c r="W48" s="3"/>
      <c r="X48" s="3"/>
      <c r="Y48" s="3"/>
      <c r="Z48" s="3"/>
      <c r="AA48" s="3"/>
      <c r="AB48" s="3"/>
      <c r="AC48" s="3"/>
      <c r="AD48" s="3"/>
      <c r="AE48" s="3"/>
      <c r="AF48" s="3"/>
    </row>
    <row r="49" spans="3:33" ht="15.75" thickBot="1" x14ac:dyDescent="0.25">
      <c r="H49" s="38" t="s">
        <v>39</v>
      </c>
      <c r="I49" s="39"/>
      <c r="J49" s="39"/>
      <c r="K49" s="39"/>
      <c r="L49" s="39"/>
      <c r="M49" s="39"/>
      <c r="N49" s="39"/>
      <c r="O49" s="39"/>
      <c r="P49" s="39"/>
      <c r="Q49" s="40"/>
      <c r="R49" s="3"/>
      <c r="S49" s="53" t="s">
        <v>40</v>
      </c>
      <c r="T49" s="54"/>
      <c r="U49" s="54"/>
      <c r="V49" s="54"/>
      <c r="W49" s="54"/>
      <c r="X49" s="54"/>
      <c r="Y49" s="54"/>
      <c r="Z49" s="54"/>
      <c r="AA49" s="54"/>
      <c r="AB49" s="55"/>
      <c r="AC49" s="3"/>
      <c r="AD49" s="35" t="s">
        <v>66</v>
      </c>
      <c r="AE49" s="36"/>
      <c r="AF49" s="37"/>
    </row>
    <row r="50" spans="3:33" ht="15" thickBot="1" x14ac:dyDescent="0.25">
      <c r="H50" s="11"/>
      <c r="I50" s="11"/>
      <c r="J50" s="11"/>
      <c r="K50" s="11"/>
      <c r="L50" s="11"/>
      <c r="M50" s="11"/>
      <c r="N50" s="11"/>
      <c r="O50" s="11"/>
      <c r="P50" s="11"/>
      <c r="Q50" s="11"/>
      <c r="R50" s="3"/>
      <c r="S50" s="9"/>
      <c r="T50" s="9"/>
      <c r="U50" s="9"/>
      <c r="V50" s="9"/>
      <c r="W50" s="9"/>
      <c r="X50" s="9"/>
      <c r="Y50" s="9"/>
      <c r="Z50" s="9"/>
      <c r="AA50" s="9"/>
      <c r="AB50" s="9"/>
      <c r="AC50" s="3"/>
      <c r="AD50" s="3"/>
      <c r="AE50" s="3"/>
      <c r="AF50" s="3"/>
    </row>
    <row r="51" spans="3:33" ht="43.5" thickBot="1" x14ac:dyDescent="0.25">
      <c r="D51" s="5" t="s">
        <v>34</v>
      </c>
      <c r="E51" s="5" t="s">
        <v>35</v>
      </c>
      <c r="F51" s="5" t="s">
        <v>45</v>
      </c>
      <c r="G51" s="3" t="s">
        <v>0</v>
      </c>
      <c r="H51" s="11" t="s">
        <v>42</v>
      </c>
      <c r="I51" s="11" t="s">
        <v>1</v>
      </c>
      <c r="J51" s="11" t="s">
        <v>41</v>
      </c>
      <c r="K51" s="11" t="s">
        <v>2</v>
      </c>
      <c r="L51" s="10" t="s">
        <v>44</v>
      </c>
      <c r="M51" s="10" t="s">
        <v>48</v>
      </c>
      <c r="N51" s="11" t="s">
        <v>43</v>
      </c>
      <c r="O51" s="10" t="s">
        <v>49</v>
      </c>
      <c r="P51" s="11" t="s">
        <v>4</v>
      </c>
      <c r="Q51" s="16" t="s">
        <v>50</v>
      </c>
      <c r="R51" s="3"/>
      <c r="S51" s="9" t="s">
        <v>42</v>
      </c>
      <c r="T51" s="9" t="s">
        <v>1</v>
      </c>
      <c r="U51" s="9" t="s">
        <v>41</v>
      </c>
      <c r="V51" s="9" t="s">
        <v>5</v>
      </c>
      <c r="W51" s="8" t="s">
        <v>44</v>
      </c>
      <c r="X51" s="8" t="s">
        <v>48</v>
      </c>
      <c r="Y51" s="9" t="s">
        <v>3</v>
      </c>
      <c r="Z51" s="8" t="s">
        <v>49</v>
      </c>
      <c r="AA51" s="9" t="s">
        <v>6</v>
      </c>
      <c r="AB51" s="17" t="s">
        <v>51</v>
      </c>
      <c r="AC51" s="3"/>
      <c r="AD51" s="2" t="s">
        <v>0</v>
      </c>
      <c r="AE51" s="2" t="s">
        <v>52</v>
      </c>
      <c r="AF51" s="2" t="s">
        <v>53</v>
      </c>
      <c r="AG51" s="3"/>
    </row>
    <row r="52" spans="3:33" x14ac:dyDescent="0.2">
      <c r="C52" s="50" t="s">
        <v>32</v>
      </c>
      <c r="D52" s="57">
        <v>0</v>
      </c>
      <c r="E52" s="57" t="s">
        <v>36</v>
      </c>
      <c r="F52" s="57" t="s">
        <v>56</v>
      </c>
      <c r="G52" s="57" t="s">
        <v>7</v>
      </c>
      <c r="H52" s="18">
        <v>87.017500000000013</v>
      </c>
      <c r="I52" s="18">
        <v>299</v>
      </c>
      <c r="J52" s="18">
        <v>0.67</v>
      </c>
      <c r="K52" s="18">
        <v>6.2919999999999998</v>
      </c>
      <c r="L52" s="18">
        <f>H52/J52</f>
        <v>129.87686567164181</v>
      </c>
      <c r="M52" s="18">
        <f>L52*I52</f>
        <v>38833.182835820902</v>
      </c>
      <c r="N52" s="18">
        <v>1E-3</v>
      </c>
      <c r="O52" s="18">
        <f>M52*N52</f>
        <v>38.833182835820907</v>
      </c>
      <c r="P52" s="18">
        <f>O52/K52</f>
        <v>6.1718345257185172</v>
      </c>
      <c r="Q52" s="21">
        <f>P52*8</f>
        <v>49.374676205748138</v>
      </c>
      <c r="R52" s="24"/>
      <c r="S52" s="25">
        <v>78.534499999999994</v>
      </c>
      <c r="T52" s="25">
        <v>299</v>
      </c>
      <c r="U52" s="25">
        <v>0.68</v>
      </c>
      <c r="V52" s="25">
        <v>27</v>
      </c>
      <c r="W52" s="25">
        <f>S52/U52</f>
        <v>115.49191176470586</v>
      </c>
      <c r="X52" s="25">
        <f>W52*T52</f>
        <v>34532.081617647054</v>
      </c>
      <c r="Y52" s="25">
        <v>1E-3</v>
      </c>
      <c r="Z52" s="25">
        <f>X52*Y52</f>
        <v>34.532081617647059</v>
      </c>
      <c r="AA52" s="25">
        <f>Z52/V52</f>
        <v>1.2789659858387799</v>
      </c>
      <c r="AB52" s="26">
        <f>AA52*40</f>
        <v>51.158639433551194</v>
      </c>
      <c r="AC52" s="24"/>
      <c r="AD52" s="24" t="s">
        <v>7</v>
      </c>
      <c r="AE52" s="24">
        <f>Q52</f>
        <v>49.374676205748138</v>
      </c>
      <c r="AF52" s="27">
        <f>AB52</f>
        <v>51.158639433551194</v>
      </c>
      <c r="AG52" s="3"/>
    </row>
    <row r="53" spans="3:33" x14ac:dyDescent="0.2">
      <c r="C53" s="51"/>
      <c r="D53" s="61">
        <v>0</v>
      </c>
      <c r="E53" s="61" t="s">
        <v>37</v>
      </c>
      <c r="F53" s="61" t="s">
        <v>56</v>
      </c>
      <c r="G53" s="61" t="s">
        <v>8</v>
      </c>
      <c r="H53" s="87">
        <v>37.097499999999997</v>
      </c>
      <c r="I53" s="87">
        <v>299</v>
      </c>
      <c r="J53" s="87">
        <v>0.67</v>
      </c>
      <c r="K53" s="87">
        <v>7.1580000000000004</v>
      </c>
      <c r="L53" s="87">
        <f t="shared" ref="L53:L61" si="24">H53/J53</f>
        <v>55.369402985074622</v>
      </c>
      <c r="M53" s="87">
        <f t="shared" ref="M53:M61" si="25">L53*I53</f>
        <v>16555.451492537311</v>
      </c>
      <c r="N53" s="87">
        <v>1E-3</v>
      </c>
      <c r="O53" s="87">
        <f t="shared" ref="O53:O61" si="26">M53*N53</f>
        <v>16.555451492537312</v>
      </c>
      <c r="P53" s="87">
        <f t="shared" ref="P53:P61" si="27">O53/K53</f>
        <v>2.3128599458699792</v>
      </c>
      <c r="Q53" s="22">
        <f t="shared" ref="Q53:Q61" si="28">P53*8</f>
        <v>18.502879566959834</v>
      </c>
      <c r="R53" s="88"/>
      <c r="S53" s="89">
        <v>87.849500000000006</v>
      </c>
      <c r="T53" s="89">
        <v>299</v>
      </c>
      <c r="U53" s="89">
        <v>0.68</v>
      </c>
      <c r="V53" s="89">
        <v>29</v>
      </c>
      <c r="W53" s="89">
        <f t="shared" ref="W53:W61" si="29">S53/U53</f>
        <v>129.19044117647059</v>
      </c>
      <c r="X53" s="89">
        <f t="shared" ref="X53:X61" si="30">W53*T53</f>
        <v>38627.941911764705</v>
      </c>
      <c r="Y53" s="89">
        <v>1E-3</v>
      </c>
      <c r="Z53" s="89">
        <f t="shared" ref="Z53:Z61" si="31">X53*Y53</f>
        <v>38.627941911764708</v>
      </c>
      <c r="AA53" s="89">
        <f t="shared" ref="AA53:AA61" si="32">Z53/V53</f>
        <v>1.3319979969574036</v>
      </c>
      <c r="AB53" s="29">
        <f t="shared" ref="AB53:AB61" si="33">AA53*40</f>
        <v>53.279919878296141</v>
      </c>
      <c r="AC53" s="88"/>
      <c r="AD53" s="88" t="s">
        <v>8</v>
      </c>
      <c r="AE53" s="88">
        <f t="shared" ref="AE53:AE61" si="34">Q53</f>
        <v>18.502879566959834</v>
      </c>
      <c r="AF53" s="30">
        <f t="shared" ref="AF53:AF61" si="35">AB53</f>
        <v>53.279919878296141</v>
      </c>
      <c r="AG53" s="3"/>
    </row>
    <row r="54" spans="3:33" x14ac:dyDescent="0.2">
      <c r="C54" s="51"/>
      <c r="D54" s="61">
        <v>15</v>
      </c>
      <c r="E54" s="61" t="s">
        <v>36</v>
      </c>
      <c r="F54" s="61" t="s">
        <v>56</v>
      </c>
      <c r="G54" s="61" t="s">
        <v>12</v>
      </c>
      <c r="H54" s="87">
        <v>115.095</v>
      </c>
      <c r="I54" s="87">
        <v>299</v>
      </c>
      <c r="J54" s="87">
        <v>0.67</v>
      </c>
      <c r="K54" s="87">
        <v>8.0969999999999995</v>
      </c>
      <c r="L54" s="87">
        <f t="shared" si="24"/>
        <v>171.78358208955223</v>
      </c>
      <c r="M54" s="87">
        <f t="shared" si="25"/>
        <v>51363.291044776117</v>
      </c>
      <c r="N54" s="87">
        <v>1E-3</v>
      </c>
      <c r="O54" s="87">
        <f t="shared" si="26"/>
        <v>51.363291044776119</v>
      </c>
      <c r="P54" s="87">
        <f t="shared" si="27"/>
        <v>6.3434964857078082</v>
      </c>
      <c r="Q54" s="22">
        <f t="shared" si="28"/>
        <v>50.747971885662466</v>
      </c>
      <c r="R54" s="88"/>
      <c r="S54" s="89">
        <v>70.498999999999995</v>
      </c>
      <c r="T54" s="89">
        <v>299</v>
      </c>
      <c r="U54" s="89">
        <v>0.68</v>
      </c>
      <c r="V54" s="89">
        <v>18</v>
      </c>
      <c r="W54" s="89">
        <f t="shared" si="29"/>
        <v>103.67499999999998</v>
      </c>
      <c r="X54" s="89">
        <f t="shared" si="30"/>
        <v>30998.824999999993</v>
      </c>
      <c r="Y54" s="89">
        <v>1E-3</v>
      </c>
      <c r="Z54" s="89">
        <f t="shared" si="31"/>
        <v>30.998824999999993</v>
      </c>
      <c r="AA54" s="89">
        <f t="shared" si="32"/>
        <v>1.722156944444444</v>
      </c>
      <c r="AB54" s="29">
        <f t="shared" si="33"/>
        <v>68.886277777777764</v>
      </c>
      <c r="AC54" s="88"/>
      <c r="AD54" s="88" t="s">
        <v>12</v>
      </c>
      <c r="AE54" s="88">
        <f t="shared" si="34"/>
        <v>50.747971885662466</v>
      </c>
      <c r="AF54" s="30">
        <f t="shared" si="35"/>
        <v>68.886277777777764</v>
      </c>
      <c r="AG54" s="3"/>
    </row>
    <row r="55" spans="3:33" x14ac:dyDescent="0.2">
      <c r="C55" s="51"/>
      <c r="D55" s="61">
        <v>15</v>
      </c>
      <c r="E55" s="61" t="s">
        <v>37</v>
      </c>
      <c r="F55" s="61" t="s">
        <v>56</v>
      </c>
      <c r="G55" s="61" t="s">
        <v>13</v>
      </c>
      <c r="H55" s="87">
        <v>160.864</v>
      </c>
      <c r="I55" s="87">
        <v>299</v>
      </c>
      <c r="J55" s="87">
        <v>0.67</v>
      </c>
      <c r="K55" s="87">
        <v>7.51</v>
      </c>
      <c r="L55" s="87">
        <f t="shared" si="24"/>
        <v>240.09552238805969</v>
      </c>
      <c r="M55" s="87">
        <f t="shared" si="25"/>
        <v>71788.561194029855</v>
      </c>
      <c r="N55" s="87">
        <v>1E-3</v>
      </c>
      <c r="O55" s="87">
        <f t="shared" si="26"/>
        <v>71.788561194029853</v>
      </c>
      <c r="P55" s="87">
        <f t="shared" si="27"/>
        <v>9.5590627422143619</v>
      </c>
      <c r="Q55" s="22">
        <f t="shared" si="28"/>
        <v>76.472501937714895</v>
      </c>
      <c r="R55" s="88"/>
      <c r="S55" s="89">
        <v>60.778500000000001</v>
      </c>
      <c r="T55" s="89">
        <v>299</v>
      </c>
      <c r="U55" s="89">
        <v>0.68</v>
      </c>
      <c r="V55" s="89">
        <v>26</v>
      </c>
      <c r="W55" s="89">
        <f t="shared" si="29"/>
        <v>89.380147058823525</v>
      </c>
      <c r="X55" s="89">
        <f t="shared" si="30"/>
        <v>26724.663970588233</v>
      </c>
      <c r="Y55" s="89">
        <v>1E-3</v>
      </c>
      <c r="Z55" s="89">
        <f t="shared" si="31"/>
        <v>26.724663970588235</v>
      </c>
      <c r="AA55" s="89">
        <f t="shared" si="32"/>
        <v>1.0278716911764705</v>
      </c>
      <c r="AB55" s="29">
        <f t="shared" si="33"/>
        <v>41.114867647058816</v>
      </c>
      <c r="AC55" s="88"/>
      <c r="AD55" s="88" t="s">
        <v>13</v>
      </c>
      <c r="AE55" s="88">
        <f t="shared" si="34"/>
        <v>76.472501937714895</v>
      </c>
      <c r="AF55" s="30">
        <f t="shared" si="35"/>
        <v>41.114867647058816</v>
      </c>
      <c r="AG55" s="3"/>
    </row>
    <row r="56" spans="3:33" x14ac:dyDescent="0.2">
      <c r="C56" s="51"/>
      <c r="D56" s="61">
        <v>30</v>
      </c>
      <c r="E56" s="61" t="s">
        <v>36</v>
      </c>
      <c r="F56" s="61" t="s">
        <v>56</v>
      </c>
      <c r="G56" s="61" t="s">
        <v>17</v>
      </c>
      <c r="H56" s="87">
        <v>291.00549999999998</v>
      </c>
      <c r="I56" s="87">
        <v>149</v>
      </c>
      <c r="J56" s="87">
        <v>0.67</v>
      </c>
      <c r="K56" s="87">
        <v>6.1719999999999997</v>
      </c>
      <c r="L56" s="87">
        <f t="shared" si="24"/>
        <v>434.33656716417903</v>
      </c>
      <c r="M56" s="87">
        <f t="shared" si="25"/>
        <v>64716.148507462676</v>
      </c>
      <c r="N56" s="87">
        <v>1E-3</v>
      </c>
      <c r="O56" s="87">
        <f t="shared" si="26"/>
        <v>64.716148507462677</v>
      </c>
      <c r="P56" s="87">
        <f t="shared" si="27"/>
        <v>10.485442078331607</v>
      </c>
      <c r="Q56" s="22">
        <f t="shared" si="28"/>
        <v>83.883536626652855</v>
      </c>
      <c r="R56" s="88"/>
      <c r="S56" s="89">
        <v>146.15300000000002</v>
      </c>
      <c r="T56" s="89">
        <v>149</v>
      </c>
      <c r="U56" s="89">
        <v>0.68</v>
      </c>
      <c r="V56" s="89">
        <v>24</v>
      </c>
      <c r="W56" s="89">
        <f t="shared" si="29"/>
        <v>214.93088235294118</v>
      </c>
      <c r="X56" s="89">
        <f t="shared" si="30"/>
        <v>32024.701470588236</v>
      </c>
      <c r="Y56" s="89">
        <v>1E-3</v>
      </c>
      <c r="Z56" s="89">
        <f t="shared" si="31"/>
        <v>32.024701470588234</v>
      </c>
      <c r="AA56" s="89">
        <f t="shared" si="32"/>
        <v>1.3343625612745098</v>
      </c>
      <c r="AB56" s="29">
        <f t="shared" si="33"/>
        <v>53.374502450980394</v>
      </c>
      <c r="AC56" s="88"/>
      <c r="AD56" s="88" t="s">
        <v>17</v>
      </c>
      <c r="AE56" s="88">
        <f t="shared" si="34"/>
        <v>83.883536626652855</v>
      </c>
      <c r="AF56" s="30">
        <f t="shared" si="35"/>
        <v>53.374502450980394</v>
      </c>
      <c r="AG56" s="3"/>
    </row>
    <row r="57" spans="3:33" x14ac:dyDescent="0.2">
      <c r="C57" s="51"/>
      <c r="D57" s="61">
        <v>30</v>
      </c>
      <c r="E57" s="61" t="s">
        <v>37</v>
      </c>
      <c r="F57" s="61" t="s">
        <v>56</v>
      </c>
      <c r="G57" s="61" t="s">
        <v>18</v>
      </c>
      <c r="H57" s="87">
        <v>307.89400000000001</v>
      </c>
      <c r="I57" s="87">
        <v>149</v>
      </c>
      <c r="J57" s="87">
        <v>0.67</v>
      </c>
      <c r="K57" s="87">
        <v>7.258</v>
      </c>
      <c r="L57" s="87">
        <f t="shared" si="24"/>
        <v>459.54328358208954</v>
      </c>
      <c r="M57" s="87">
        <f t="shared" si="25"/>
        <v>68471.949253731349</v>
      </c>
      <c r="N57" s="87">
        <v>1E-3</v>
      </c>
      <c r="O57" s="87">
        <f t="shared" si="26"/>
        <v>68.471949253731353</v>
      </c>
      <c r="P57" s="87">
        <f t="shared" si="27"/>
        <v>9.4339968660417952</v>
      </c>
      <c r="Q57" s="22">
        <f t="shared" si="28"/>
        <v>75.471974928334362</v>
      </c>
      <c r="R57" s="88"/>
      <c r="S57" s="89">
        <v>156.95150000000001</v>
      </c>
      <c r="T57" s="89">
        <v>149</v>
      </c>
      <c r="U57" s="89">
        <v>0.68</v>
      </c>
      <c r="V57" s="89">
        <v>29.5</v>
      </c>
      <c r="W57" s="89">
        <f t="shared" si="29"/>
        <v>230.81102941176471</v>
      </c>
      <c r="X57" s="89">
        <f t="shared" si="30"/>
        <v>34390.843382352941</v>
      </c>
      <c r="Y57" s="89">
        <v>1E-3</v>
      </c>
      <c r="Z57" s="89">
        <f t="shared" si="31"/>
        <v>34.390843382352941</v>
      </c>
      <c r="AA57" s="89">
        <f t="shared" si="32"/>
        <v>1.1657913010967098</v>
      </c>
      <c r="AB57" s="29">
        <f t="shared" si="33"/>
        <v>46.631652043868392</v>
      </c>
      <c r="AC57" s="88"/>
      <c r="AD57" s="88" t="s">
        <v>18</v>
      </c>
      <c r="AE57" s="88">
        <f t="shared" si="34"/>
        <v>75.471974928334362</v>
      </c>
      <c r="AF57" s="30">
        <f t="shared" si="35"/>
        <v>46.631652043868392</v>
      </c>
      <c r="AG57" s="3"/>
    </row>
    <row r="58" spans="3:33" x14ac:dyDescent="0.2">
      <c r="C58" s="51"/>
      <c r="D58" s="61">
        <v>50</v>
      </c>
      <c r="E58" s="61" t="s">
        <v>36</v>
      </c>
      <c r="F58" s="61" t="s">
        <v>56</v>
      </c>
      <c r="G58" s="61" t="s">
        <v>22</v>
      </c>
      <c r="H58" s="87">
        <v>371.88749999999999</v>
      </c>
      <c r="I58" s="87">
        <v>149</v>
      </c>
      <c r="J58" s="87">
        <v>0.67</v>
      </c>
      <c r="K58" s="87">
        <v>6.9219999999999997</v>
      </c>
      <c r="L58" s="87">
        <f t="shared" si="24"/>
        <v>555.05597014925365</v>
      </c>
      <c r="M58" s="87">
        <f t="shared" si="25"/>
        <v>82703.339552238787</v>
      </c>
      <c r="N58" s="87">
        <v>1E-3</v>
      </c>
      <c r="O58" s="87">
        <f t="shared" si="26"/>
        <v>82.703339552238788</v>
      </c>
      <c r="P58" s="87">
        <f t="shared" si="27"/>
        <v>11.947896497000691</v>
      </c>
      <c r="Q58" s="22">
        <f t="shared" si="28"/>
        <v>95.583171976005531</v>
      </c>
      <c r="R58" s="88"/>
      <c r="S58" s="89">
        <v>100.2445</v>
      </c>
      <c r="T58" s="89">
        <v>149</v>
      </c>
      <c r="U58" s="89">
        <v>0.68</v>
      </c>
      <c r="V58" s="89">
        <v>25</v>
      </c>
      <c r="W58" s="89">
        <f t="shared" si="29"/>
        <v>147.41838235294117</v>
      </c>
      <c r="X58" s="89">
        <f t="shared" si="30"/>
        <v>21965.338970588233</v>
      </c>
      <c r="Y58" s="89">
        <v>1E-3</v>
      </c>
      <c r="Z58" s="89">
        <f t="shared" si="31"/>
        <v>21.965338970588235</v>
      </c>
      <c r="AA58" s="89">
        <f t="shared" si="32"/>
        <v>0.87861355882352943</v>
      </c>
      <c r="AB58" s="29">
        <f t="shared" si="33"/>
        <v>35.14454235294118</v>
      </c>
      <c r="AC58" s="88"/>
      <c r="AD58" s="88" t="s">
        <v>22</v>
      </c>
      <c r="AE58" s="88">
        <f t="shared" si="34"/>
        <v>95.583171976005531</v>
      </c>
      <c r="AF58" s="30">
        <f t="shared" si="35"/>
        <v>35.14454235294118</v>
      </c>
      <c r="AG58" s="3"/>
    </row>
    <row r="59" spans="3:33" x14ac:dyDescent="0.2">
      <c r="C59" s="51"/>
      <c r="D59" s="61">
        <v>50</v>
      </c>
      <c r="E59" s="61" t="s">
        <v>37</v>
      </c>
      <c r="F59" s="61" t="s">
        <v>56</v>
      </c>
      <c r="G59" s="61" t="s">
        <v>23</v>
      </c>
      <c r="H59" s="87">
        <v>352.04999999999995</v>
      </c>
      <c r="I59" s="87">
        <v>149</v>
      </c>
      <c r="J59" s="87">
        <v>0.67</v>
      </c>
      <c r="K59" s="87">
        <v>8.6660000000000004</v>
      </c>
      <c r="L59" s="87">
        <f t="shared" si="24"/>
        <v>525.44776119402979</v>
      </c>
      <c r="M59" s="87">
        <f t="shared" si="25"/>
        <v>78291.716417910444</v>
      </c>
      <c r="N59" s="87">
        <v>1E-3</v>
      </c>
      <c r="O59" s="87">
        <f t="shared" si="26"/>
        <v>78.29171641791045</v>
      </c>
      <c r="P59" s="87">
        <f t="shared" si="27"/>
        <v>9.0343545370309766</v>
      </c>
      <c r="Q59" s="22">
        <f t="shared" si="28"/>
        <v>72.274836296247813</v>
      </c>
      <c r="R59" s="88"/>
      <c r="S59" s="89">
        <v>94.200999999999993</v>
      </c>
      <c r="T59" s="89">
        <v>149</v>
      </c>
      <c r="U59" s="89">
        <v>0.68</v>
      </c>
      <c r="V59" s="89">
        <v>31</v>
      </c>
      <c r="W59" s="89">
        <f t="shared" si="29"/>
        <v>138.53088235294115</v>
      </c>
      <c r="X59" s="89">
        <f t="shared" si="30"/>
        <v>20641.10147058823</v>
      </c>
      <c r="Y59" s="89">
        <v>1E-3</v>
      </c>
      <c r="Z59" s="89">
        <f t="shared" si="31"/>
        <v>20.641101470588229</v>
      </c>
      <c r="AA59" s="89">
        <f t="shared" si="32"/>
        <v>0.66584198292220098</v>
      </c>
      <c r="AB59" s="29">
        <f t="shared" si="33"/>
        <v>26.633679316888038</v>
      </c>
      <c r="AC59" s="88"/>
      <c r="AD59" s="88" t="s">
        <v>23</v>
      </c>
      <c r="AE59" s="88">
        <f t="shared" si="34"/>
        <v>72.274836296247813</v>
      </c>
      <c r="AF59" s="30">
        <f t="shared" si="35"/>
        <v>26.633679316888038</v>
      </c>
      <c r="AG59" s="3"/>
    </row>
    <row r="60" spans="3:33" x14ac:dyDescent="0.2">
      <c r="C60" s="51"/>
      <c r="D60" s="61">
        <v>70</v>
      </c>
      <c r="E60" s="61" t="s">
        <v>36</v>
      </c>
      <c r="F60" s="61" t="s">
        <v>56</v>
      </c>
      <c r="G60" s="61" t="s">
        <v>27</v>
      </c>
      <c r="H60" s="87">
        <v>235.92099999999999</v>
      </c>
      <c r="I60" s="87">
        <v>149</v>
      </c>
      <c r="J60" s="87">
        <v>0.67</v>
      </c>
      <c r="K60" s="87">
        <v>8.9659999999999993</v>
      </c>
      <c r="L60" s="87">
        <f t="shared" si="24"/>
        <v>352.12089552238803</v>
      </c>
      <c r="M60" s="87">
        <f t="shared" si="25"/>
        <v>52466.013432835818</v>
      </c>
      <c r="N60" s="87">
        <v>1E-3</v>
      </c>
      <c r="O60" s="87">
        <f t="shared" si="26"/>
        <v>52.466013432835823</v>
      </c>
      <c r="P60" s="87">
        <f t="shared" si="27"/>
        <v>5.8516633317907454</v>
      </c>
      <c r="Q60" s="22">
        <f t="shared" si="28"/>
        <v>46.813306654325963</v>
      </c>
      <c r="R60" s="88"/>
      <c r="S60" s="89">
        <v>31.660999999999998</v>
      </c>
      <c r="T60" s="89">
        <v>149</v>
      </c>
      <c r="U60" s="89">
        <v>0.68</v>
      </c>
      <c r="V60" s="89">
        <v>25</v>
      </c>
      <c r="W60" s="89">
        <f t="shared" si="29"/>
        <v>46.560294117647054</v>
      </c>
      <c r="X60" s="89">
        <f t="shared" si="30"/>
        <v>6937.483823529411</v>
      </c>
      <c r="Y60" s="89">
        <v>1E-3</v>
      </c>
      <c r="Z60" s="89">
        <f t="shared" si="31"/>
        <v>6.9374838235294112</v>
      </c>
      <c r="AA60" s="89">
        <f t="shared" si="32"/>
        <v>0.27749935294117645</v>
      </c>
      <c r="AB60" s="29">
        <f t="shared" si="33"/>
        <v>11.099974117647058</v>
      </c>
      <c r="AC60" s="88"/>
      <c r="AD60" s="88" t="s">
        <v>27</v>
      </c>
      <c r="AE60" s="88">
        <f t="shared" si="34"/>
        <v>46.813306654325963</v>
      </c>
      <c r="AF60" s="30">
        <f t="shared" si="35"/>
        <v>11.099974117647058</v>
      </c>
      <c r="AG60" s="3"/>
    </row>
    <row r="61" spans="3:33" ht="15" thickBot="1" x14ac:dyDescent="0.25">
      <c r="C61" s="52"/>
      <c r="D61" s="65">
        <v>70</v>
      </c>
      <c r="E61" s="65" t="s">
        <v>37</v>
      </c>
      <c r="F61" s="65" t="s">
        <v>56</v>
      </c>
      <c r="G61" s="65" t="s">
        <v>28</v>
      </c>
      <c r="H61" s="20">
        <v>335.46050000000002</v>
      </c>
      <c r="I61" s="20">
        <v>149</v>
      </c>
      <c r="J61" s="20">
        <v>0.67</v>
      </c>
      <c r="K61" s="20">
        <v>9.2439999999999998</v>
      </c>
      <c r="L61" s="20">
        <f t="shared" si="24"/>
        <v>500.68731343283582</v>
      </c>
      <c r="M61" s="20">
        <f t="shared" si="25"/>
        <v>74602.409701492536</v>
      </c>
      <c r="N61" s="20">
        <v>1E-3</v>
      </c>
      <c r="O61" s="20">
        <f t="shared" si="26"/>
        <v>74.602409701492533</v>
      </c>
      <c r="P61" s="20">
        <f t="shared" si="27"/>
        <v>8.070360201373056</v>
      </c>
      <c r="Q61" s="23">
        <f t="shared" si="28"/>
        <v>64.562881610984448</v>
      </c>
      <c r="R61" s="31"/>
      <c r="S61" s="32">
        <v>70.886499999999998</v>
      </c>
      <c r="T61" s="32">
        <v>149</v>
      </c>
      <c r="U61" s="32">
        <v>0.68</v>
      </c>
      <c r="V61" s="32">
        <v>30</v>
      </c>
      <c r="W61" s="32">
        <f t="shared" si="29"/>
        <v>104.24485294117646</v>
      </c>
      <c r="X61" s="32">
        <f t="shared" si="30"/>
        <v>15532.483088235293</v>
      </c>
      <c r="Y61" s="32">
        <v>1E-3</v>
      </c>
      <c r="Z61" s="32">
        <f t="shared" si="31"/>
        <v>15.532483088235294</v>
      </c>
      <c r="AA61" s="32">
        <f t="shared" si="32"/>
        <v>0.51774943627450976</v>
      </c>
      <c r="AB61" s="33">
        <f t="shared" si="33"/>
        <v>20.709977450980389</v>
      </c>
      <c r="AC61" s="31"/>
      <c r="AD61" s="31" t="s">
        <v>28</v>
      </c>
      <c r="AE61" s="31">
        <f t="shared" si="34"/>
        <v>64.562881610984448</v>
      </c>
      <c r="AF61" s="34">
        <f t="shared" si="35"/>
        <v>20.709977450980389</v>
      </c>
      <c r="AG61" s="3"/>
    </row>
    <row r="62" spans="3:33" x14ac:dyDescent="0.2">
      <c r="D62" s="3"/>
      <c r="E62" s="3"/>
      <c r="F62" s="3"/>
      <c r="G62" s="3"/>
      <c r="H62" s="19"/>
      <c r="I62" s="19"/>
      <c r="J62" s="19"/>
      <c r="K62" s="19"/>
      <c r="L62" s="19"/>
      <c r="M62" s="19"/>
      <c r="N62" s="19"/>
      <c r="O62" s="19"/>
      <c r="P62" s="19"/>
      <c r="Q62" s="22"/>
      <c r="R62" s="7"/>
      <c r="S62" s="28"/>
      <c r="T62" s="28"/>
      <c r="U62" s="28"/>
      <c r="V62" s="28"/>
      <c r="W62" s="28"/>
      <c r="X62" s="28"/>
      <c r="Y62" s="28"/>
      <c r="Z62" s="28"/>
      <c r="AA62" s="28"/>
      <c r="AB62" s="29"/>
      <c r="AC62" s="7"/>
      <c r="AD62" s="7"/>
      <c r="AE62" s="7"/>
      <c r="AF62" s="7"/>
      <c r="AG62" s="3"/>
    </row>
    <row r="63" spans="3:33" x14ac:dyDescent="0.2">
      <c r="D63" s="3"/>
      <c r="E63" s="3"/>
      <c r="F63" s="3"/>
      <c r="G63" s="3"/>
      <c r="H63" s="19"/>
      <c r="I63" s="19"/>
      <c r="J63" s="19"/>
      <c r="K63" s="19"/>
      <c r="L63" s="19"/>
      <c r="M63" s="19"/>
      <c r="N63" s="19"/>
      <c r="O63" s="19"/>
      <c r="P63" s="19"/>
      <c r="Q63" s="22"/>
      <c r="R63" s="7"/>
      <c r="S63" s="28"/>
      <c r="T63" s="28"/>
      <c r="U63" s="28"/>
      <c r="V63" s="28"/>
      <c r="W63" s="28"/>
      <c r="X63" s="28"/>
      <c r="Y63" s="28"/>
      <c r="Z63" s="28"/>
      <c r="AA63" s="28"/>
      <c r="AB63" s="29"/>
      <c r="AC63" s="7"/>
      <c r="AD63" s="7"/>
      <c r="AE63" s="7"/>
      <c r="AF63" s="7"/>
      <c r="AG63" s="3"/>
    </row>
    <row r="64" spans="3:33" ht="15" thickBot="1" x14ac:dyDescent="0.25">
      <c r="D64" s="3"/>
      <c r="E64" s="3"/>
      <c r="F64" s="3"/>
      <c r="G64" s="3"/>
      <c r="H64" s="19"/>
      <c r="I64" s="19"/>
      <c r="J64" s="19"/>
      <c r="K64" s="19"/>
      <c r="L64" s="19"/>
      <c r="M64" s="19"/>
      <c r="N64" s="19"/>
      <c r="O64" s="19"/>
      <c r="P64" s="19"/>
      <c r="Q64" s="22"/>
      <c r="R64" s="7"/>
      <c r="S64" s="28"/>
      <c r="T64" s="28"/>
      <c r="U64" s="28"/>
      <c r="V64" s="28"/>
      <c r="W64" s="28"/>
      <c r="X64" s="28"/>
      <c r="Y64" s="28"/>
      <c r="Z64" s="28"/>
      <c r="AA64" s="28"/>
      <c r="AB64" s="29"/>
      <c r="AC64" s="7"/>
      <c r="AD64" s="7"/>
      <c r="AE64" s="7"/>
      <c r="AF64" s="7"/>
      <c r="AG64" s="3"/>
    </row>
    <row r="65" spans="3:33" x14ac:dyDescent="0.2">
      <c r="C65" s="50" t="s">
        <v>33</v>
      </c>
      <c r="D65" s="57">
        <v>0</v>
      </c>
      <c r="E65" s="57" t="s">
        <v>36</v>
      </c>
      <c r="F65" s="57" t="s">
        <v>56</v>
      </c>
      <c r="G65" s="57" t="s">
        <v>9</v>
      </c>
      <c r="H65" s="18">
        <v>32.544499999999999</v>
      </c>
      <c r="I65" s="18">
        <v>299</v>
      </c>
      <c r="J65" s="18">
        <v>0.67</v>
      </c>
      <c r="K65" s="18">
        <v>6.758</v>
      </c>
      <c r="L65" s="18">
        <f>H65/J65</f>
        <v>48.57388059701492</v>
      </c>
      <c r="M65" s="18">
        <f t="shared" ref="M65:M79" si="36">L65*I65</f>
        <v>14523.590298507461</v>
      </c>
      <c r="N65" s="18">
        <v>1E-3</v>
      </c>
      <c r="O65" s="18">
        <f t="shared" ref="O65:O79" si="37">M65*N65</f>
        <v>14.523590298507461</v>
      </c>
      <c r="P65" s="18">
        <f t="shared" ref="P65:P79" si="38">O65/K65</f>
        <v>2.1490959305278872</v>
      </c>
      <c r="Q65" s="21">
        <f t="shared" ref="Q65:Q79" si="39">P65*8</f>
        <v>17.192767444223097</v>
      </c>
      <c r="R65" s="24"/>
      <c r="S65" s="25">
        <v>215.7955</v>
      </c>
      <c r="T65" s="25">
        <v>299</v>
      </c>
      <c r="U65" s="25">
        <v>0.68</v>
      </c>
      <c r="V65" s="25">
        <v>32</v>
      </c>
      <c r="W65" s="25">
        <f>S65/U65</f>
        <v>317.34632352941173</v>
      </c>
      <c r="X65" s="25">
        <f>W65*T65</f>
        <v>94886.550735294106</v>
      </c>
      <c r="Y65" s="25">
        <v>1E-3</v>
      </c>
      <c r="Z65" s="25">
        <f>X65*Y65</f>
        <v>94.886550735294108</v>
      </c>
      <c r="AA65" s="25">
        <f>Z65/V65</f>
        <v>2.9652047104779409</v>
      </c>
      <c r="AB65" s="26">
        <f>AA65*40</f>
        <v>118.60818841911764</v>
      </c>
      <c r="AC65" s="24"/>
      <c r="AD65" s="24" t="s">
        <v>9</v>
      </c>
      <c r="AE65" s="24">
        <f>Q65</f>
        <v>17.192767444223097</v>
      </c>
      <c r="AF65" s="27">
        <f>AB65</f>
        <v>118.60818841911764</v>
      </c>
      <c r="AG65" s="3"/>
    </row>
    <row r="66" spans="3:33" x14ac:dyDescent="0.2">
      <c r="C66" s="51"/>
      <c r="D66" s="61">
        <v>0</v>
      </c>
      <c r="E66" s="61" t="s">
        <v>37</v>
      </c>
      <c r="F66" s="61" t="s">
        <v>56</v>
      </c>
      <c r="G66" s="61" t="s">
        <v>10</v>
      </c>
      <c r="H66" s="87">
        <v>38.736499999999999</v>
      </c>
      <c r="I66" s="87">
        <v>299</v>
      </c>
      <c r="J66" s="87">
        <v>0.67</v>
      </c>
      <c r="K66" s="87">
        <v>7.2140000000000004</v>
      </c>
      <c r="L66" s="87">
        <f t="shared" ref="L66:L79" si="40">H66/J66</f>
        <v>57.815671641791042</v>
      </c>
      <c r="M66" s="87">
        <f t="shared" si="36"/>
        <v>17286.885820895521</v>
      </c>
      <c r="N66" s="87">
        <v>1E-3</v>
      </c>
      <c r="O66" s="87">
        <f t="shared" si="37"/>
        <v>17.28688582089552</v>
      </c>
      <c r="P66" s="87">
        <f t="shared" si="38"/>
        <v>2.396296897823055</v>
      </c>
      <c r="Q66" s="22">
        <f t="shared" si="39"/>
        <v>19.17037518258444</v>
      </c>
      <c r="R66" s="88"/>
      <c r="S66" s="89">
        <v>65.297499999999999</v>
      </c>
      <c r="T66" s="89">
        <v>299</v>
      </c>
      <c r="U66" s="89">
        <v>0.68</v>
      </c>
      <c r="V66" s="89">
        <v>33</v>
      </c>
      <c r="W66" s="89">
        <f t="shared" ref="W66:W79" si="41">S66/U66</f>
        <v>96.025735294117638</v>
      </c>
      <c r="X66" s="89">
        <f t="shared" ref="X66:X79" si="42">W66*T66</f>
        <v>28711.694852941175</v>
      </c>
      <c r="Y66" s="89">
        <v>1E-3</v>
      </c>
      <c r="Z66" s="89">
        <f t="shared" ref="Z66:Z79" si="43">X66*Y66</f>
        <v>28.711694852941175</v>
      </c>
      <c r="AA66" s="89">
        <f t="shared" ref="AA66:AA79" si="44">Z66/V66</f>
        <v>0.87005135918003562</v>
      </c>
      <c r="AB66" s="29">
        <f t="shared" ref="AB66:AB79" si="45">AA66*40</f>
        <v>34.802054367201421</v>
      </c>
      <c r="AC66" s="88"/>
      <c r="AD66" s="88" t="s">
        <v>10</v>
      </c>
      <c r="AE66" s="88">
        <f t="shared" ref="AE66:AE79" si="46">Q66</f>
        <v>19.17037518258444</v>
      </c>
      <c r="AF66" s="30">
        <f t="shared" ref="AF66:AF79" si="47">AB66</f>
        <v>34.802054367201421</v>
      </c>
      <c r="AG66" s="3"/>
    </row>
    <row r="67" spans="3:33" x14ac:dyDescent="0.2">
      <c r="C67" s="51"/>
      <c r="D67" s="61">
        <v>0</v>
      </c>
      <c r="E67" s="61" t="s">
        <v>38</v>
      </c>
      <c r="F67" s="61" t="s">
        <v>56</v>
      </c>
      <c r="G67" s="61" t="s">
        <v>11</v>
      </c>
      <c r="H67" s="87">
        <v>33.738</v>
      </c>
      <c r="I67" s="87">
        <v>299</v>
      </c>
      <c r="J67" s="87">
        <v>0.67</v>
      </c>
      <c r="K67" s="87">
        <v>5.5229999999999997</v>
      </c>
      <c r="L67" s="87">
        <f t="shared" si="40"/>
        <v>50.355223880597009</v>
      </c>
      <c r="M67" s="87">
        <f t="shared" si="36"/>
        <v>15056.211940298506</v>
      </c>
      <c r="N67" s="87">
        <v>1E-3</v>
      </c>
      <c r="O67" s="87">
        <f t="shared" si="37"/>
        <v>15.056211940298507</v>
      </c>
      <c r="P67" s="87">
        <f t="shared" si="38"/>
        <v>2.7260930545534143</v>
      </c>
      <c r="Q67" s="22">
        <f t="shared" si="39"/>
        <v>21.808744436427315</v>
      </c>
      <c r="R67" s="88"/>
      <c r="S67" s="89">
        <v>188.58500000000001</v>
      </c>
      <c r="T67" s="89">
        <v>299</v>
      </c>
      <c r="U67" s="89">
        <v>0.68</v>
      </c>
      <c r="V67" s="89">
        <v>27</v>
      </c>
      <c r="W67" s="89">
        <f t="shared" si="41"/>
        <v>277.33088235294116</v>
      </c>
      <c r="X67" s="89">
        <f t="shared" si="42"/>
        <v>82921.933823529413</v>
      </c>
      <c r="Y67" s="89">
        <v>1E-3</v>
      </c>
      <c r="Z67" s="89">
        <f t="shared" si="43"/>
        <v>82.921933823529415</v>
      </c>
      <c r="AA67" s="89">
        <f t="shared" si="44"/>
        <v>3.0711827342047933</v>
      </c>
      <c r="AB67" s="29">
        <f t="shared" si="45"/>
        <v>122.84730936819173</v>
      </c>
      <c r="AC67" s="88"/>
      <c r="AD67" s="88" t="s">
        <v>11</v>
      </c>
      <c r="AE67" s="88">
        <f t="shared" si="46"/>
        <v>21.808744436427315</v>
      </c>
      <c r="AF67" s="30">
        <f t="shared" si="47"/>
        <v>122.84730936819173</v>
      </c>
      <c r="AG67" s="3"/>
    </row>
    <row r="68" spans="3:33" x14ac:dyDescent="0.2">
      <c r="C68" s="51"/>
      <c r="D68" s="61">
        <v>15</v>
      </c>
      <c r="E68" s="61" t="s">
        <v>36</v>
      </c>
      <c r="F68" s="61" t="s">
        <v>56</v>
      </c>
      <c r="G68" s="61" t="s">
        <v>14</v>
      </c>
      <c r="H68" s="87">
        <v>98.848500000000001</v>
      </c>
      <c r="I68" s="87">
        <v>299</v>
      </c>
      <c r="J68" s="87">
        <v>0.67</v>
      </c>
      <c r="K68" s="87">
        <v>8.2609999999999992</v>
      </c>
      <c r="L68" s="87">
        <f t="shared" si="40"/>
        <v>147.53507462686565</v>
      </c>
      <c r="M68" s="87">
        <f t="shared" si="36"/>
        <v>44112.98731343283</v>
      </c>
      <c r="N68" s="87">
        <v>1E-3</v>
      </c>
      <c r="O68" s="87">
        <f t="shared" si="37"/>
        <v>44.112987313432832</v>
      </c>
      <c r="P68" s="87">
        <f t="shared" si="38"/>
        <v>5.3399088867489208</v>
      </c>
      <c r="Q68" s="22">
        <f t="shared" si="39"/>
        <v>42.719271093991367</v>
      </c>
      <c r="R68" s="88"/>
      <c r="S68" s="89">
        <v>90.443000000000012</v>
      </c>
      <c r="T68" s="89">
        <v>299</v>
      </c>
      <c r="U68" s="89">
        <v>0.68</v>
      </c>
      <c r="V68" s="89">
        <v>27</v>
      </c>
      <c r="W68" s="89">
        <f t="shared" si="41"/>
        <v>133.00441176470588</v>
      </c>
      <c r="X68" s="89">
        <f t="shared" si="42"/>
        <v>39768.319117647057</v>
      </c>
      <c r="Y68" s="89">
        <v>1E-3</v>
      </c>
      <c r="Z68" s="89">
        <f t="shared" si="43"/>
        <v>39.76831911764706</v>
      </c>
      <c r="AA68" s="89">
        <f t="shared" si="44"/>
        <v>1.4729007080610022</v>
      </c>
      <c r="AB68" s="29">
        <f t="shared" si="45"/>
        <v>58.916028322440084</v>
      </c>
      <c r="AC68" s="88"/>
      <c r="AD68" s="88" t="s">
        <v>14</v>
      </c>
      <c r="AE68" s="88">
        <f t="shared" si="46"/>
        <v>42.719271093991367</v>
      </c>
      <c r="AF68" s="30">
        <f t="shared" si="47"/>
        <v>58.916028322440084</v>
      </c>
      <c r="AG68" s="3"/>
    </row>
    <row r="69" spans="3:33" x14ac:dyDescent="0.2">
      <c r="C69" s="51"/>
      <c r="D69" s="61">
        <v>15</v>
      </c>
      <c r="E69" s="61" t="s">
        <v>37</v>
      </c>
      <c r="F69" s="61" t="s">
        <v>56</v>
      </c>
      <c r="G69" s="61" t="s">
        <v>15</v>
      </c>
      <c r="H69" s="87">
        <v>115.17449999999999</v>
      </c>
      <c r="I69" s="87">
        <v>299</v>
      </c>
      <c r="J69" s="87">
        <v>0.67</v>
      </c>
      <c r="K69" s="87">
        <v>8.7430000000000003</v>
      </c>
      <c r="L69" s="87">
        <f t="shared" si="40"/>
        <v>171.90223880597014</v>
      </c>
      <c r="M69" s="87">
        <f t="shared" si="36"/>
        <v>51398.769402985075</v>
      </c>
      <c r="N69" s="87">
        <v>1E-3</v>
      </c>
      <c r="O69" s="87">
        <f t="shared" si="37"/>
        <v>51.398769402985074</v>
      </c>
      <c r="P69" s="87">
        <f t="shared" si="38"/>
        <v>5.8788481531493852</v>
      </c>
      <c r="Q69" s="22">
        <f t="shared" si="39"/>
        <v>47.030785225195082</v>
      </c>
      <c r="R69" s="88"/>
      <c r="S69" s="89">
        <v>66.628999999999991</v>
      </c>
      <c r="T69" s="89">
        <v>299</v>
      </c>
      <c r="U69" s="89">
        <v>0.68</v>
      </c>
      <c r="V69" s="89">
        <v>23</v>
      </c>
      <c r="W69" s="89">
        <f t="shared" si="41"/>
        <v>97.983823529411751</v>
      </c>
      <c r="X69" s="89">
        <f t="shared" si="42"/>
        <v>29297.163235294112</v>
      </c>
      <c r="Y69" s="89">
        <v>1E-3</v>
      </c>
      <c r="Z69" s="89">
        <f t="shared" si="43"/>
        <v>29.297163235294114</v>
      </c>
      <c r="AA69" s="89">
        <f t="shared" si="44"/>
        <v>1.2737897058823529</v>
      </c>
      <c r="AB69" s="29">
        <f t="shared" si="45"/>
        <v>50.951588235294111</v>
      </c>
      <c r="AC69" s="88"/>
      <c r="AD69" s="88" t="s">
        <v>15</v>
      </c>
      <c r="AE69" s="88">
        <f t="shared" si="46"/>
        <v>47.030785225195082</v>
      </c>
      <c r="AF69" s="30">
        <f t="shared" si="47"/>
        <v>50.951588235294111</v>
      </c>
      <c r="AG69" s="3"/>
    </row>
    <row r="70" spans="3:33" x14ac:dyDescent="0.2">
      <c r="C70" s="51"/>
      <c r="D70" s="61">
        <v>15</v>
      </c>
      <c r="E70" s="61" t="s">
        <v>38</v>
      </c>
      <c r="F70" s="61" t="s">
        <v>56</v>
      </c>
      <c r="G70" s="61" t="s">
        <v>16</v>
      </c>
      <c r="H70" s="87">
        <v>84.462000000000003</v>
      </c>
      <c r="I70" s="87">
        <v>299</v>
      </c>
      <c r="J70" s="87">
        <v>0.67</v>
      </c>
      <c r="K70" s="87">
        <v>6.75</v>
      </c>
      <c r="L70" s="87">
        <f t="shared" si="40"/>
        <v>126.06268656716418</v>
      </c>
      <c r="M70" s="87">
        <f t="shared" si="36"/>
        <v>37692.743283582087</v>
      </c>
      <c r="N70" s="87">
        <v>1E-3</v>
      </c>
      <c r="O70" s="87">
        <f t="shared" si="37"/>
        <v>37.692743283582089</v>
      </c>
      <c r="P70" s="87">
        <f t="shared" si="38"/>
        <v>5.5841101160862356</v>
      </c>
      <c r="Q70" s="22">
        <f t="shared" si="39"/>
        <v>44.672880928689885</v>
      </c>
      <c r="R70" s="88"/>
      <c r="S70" s="89">
        <v>83.122500000000002</v>
      </c>
      <c r="T70" s="89">
        <v>299</v>
      </c>
      <c r="U70" s="89">
        <v>0.68</v>
      </c>
      <c r="V70" s="89">
        <v>33</v>
      </c>
      <c r="W70" s="89">
        <f t="shared" si="41"/>
        <v>122.23897058823529</v>
      </c>
      <c r="X70" s="89">
        <f t="shared" si="42"/>
        <v>36549.45220588235</v>
      </c>
      <c r="Y70" s="89">
        <v>1E-3</v>
      </c>
      <c r="Z70" s="89">
        <f t="shared" si="43"/>
        <v>36.549452205882353</v>
      </c>
      <c r="AA70" s="89">
        <f t="shared" si="44"/>
        <v>1.1075591577540107</v>
      </c>
      <c r="AB70" s="29">
        <f t="shared" si="45"/>
        <v>44.30236631016043</v>
      </c>
      <c r="AC70" s="88"/>
      <c r="AD70" s="88" t="s">
        <v>16</v>
      </c>
      <c r="AE70" s="88">
        <f t="shared" si="46"/>
        <v>44.672880928689885</v>
      </c>
      <c r="AF70" s="30">
        <f t="shared" si="47"/>
        <v>44.30236631016043</v>
      </c>
      <c r="AG70" s="3"/>
    </row>
    <row r="71" spans="3:33" x14ac:dyDescent="0.2">
      <c r="C71" s="51"/>
      <c r="D71" s="61">
        <v>30</v>
      </c>
      <c r="E71" s="61" t="s">
        <v>36</v>
      </c>
      <c r="F71" s="61" t="s">
        <v>56</v>
      </c>
      <c r="G71" s="61" t="s">
        <v>19</v>
      </c>
      <c r="H71" s="87">
        <v>42.978499999999997</v>
      </c>
      <c r="I71" s="87">
        <v>149</v>
      </c>
      <c r="J71" s="87">
        <v>0.67</v>
      </c>
      <c r="K71" s="87">
        <v>7.9320000000000004</v>
      </c>
      <c r="L71" s="87">
        <f t="shared" si="40"/>
        <v>64.147014925373128</v>
      </c>
      <c r="M71" s="87">
        <f t="shared" si="36"/>
        <v>9557.9052238805962</v>
      </c>
      <c r="N71" s="87">
        <v>1E-3</v>
      </c>
      <c r="O71" s="87">
        <f t="shared" si="37"/>
        <v>9.5579052238805957</v>
      </c>
      <c r="P71" s="87">
        <f t="shared" si="38"/>
        <v>1.2049804871256424</v>
      </c>
      <c r="Q71" s="22">
        <f t="shared" si="39"/>
        <v>9.6398438970051394</v>
      </c>
      <c r="R71" s="88"/>
      <c r="S71" s="89">
        <v>112.35900000000001</v>
      </c>
      <c r="T71" s="89">
        <v>149</v>
      </c>
      <c r="U71" s="89">
        <v>0.68</v>
      </c>
      <c r="V71" s="89">
        <v>30</v>
      </c>
      <c r="W71" s="89">
        <f t="shared" si="41"/>
        <v>165.23382352941178</v>
      </c>
      <c r="X71" s="89">
        <f t="shared" si="42"/>
        <v>24619.839705882354</v>
      </c>
      <c r="Y71" s="89">
        <v>1E-3</v>
      </c>
      <c r="Z71" s="89">
        <f t="shared" si="43"/>
        <v>24.619839705882356</v>
      </c>
      <c r="AA71" s="89">
        <f t="shared" si="44"/>
        <v>0.8206613235294119</v>
      </c>
      <c r="AB71" s="29">
        <f t="shared" si="45"/>
        <v>32.826452941176477</v>
      </c>
      <c r="AC71" s="88"/>
      <c r="AD71" s="88" t="s">
        <v>19</v>
      </c>
      <c r="AE71" s="88">
        <f t="shared" si="46"/>
        <v>9.6398438970051394</v>
      </c>
      <c r="AF71" s="30">
        <f t="shared" si="47"/>
        <v>32.826452941176477</v>
      </c>
      <c r="AG71" s="3"/>
    </row>
    <row r="72" spans="3:33" x14ac:dyDescent="0.2">
      <c r="C72" s="51"/>
      <c r="D72" s="61">
        <v>30</v>
      </c>
      <c r="E72" s="61" t="s">
        <v>37</v>
      </c>
      <c r="F72" s="61" t="s">
        <v>56</v>
      </c>
      <c r="G72" s="61" t="s">
        <v>20</v>
      </c>
      <c r="H72" s="87">
        <v>218.61150000000001</v>
      </c>
      <c r="I72" s="87">
        <v>149</v>
      </c>
      <c r="J72" s="87">
        <v>0.67</v>
      </c>
      <c r="K72" s="87">
        <v>6.577</v>
      </c>
      <c r="L72" s="87">
        <f t="shared" si="40"/>
        <v>326.28582089552236</v>
      </c>
      <c r="M72" s="87">
        <f t="shared" si="36"/>
        <v>48616.587313432829</v>
      </c>
      <c r="N72" s="87">
        <v>1E-3</v>
      </c>
      <c r="O72" s="87">
        <f t="shared" si="37"/>
        <v>48.616587313432831</v>
      </c>
      <c r="P72" s="87">
        <f t="shared" si="38"/>
        <v>7.3919092767877199</v>
      </c>
      <c r="Q72" s="22">
        <f t="shared" si="39"/>
        <v>59.135274214301759</v>
      </c>
      <c r="R72" s="88"/>
      <c r="S72" s="89">
        <v>178.0445</v>
      </c>
      <c r="T72" s="89">
        <v>149</v>
      </c>
      <c r="U72" s="89">
        <v>0.68</v>
      </c>
      <c r="V72" s="89">
        <v>32</v>
      </c>
      <c r="W72" s="89">
        <f t="shared" si="41"/>
        <v>261.83014705882351</v>
      </c>
      <c r="X72" s="89">
        <f t="shared" si="42"/>
        <v>39012.691911764705</v>
      </c>
      <c r="Y72" s="89">
        <v>1E-3</v>
      </c>
      <c r="Z72" s="89">
        <f t="shared" si="43"/>
        <v>39.012691911764705</v>
      </c>
      <c r="AA72" s="89">
        <f t="shared" si="44"/>
        <v>1.219146622242647</v>
      </c>
      <c r="AB72" s="29">
        <f t="shared" si="45"/>
        <v>48.765864889705881</v>
      </c>
      <c r="AC72" s="88"/>
      <c r="AD72" s="88" t="s">
        <v>20</v>
      </c>
      <c r="AE72" s="88">
        <f t="shared" si="46"/>
        <v>59.135274214301759</v>
      </c>
      <c r="AF72" s="30">
        <f t="shared" si="47"/>
        <v>48.765864889705881</v>
      </c>
      <c r="AG72" s="3"/>
    </row>
    <row r="73" spans="3:33" x14ac:dyDescent="0.2">
      <c r="C73" s="51"/>
      <c r="D73" s="61">
        <v>30</v>
      </c>
      <c r="E73" s="61" t="s">
        <v>38</v>
      </c>
      <c r="F73" s="61" t="s">
        <v>56</v>
      </c>
      <c r="G73" s="61" t="s">
        <v>21</v>
      </c>
      <c r="H73" s="87">
        <v>282.07299999999998</v>
      </c>
      <c r="I73" s="87">
        <v>149</v>
      </c>
      <c r="J73" s="87">
        <v>0.67</v>
      </c>
      <c r="K73" s="87">
        <v>7.4710000000000001</v>
      </c>
      <c r="L73" s="87">
        <f t="shared" si="40"/>
        <v>421.00447761194022</v>
      </c>
      <c r="M73" s="87">
        <f t="shared" si="36"/>
        <v>62729.667164179089</v>
      </c>
      <c r="N73" s="87">
        <v>1E-3</v>
      </c>
      <c r="O73" s="87">
        <f t="shared" si="37"/>
        <v>62.729667164179091</v>
      </c>
      <c r="P73" s="87">
        <f t="shared" si="38"/>
        <v>8.396421786130249</v>
      </c>
      <c r="Q73" s="22">
        <f t="shared" si="39"/>
        <v>67.171374289041992</v>
      </c>
      <c r="R73" s="88"/>
      <c r="S73" s="89">
        <v>181.81100000000001</v>
      </c>
      <c r="T73" s="89">
        <v>149</v>
      </c>
      <c r="U73" s="89">
        <v>0.68</v>
      </c>
      <c r="V73" s="89">
        <v>27</v>
      </c>
      <c r="W73" s="89">
        <f t="shared" si="41"/>
        <v>267.36911764705883</v>
      </c>
      <c r="X73" s="89">
        <f t="shared" si="42"/>
        <v>39837.998529411765</v>
      </c>
      <c r="Y73" s="89">
        <v>1E-3</v>
      </c>
      <c r="Z73" s="89">
        <f t="shared" si="43"/>
        <v>39.837998529411763</v>
      </c>
      <c r="AA73" s="89">
        <f t="shared" si="44"/>
        <v>1.4754814270152505</v>
      </c>
      <c r="AB73" s="29">
        <f t="shared" si="45"/>
        <v>59.019257080610018</v>
      </c>
      <c r="AC73" s="88"/>
      <c r="AD73" s="88" t="s">
        <v>21</v>
      </c>
      <c r="AE73" s="88">
        <f t="shared" si="46"/>
        <v>67.171374289041992</v>
      </c>
      <c r="AF73" s="30">
        <f t="shared" si="47"/>
        <v>59.019257080610018</v>
      </c>
      <c r="AG73" s="3"/>
    </row>
    <row r="74" spans="3:33" x14ac:dyDescent="0.2">
      <c r="C74" s="51"/>
      <c r="D74" s="61">
        <v>50</v>
      </c>
      <c r="E74" s="61" t="s">
        <v>36</v>
      </c>
      <c r="F74" s="61" t="s">
        <v>56</v>
      </c>
      <c r="G74" s="61" t="s">
        <v>24</v>
      </c>
      <c r="H74" s="87">
        <v>251.548</v>
      </c>
      <c r="I74" s="87">
        <v>149</v>
      </c>
      <c r="J74" s="87">
        <v>0.67</v>
      </c>
      <c r="K74" s="87">
        <v>7.9770000000000003</v>
      </c>
      <c r="L74" s="87">
        <f t="shared" si="40"/>
        <v>375.44477611940295</v>
      </c>
      <c r="M74" s="87">
        <f t="shared" si="36"/>
        <v>55941.271641791041</v>
      </c>
      <c r="N74" s="87">
        <v>1E-3</v>
      </c>
      <c r="O74" s="87">
        <f t="shared" si="37"/>
        <v>55.94127164179104</v>
      </c>
      <c r="P74" s="87">
        <f t="shared" si="38"/>
        <v>7.0128208150671982</v>
      </c>
      <c r="Q74" s="22">
        <f t="shared" si="39"/>
        <v>56.102566520537586</v>
      </c>
      <c r="R74" s="88"/>
      <c r="S74" s="89">
        <v>62.466000000000001</v>
      </c>
      <c r="T74" s="89">
        <v>149</v>
      </c>
      <c r="U74" s="89">
        <v>0.68</v>
      </c>
      <c r="V74" s="89">
        <v>28</v>
      </c>
      <c r="W74" s="89">
        <f t="shared" si="41"/>
        <v>91.861764705882351</v>
      </c>
      <c r="X74" s="89">
        <f t="shared" si="42"/>
        <v>13687.40294117647</v>
      </c>
      <c r="Y74" s="89">
        <v>1E-3</v>
      </c>
      <c r="Z74" s="89">
        <f t="shared" si="43"/>
        <v>13.687402941176471</v>
      </c>
      <c r="AA74" s="89">
        <f t="shared" si="44"/>
        <v>0.48883581932773107</v>
      </c>
      <c r="AB74" s="29">
        <f t="shared" si="45"/>
        <v>19.553432773109243</v>
      </c>
      <c r="AC74" s="88"/>
      <c r="AD74" s="88" t="s">
        <v>24</v>
      </c>
      <c r="AE74" s="88">
        <f t="shared" si="46"/>
        <v>56.102566520537586</v>
      </c>
      <c r="AF74" s="30">
        <f t="shared" si="47"/>
        <v>19.553432773109243</v>
      </c>
      <c r="AG74" s="3"/>
    </row>
    <row r="75" spans="3:33" x14ac:dyDescent="0.2">
      <c r="C75" s="51"/>
      <c r="D75" s="61">
        <v>50</v>
      </c>
      <c r="E75" s="61" t="s">
        <v>37</v>
      </c>
      <c r="F75" s="61" t="s">
        <v>56</v>
      </c>
      <c r="G75" s="61" t="s">
        <v>25</v>
      </c>
      <c r="H75" s="87">
        <v>266.73500000000001</v>
      </c>
      <c r="I75" s="87">
        <v>149</v>
      </c>
      <c r="J75" s="87">
        <v>0.67</v>
      </c>
      <c r="K75" s="87">
        <v>7.9560000000000004</v>
      </c>
      <c r="L75" s="87">
        <f t="shared" si="40"/>
        <v>398.11194029850748</v>
      </c>
      <c r="M75" s="87">
        <f t="shared" si="36"/>
        <v>59318.679104477611</v>
      </c>
      <c r="N75" s="87">
        <v>1E-3</v>
      </c>
      <c r="O75" s="87">
        <f t="shared" si="37"/>
        <v>59.31867910447761</v>
      </c>
      <c r="P75" s="87">
        <f t="shared" si="38"/>
        <v>7.4558420191651091</v>
      </c>
      <c r="Q75" s="22">
        <f t="shared" si="39"/>
        <v>59.646736153320873</v>
      </c>
      <c r="R75" s="88"/>
      <c r="S75" s="89">
        <v>131.3245</v>
      </c>
      <c r="T75" s="89">
        <v>149</v>
      </c>
      <c r="U75" s="89">
        <v>0.68</v>
      </c>
      <c r="V75" s="89">
        <v>33</v>
      </c>
      <c r="W75" s="89">
        <f t="shared" si="41"/>
        <v>193.12426470588235</v>
      </c>
      <c r="X75" s="89">
        <f t="shared" si="42"/>
        <v>28775.515441176471</v>
      </c>
      <c r="Y75" s="89">
        <v>1E-3</v>
      </c>
      <c r="Z75" s="89">
        <f t="shared" si="43"/>
        <v>28.77551544117647</v>
      </c>
      <c r="AA75" s="89">
        <f t="shared" si="44"/>
        <v>0.871985316399287</v>
      </c>
      <c r="AB75" s="29">
        <f t="shared" si="45"/>
        <v>34.879412655971478</v>
      </c>
      <c r="AC75" s="88"/>
      <c r="AD75" s="88" t="s">
        <v>25</v>
      </c>
      <c r="AE75" s="88">
        <f t="shared" si="46"/>
        <v>59.646736153320873</v>
      </c>
      <c r="AF75" s="30">
        <f t="shared" si="47"/>
        <v>34.879412655971478</v>
      </c>
      <c r="AG75" s="3"/>
    </row>
    <row r="76" spans="3:33" x14ac:dyDescent="0.2">
      <c r="C76" s="51"/>
      <c r="D76" s="61">
        <v>50</v>
      </c>
      <c r="E76" s="61" t="s">
        <v>38</v>
      </c>
      <c r="F76" s="61" t="s">
        <v>56</v>
      </c>
      <c r="G76" s="61" t="s">
        <v>26</v>
      </c>
      <c r="H76" s="87">
        <v>245.33799999999999</v>
      </c>
      <c r="I76" s="87">
        <v>149</v>
      </c>
      <c r="J76" s="87">
        <v>0.67</v>
      </c>
      <c r="K76" s="87">
        <v>8.4239999999999995</v>
      </c>
      <c r="L76" s="87">
        <f t="shared" si="40"/>
        <v>366.17611940298502</v>
      </c>
      <c r="M76" s="87">
        <f t="shared" si="36"/>
        <v>54560.241791044769</v>
      </c>
      <c r="N76" s="87">
        <v>1E-3</v>
      </c>
      <c r="O76" s="87">
        <f t="shared" si="37"/>
        <v>54.560241791044767</v>
      </c>
      <c r="P76" s="87">
        <f t="shared" si="38"/>
        <v>6.4767618460404526</v>
      </c>
      <c r="Q76" s="22">
        <f t="shared" si="39"/>
        <v>51.814094768323621</v>
      </c>
      <c r="R76" s="88"/>
      <c r="S76" s="89">
        <v>60.268500000000003</v>
      </c>
      <c r="T76" s="89">
        <v>149</v>
      </c>
      <c r="U76" s="89">
        <v>0.68</v>
      </c>
      <c r="V76" s="89">
        <v>33</v>
      </c>
      <c r="W76" s="89">
        <f t="shared" si="41"/>
        <v>88.630147058823525</v>
      </c>
      <c r="X76" s="89">
        <f t="shared" si="42"/>
        <v>13205.891911764706</v>
      </c>
      <c r="Y76" s="89">
        <v>1E-3</v>
      </c>
      <c r="Z76" s="89">
        <f t="shared" si="43"/>
        <v>13.205891911764706</v>
      </c>
      <c r="AA76" s="89">
        <f t="shared" si="44"/>
        <v>0.40017854278074866</v>
      </c>
      <c r="AB76" s="29">
        <f t="shared" si="45"/>
        <v>16.007141711229945</v>
      </c>
      <c r="AC76" s="88"/>
      <c r="AD76" s="88" t="s">
        <v>26</v>
      </c>
      <c r="AE76" s="88">
        <f t="shared" si="46"/>
        <v>51.814094768323621</v>
      </c>
      <c r="AF76" s="30">
        <f t="shared" si="47"/>
        <v>16.007141711229945</v>
      </c>
      <c r="AG76" s="3"/>
    </row>
    <row r="77" spans="3:33" x14ac:dyDescent="0.2">
      <c r="C77" s="51"/>
      <c r="D77" s="61">
        <v>70</v>
      </c>
      <c r="E77" s="61" t="s">
        <v>36</v>
      </c>
      <c r="F77" s="61" t="s">
        <v>56</v>
      </c>
      <c r="G77" s="61" t="s">
        <v>29</v>
      </c>
      <c r="H77" s="87">
        <v>243.33800000000002</v>
      </c>
      <c r="I77" s="87">
        <v>149</v>
      </c>
      <c r="J77" s="87">
        <v>0.67</v>
      </c>
      <c r="K77" s="87">
        <v>6.5620000000000003</v>
      </c>
      <c r="L77" s="87">
        <f t="shared" si="40"/>
        <v>363.19104477611944</v>
      </c>
      <c r="M77" s="87">
        <f t="shared" si="36"/>
        <v>54115.465671641796</v>
      </c>
      <c r="N77" s="87">
        <v>1E-3</v>
      </c>
      <c r="O77" s="87">
        <f t="shared" si="37"/>
        <v>54.1154656716418</v>
      </c>
      <c r="P77" s="87">
        <f t="shared" si="38"/>
        <v>8.2467945247854004</v>
      </c>
      <c r="Q77" s="22">
        <f t="shared" si="39"/>
        <v>65.974356198283203</v>
      </c>
      <c r="R77" s="88"/>
      <c r="S77" s="89">
        <v>115.78100000000001</v>
      </c>
      <c r="T77" s="89">
        <v>149</v>
      </c>
      <c r="U77" s="89">
        <v>0.68</v>
      </c>
      <c r="V77" s="89">
        <v>33</v>
      </c>
      <c r="W77" s="89">
        <f t="shared" si="41"/>
        <v>170.26617647058822</v>
      </c>
      <c r="X77" s="89">
        <f t="shared" si="42"/>
        <v>25369.660294117646</v>
      </c>
      <c r="Y77" s="89">
        <v>1E-3</v>
      </c>
      <c r="Z77" s="89">
        <f t="shared" si="43"/>
        <v>25.369660294117647</v>
      </c>
      <c r="AA77" s="89">
        <f t="shared" si="44"/>
        <v>0.76877758467023172</v>
      </c>
      <c r="AB77" s="29">
        <f t="shared" si="45"/>
        <v>30.75110338680927</v>
      </c>
      <c r="AC77" s="88"/>
      <c r="AD77" s="88" t="s">
        <v>29</v>
      </c>
      <c r="AE77" s="88">
        <f t="shared" si="46"/>
        <v>65.974356198283203</v>
      </c>
      <c r="AF77" s="30">
        <f t="shared" si="47"/>
        <v>30.75110338680927</v>
      </c>
      <c r="AG77" s="3"/>
    </row>
    <row r="78" spans="3:33" x14ac:dyDescent="0.2">
      <c r="C78" s="51"/>
      <c r="D78" s="61">
        <v>70</v>
      </c>
      <c r="E78" s="61" t="s">
        <v>37</v>
      </c>
      <c r="F78" s="61" t="s">
        <v>56</v>
      </c>
      <c r="G78" s="61" t="s">
        <v>30</v>
      </c>
      <c r="H78" s="87">
        <v>254.88149999999999</v>
      </c>
      <c r="I78" s="87">
        <v>149</v>
      </c>
      <c r="J78" s="87">
        <v>0.67</v>
      </c>
      <c r="K78" s="87">
        <v>7.3</v>
      </c>
      <c r="L78" s="87">
        <f t="shared" si="40"/>
        <v>380.42014925373132</v>
      </c>
      <c r="M78" s="87">
        <f t="shared" si="36"/>
        <v>56682.602238805965</v>
      </c>
      <c r="N78" s="87">
        <v>1E-3</v>
      </c>
      <c r="O78" s="87">
        <f t="shared" si="37"/>
        <v>56.682602238805963</v>
      </c>
      <c r="P78" s="87">
        <f t="shared" si="38"/>
        <v>7.7647400327131457</v>
      </c>
      <c r="Q78" s="22">
        <f t="shared" si="39"/>
        <v>62.117920261705166</v>
      </c>
      <c r="R78" s="88"/>
      <c r="S78" s="89">
        <v>96.000500000000002</v>
      </c>
      <c r="T78" s="89">
        <v>149</v>
      </c>
      <c r="U78" s="89">
        <v>0.68</v>
      </c>
      <c r="V78" s="89">
        <v>25</v>
      </c>
      <c r="W78" s="89">
        <f t="shared" si="41"/>
        <v>141.17720588235292</v>
      </c>
      <c r="X78" s="89">
        <f t="shared" si="42"/>
        <v>21035.403676470585</v>
      </c>
      <c r="Y78" s="89">
        <v>1E-3</v>
      </c>
      <c r="Z78" s="89">
        <f t="shared" si="43"/>
        <v>21.035403676470587</v>
      </c>
      <c r="AA78" s="89">
        <f t="shared" si="44"/>
        <v>0.8414161470588235</v>
      </c>
      <c r="AB78" s="29">
        <f t="shared" si="45"/>
        <v>33.65664588235294</v>
      </c>
      <c r="AC78" s="88"/>
      <c r="AD78" s="88" t="s">
        <v>30</v>
      </c>
      <c r="AE78" s="88">
        <f t="shared" si="46"/>
        <v>62.117920261705166</v>
      </c>
      <c r="AF78" s="30">
        <f t="shared" si="47"/>
        <v>33.65664588235294</v>
      </c>
      <c r="AG78" s="3"/>
    </row>
    <row r="79" spans="3:33" ht="15" thickBot="1" x14ac:dyDescent="0.25">
      <c r="C79" s="52"/>
      <c r="D79" s="65">
        <v>70</v>
      </c>
      <c r="E79" s="65" t="s">
        <v>38</v>
      </c>
      <c r="F79" s="65" t="s">
        <v>56</v>
      </c>
      <c r="G79" s="65" t="s">
        <v>31</v>
      </c>
      <c r="H79" s="20">
        <v>177.6455</v>
      </c>
      <c r="I79" s="20">
        <v>149</v>
      </c>
      <c r="J79" s="20">
        <v>0.67</v>
      </c>
      <c r="K79" s="20">
        <v>6.8949999999999996</v>
      </c>
      <c r="L79" s="20">
        <f t="shared" si="40"/>
        <v>265.1425373134328</v>
      </c>
      <c r="M79" s="20">
        <f t="shared" si="36"/>
        <v>39506.238059701485</v>
      </c>
      <c r="N79" s="20">
        <v>1E-3</v>
      </c>
      <c r="O79" s="20">
        <f t="shared" si="37"/>
        <v>39.506238059701488</v>
      </c>
      <c r="P79" s="20">
        <f t="shared" si="38"/>
        <v>5.7296936997391574</v>
      </c>
      <c r="Q79" s="23">
        <f t="shared" si="39"/>
        <v>45.837549597913259</v>
      </c>
      <c r="R79" s="31"/>
      <c r="S79" s="32">
        <v>112.5565</v>
      </c>
      <c r="T79" s="32">
        <v>149</v>
      </c>
      <c r="U79" s="32">
        <v>0.68</v>
      </c>
      <c r="V79" s="32">
        <v>29</v>
      </c>
      <c r="W79" s="32">
        <f t="shared" si="41"/>
        <v>165.52426470588233</v>
      </c>
      <c r="X79" s="32">
        <f t="shared" si="42"/>
        <v>24663.115441176466</v>
      </c>
      <c r="Y79" s="32">
        <v>1E-3</v>
      </c>
      <c r="Z79" s="32">
        <f t="shared" si="43"/>
        <v>24.663115441176465</v>
      </c>
      <c r="AA79" s="32">
        <f t="shared" si="44"/>
        <v>0.85045225659229196</v>
      </c>
      <c r="AB79" s="33">
        <f t="shared" si="45"/>
        <v>34.018090263691676</v>
      </c>
      <c r="AC79" s="31"/>
      <c r="AD79" s="31" t="s">
        <v>31</v>
      </c>
      <c r="AE79" s="31">
        <f t="shared" si="46"/>
        <v>45.837549597913259</v>
      </c>
      <c r="AF79" s="34">
        <f t="shared" si="47"/>
        <v>34.018090263691676</v>
      </c>
      <c r="AG79" s="3"/>
    </row>
    <row r="80" spans="3:33" x14ac:dyDescent="0.2">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8:33" x14ac:dyDescent="0.2">
      <c r="H81" s="3"/>
      <c r="I81" s="3"/>
      <c r="J81" s="3"/>
      <c r="K81" s="3"/>
      <c r="L81" s="3"/>
      <c r="M81" s="3"/>
      <c r="N81" s="3"/>
      <c r="O81" s="3"/>
      <c r="P81" s="3"/>
      <c r="Q81" s="3"/>
      <c r="R81" s="3"/>
      <c r="S81" s="3"/>
      <c r="T81" s="3"/>
      <c r="U81" s="3"/>
      <c r="V81" s="3"/>
      <c r="W81" s="3"/>
      <c r="X81" s="3"/>
      <c r="Y81" s="3"/>
      <c r="Z81" s="3"/>
      <c r="AA81" s="3"/>
      <c r="AB81" s="3"/>
      <c r="AC81" s="3"/>
      <c r="AD81" s="3"/>
      <c r="AE81" s="3"/>
      <c r="AF81" s="3"/>
      <c r="AG81" s="3"/>
    </row>
  </sheetData>
  <mergeCells count="12">
    <mergeCell ref="H49:Q49"/>
    <mergeCell ref="S49:AB49"/>
    <mergeCell ref="AD49:AF49"/>
    <mergeCell ref="A42:D44"/>
    <mergeCell ref="C52:C61"/>
    <mergeCell ref="C65:C79"/>
    <mergeCell ref="H6:Q6"/>
    <mergeCell ref="S6:AB6"/>
    <mergeCell ref="AD6:AF6"/>
    <mergeCell ref="A1:D3"/>
    <mergeCell ref="C10:C19"/>
    <mergeCell ref="C23:C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C8E26-C838-440C-86A2-D8C15A67E1EA}">
  <dimension ref="A1:AG76"/>
  <sheetViews>
    <sheetView showGridLines="0" topLeftCell="A5" zoomScale="55" zoomScaleNormal="55" workbookViewId="0">
      <selection activeCell="F46" sqref="F46"/>
    </sheetView>
  </sheetViews>
  <sheetFormatPr baseColWidth="10" defaultRowHeight="14.25" x14ac:dyDescent="0.25"/>
  <cols>
    <col min="1" max="5" width="11.42578125" style="3"/>
    <col min="6" max="6" width="18.42578125" style="3" customWidth="1"/>
    <col min="7" max="7" width="13.5703125" style="3" customWidth="1"/>
    <col min="8" max="8" width="15.140625" style="3" customWidth="1"/>
    <col min="9" max="9" width="16.7109375" style="3" customWidth="1"/>
    <col min="10" max="10" width="20.140625" style="3" customWidth="1"/>
    <col min="11" max="11" width="14.42578125" style="3" customWidth="1"/>
    <col min="12" max="12" width="20.5703125" style="3" customWidth="1"/>
    <col min="13" max="13" width="20.7109375" style="3" customWidth="1"/>
    <col min="14" max="14" width="21.85546875" style="3" customWidth="1"/>
    <col min="15" max="15" width="14.140625" style="3" customWidth="1"/>
    <col min="16" max="16" width="19.7109375" style="3" customWidth="1"/>
    <col min="17" max="17" width="18.42578125" style="3" customWidth="1"/>
    <col min="18" max="18" width="11.42578125" style="3"/>
    <col min="19" max="19" width="21.7109375" style="3" customWidth="1"/>
    <col min="20" max="20" width="16.5703125" style="3" customWidth="1"/>
    <col min="21" max="21" width="21.42578125" style="3" customWidth="1"/>
    <col min="22" max="22" width="12.85546875" style="3" customWidth="1"/>
    <col min="23" max="23" width="21.42578125" style="3" customWidth="1"/>
    <col min="24" max="24" width="11.42578125" style="3"/>
    <col min="25" max="25" width="17.5703125" style="3" customWidth="1"/>
    <col min="26" max="26" width="11.42578125" style="3"/>
    <col min="27" max="27" width="14.140625" style="3" customWidth="1"/>
    <col min="28" max="16384" width="11.42578125" style="3"/>
  </cols>
  <sheetData>
    <row r="1" spans="1:32" x14ac:dyDescent="0.25">
      <c r="A1" s="41" t="s">
        <v>47</v>
      </c>
      <c r="B1" s="42"/>
      <c r="C1" s="42"/>
      <c r="D1" s="43"/>
      <c r="F1" s="45"/>
      <c r="G1" s="45"/>
      <c r="H1" s="45"/>
    </row>
    <row r="2" spans="1:32" x14ac:dyDescent="0.25">
      <c r="A2" s="44"/>
      <c r="B2" s="45"/>
      <c r="C2" s="45"/>
      <c r="D2" s="46"/>
      <c r="F2" s="45"/>
      <c r="G2" s="45"/>
      <c r="H2" s="45"/>
    </row>
    <row r="3" spans="1:32" ht="15" thickBot="1" x14ac:dyDescent="0.3">
      <c r="A3" s="47"/>
      <c r="B3" s="48"/>
      <c r="C3" s="48"/>
      <c r="D3" s="49"/>
      <c r="F3" s="45"/>
      <c r="G3" s="45"/>
      <c r="H3" s="45"/>
    </row>
    <row r="5" spans="1:32" ht="15" thickBot="1" x14ac:dyDescent="0.3"/>
    <row r="6" spans="1:32" ht="15.75" thickBot="1" x14ac:dyDescent="0.3">
      <c r="G6" s="14"/>
      <c r="H6" s="38" t="s">
        <v>39</v>
      </c>
      <c r="I6" s="39"/>
      <c r="J6" s="39"/>
      <c r="K6" s="39"/>
      <c r="L6" s="39"/>
      <c r="M6" s="39"/>
      <c r="N6" s="39"/>
      <c r="O6" s="39"/>
      <c r="P6" s="39"/>
      <c r="Q6" s="40"/>
      <c r="S6" s="53" t="s">
        <v>40</v>
      </c>
      <c r="T6" s="54"/>
      <c r="U6" s="54"/>
      <c r="V6" s="54"/>
      <c r="W6" s="54"/>
      <c r="X6" s="54"/>
      <c r="Y6" s="54"/>
      <c r="Z6" s="54"/>
      <c r="AA6" s="54"/>
      <c r="AB6" s="55"/>
      <c r="AD6" s="35" t="s">
        <v>66</v>
      </c>
      <c r="AE6" s="36"/>
      <c r="AF6" s="37"/>
    </row>
    <row r="7" spans="1:32" ht="12.75" customHeight="1" thickBot="1" x14ac:dyDescent="0.3">
      <c r="G7" s="14"/>
      <c r="H7" s="11"/>
      <c r="I7" s="11"/>
      <c r="J7" s="11"/>
      <c r="K7" s="11"/>
      <c r="L7" s="11"/>
      <c r="M7" s="11"/>
      <c r="N7" s="11"/>
      <c r="O7" s="11"/>
      <c r="P7" s="11"/>
      <c r="Q7" s="11"/>
      <c r="S7" s="9"/>
      <c r="T7" s="9"/>
      <c r="U7" s="9"/>
      <c r="V7" s="9"/>
      <c r="W7" s="9"/>
      <c r="X7" s="9"/>
      <c r="Y7" s="9"/>
      <c r="Z7" s="9"/>
      <c r="AA7" s="9"/>
      <c r="AB7" s="9"/>
    </row>
    <row r="8" spans="1:32" hidden="1" x14ac:dyDescent="0.25">
      <c r="G8" s="14"/>
      <c r="H8" s="11"/>
      <c r="I8" s="11"/>
      <c r="J8" s="11"/>
      <c r="K8" s="11"/>
      <c r="L8" s="11"/>
      <c r="M8" s="11"/>
      <c r="N8" s="11"/>
      <c r="O8" s="11"/>
      <c r="P8" s="11"/>
      <c r="Q8" s="11"/>
      <c r="S8" s="9"/>
      <c r="T8" s="9"/>
      <c r="U8" s="9"/>
      <c r="V8" s="9"/>
      <c r="W8" s="9"/>
      <c r="X8" s="9"/>
      <c r="Y8" s="9"/>
      <c r="Z8" s="9"/>
      <c r="AA8" s="9"/>
      <c r="AB8" s="9"/>
    </row>
    <row r="9" spans="1:32" ht="66.75" customHeight="1" thickBot="1" x14ac:dyDescent="0.3">
      <c r="D9" s="12" t="s">
        <v>34</v>
      </c>
      <c r="E9" s="12" t="s">
        <v>35</v>
      </c>
      <c r="F9" s="12" t="s">
        <v>45</v>
      </c>
      <c r="G9" s="14" t="s">
        <v>0</v>
      </c>
      <c r="H9" s="10" t="s">
        <v>42</v>
      </c>
      <c r="I9" s="11" t="s">
        <v>1</v>
      </c>
      <c r="J9" s="11" t="s">
        <v>41</v>
      </c>
      <c r="K9" s="11" t="s">
        <v>2</v>
      </c>
      <c r="L9" s="10" t="s">
        <v>44</v>
      </c>
      <c r="M9" s="10" t="s">
        <v>48</v>
      </c>
      <c r="N9" s="11" t="s">
        <v>43</v>
      </c>
      <c r="O9" s="10" t="s">
        <v>49</v>
      </c>
      <c r="P9" s="11" t="s">
        <v>4</v>
      </c>
      <c r="Q9" s="16" t="s">
        <v>67</v>
      </c>
      <c r="S9" s="9" t="s">
        <v>42</v>
      </c>
      <c r="T9" s="9" t="s">
        <v>1</v>
      </c>
      <c r="U9" s="9" t="s">
        <v>41</v>
      </c>
      <c r="V9" s="9" t="s">
        <v>5</v>
      </c>
      <c r="W9" s="8" t="s">
        <v>44</v>
      </c>
      <c r="X9" s="8" t="s">
        <v>48</v>
      </c>
      <c r="Y9" s="9" t="s">
        <v>3</v>
      </c>
      <c r="Z9" s="8" t="s">
        <v>49</v>
      </c>
      <c r="AA9" s="9" t="s">
        <v>6</v>
      </c>
      <c r="AB9" s="17" t="s">
        <v>68</v>
      </c>
      <c r="AD9" s="2" t="s">
        <v>0</v>
      </c>
      <c r="AE9" s="2" t="s">
        <v>52</v>
      </c>
      <c r="AF9" s="2" t="s">
        <v>53</v>
      </c>
    </row>
    <row r="10" spans="1:32" x14ac:dyDescent="0.25">
      <c r="C10" s="50" t="s">
        <v>32</v>
      </c>
      <c r="D10" s="13">
        <v>0</v>
      </c>
      <c r="E10" s="13" t="s">
        <v>36</v>
      </c>
      <c r="F10" s="13" t="s">
        <v>46</v>
      </c>
      <c r="G10" s="13" t="s">
        <v>7</v>
      </c>
      <c r="H10" s="18">
        <v>39.96</v>
      </c>
      <c r="I10" s="18">
        <v>299</v>
      </c>
      <c r="J10" s="18">
        <v>0.74</v>
      </c>
      <c r="K10" s="18">
        <v>7.63</v>
      </c>
      <c r="L10" s="18">
        <f>H10/J10</f>
        <v>54</v>
      </c>
      <c r="M10" s="18">
        <f>L10*I10</f>
        <v>16146</v>
      </c>
      <c r="N10" s="18">
        <v>1E-3</v>
      </c>
      <c r="O10" s="18">
        <f>M10*N10</f>
        <v>16.146000000000001</v>
      </c>
      <c r="P10" s="18">
        <f>O10/K10</f>
        <v>2.1161205766710354</v>
      </c>
      <c r="Q10" s="21">
        <f>P10*8</f>
        <v>16.928964613368283</v>
      </c>
      <c r="R10" s="24"/>
      <c r="S10" s="25">
        <v>133.57</v>
      </c>
      <c r="T10" s="25">
        <v>299</v>
      </c>
      <c r="U10" s="25">
        <v>1</v>
      </c>
      <c r="V10" s="25">
        <v>20</v>
      </c>
      <c r="W10" s="25">
        <f t="shared" ref="W10:W19" si="0">S10/U10</f>
        <v>133.57</v>
      </c>
      <c r="X10" s="25">
        <f t="shared" ref="X10:X19" si="1">W10*T10</f>
        <v>39937.43</v>
      </c>
      <c r="Y10" s="25">
        <v>1E-3</v>
      </c>
      <c r="Z10" s="25">
        <f t="shared" ref="Z10:Z19" si="2">X10*Y10</f>
        <v>39.937429999999999</v>
      </c>
      <c r="AA10" s="25">
        <f t="shared" ref="AA10:AA19" si="3">Z10/V10</f>
        <v>1.9968714999999999</v>
      </c>
      <c r="AB10" s="26">
        <f t="shared" ref="AB10:AB19" si="4">AA10*40</f>
        <v>79.874859999999998</v>
      </c>
      <c r="AC10" s="24"/>
      <c r="AD10" s="24" t="s">
        <v>7</v>
      </c>
      <c r="AE10" s="24">
        <f>Q10</f>
        <v>16.928964613368283</v>
      </c>
      <c r="AF10" s="27">
        <f t="shared" ref="AF10:AF19" si="5">AB10</f>
        <v>79.874859999999998</v>
      </c>
    </row>
    <row r="11" spans="1:32" x14ac:dyDescent="0.25">
      <c r="C11" s="51"/>
      <c r="D11" s="14">
        <v>0</v>
      </c>
      <c r="E11" s="14" t="s">
        <v>37</v>
      </c>
      <c r="F11" s="14" t="s">
        <v>46</v>
      </c>
      <c r="G11" s="14" t="s">
        <v>8</v>
      </c>
      <c r="H11" s="19">
        <v>40.25</v>
      </c>
      <c r="I11" s="19">
        <v>299</v>
      </c>
      <c r="J11" s="19">
        <v>0.74</v>
      </c>
      <c r="K11" s="19">
        <v>6.9829999999999997</v>
      </c>
      <c r="L11" s="19">
        <f t="shared" ref="L11:L19" si="6">H11/J11</f>
        <v>54.391891891891895</v>
      </c>
      <c r="M11" s="19">
        <f t="shared" ref="M11:M19" si="7">L11*I11</f>
        <v>16263.175675675677</v>
      </c>
      <c r="N11" s="19">
        <v>1E-3</v>
      </c>
      <c r="O11" s="19">
        <f t="shared" ref="O11:O19" si="8">M11*N11</f>
        <v>16.263175675675676</v>
      </c>
      <c r="P11" s="19">
        <f t="shared" ref="P11:P19" si="9">O11/K11</f>
        <v>2.3289668732171958</v>
      </c>
      <c r="Q11" s="22">
        <f t="shared" ref="Q11:Q19" si="10">P11*8</f>
        <v>18.631734985737566</v>
      </c>
      <c r="R11" s="7"/>
      <c r="S11" s="28">
        <v>201.99</v>
      </c>
      <c r="T11" s="28">
        <v>299</v>
      </c>
      <c r="U11" s="28">
        <v>1</v>
      </c>
      <c r="V11" s="28">
        <v>30</v>
      </c>
      <c r="W11" s="28">
        <f t="shared" si="0"/>
        <v>201.99</v>
      </c>
      <c r="X11" s="28">
        <f t="shared" si="1"/>
        <v>60395.01</v>
      </c>
      <c r="Y11" s="28">
        <v>1E-3</v>
      </c>
      <c r="Z11" s="28">
        <f t="shared" si="2"/>
        <v>60.395010000000006</v>
      </c>
      <c r="AA11" s="28">
        <f t="shared" si="3"/>
        <v>2.0131670000000002</v>
      </c>
      <c r="AB11" s="29">
        <f t="shared" si="4"/>
        <v>80.526679999999999</v>
      </c>
      <c r="AC11" s="7"/>
      <c r="AD11" s="7" t="s">
        <v>8</v>
      </c>
      <c r="AE11" s="7">
        <f t="shared" ref="AE11:AE19" si="11">Q11</f>
        <v>18.631734985737566</v>
      </c>
      <c r="AF11" s="30">
        <f t="shared" si="5"/>
        <v>80.526679999999999</v>
      </c>
    </row>
    <row r="12" spans="1:32" x14ac:dyDescent="0.25">
      <c r="C12" s="51"/>
      <c r="D12" s="14">
        <v>15</v>
      </c>
      <c r="E12" s="14" t="s">
        <v>36</v>
      </c>
      <c r="F12" s="14" t="s">
        <v>46</v>
      </c>
      <c r="G12" s="14" t="s">
        <v>12</v>
      </c>
      <c r="H12" s="19">
        <v>93.76</v>
      </c>
      <c r="I12" s="19">
        <v>299</v>
      </c>
      <c r="J12" s="19">
        <v>0.74</v>
      </c>
      <c r="K12" s="19">
        <v>10.425000000000001</v>
      </c>
      <c r="L12" s="19">
        <f t="shared" si="6"/>
        <v>126.70270270270271</v>
      </c>
      <c r="M12" s="19">
        <f t="shared" si="7"/>
        <v>37884.108108108107</v>
      </c>
      <c r="N12" s="19">
        <v>1E-3</v>
      </c>
      <c r="O12" s="19">
        <f t="shared" si="8"/>
        <v>37.884108108108109</v>
      </c>
      <c r="P12" s="19">
        <f t="shared" si="9"/>
        <v>3.6339672046146863</v>
      </c>
      <c r="Q12" s="22">
        <f t="shared" si="10"/>
        <v>29.07173763691749</v>
      </c>
      <c r="R12" s="7"/>
      <c r="S12" s="28">
        <v>94.09</v>
      </c>
      <c r="T12" s="28">
        <v>299</v>
      </c>
      <c r="U12" s="28">
        <v>1</v>
      </c>
      <c r="V12" s="28">
        <v>21</v>
      </c>
      <c r="W12" s="28">
        <f t="shared" si="0"/>
        <v>94.09</v>
      </c>
      <c r="X12" s="28">
        <f t="shared" si="1"/>
        <v>28132.91</v>
      </c>
      <c r="Y12" s="28">
        <v>1E-3</v>
      </c>
      <c r="Z12" s="28">
        <f t="shared" si="2"/>
        <v>28.132909999999999</v>
      </c>
      <c r="AA12" s="28">
        <f t="shared" si="3"/>
        <v>1.3396623809523809</v>
      </c>
      <c r="AB12" s="29">
        <f t="shared" si="4"/>
        <v>53.586495238095239</v>
      </c>
      <c r="AC12" s="7"/>
      <c r="AD12" s="7" t="s">
        <v>12</v>
      </c>
      <c r="AE12" s="7">
        <f t="shared" si="11"/>
        <v>29.07173763691749</v>
      </c>
      <c r="AF12" s="30">
        <f t="shared" si="5"/>
        <v>53.586495238095239</v>
      </c>
    </row>
    <row r="13" spans="1:32" x14ac:dyDescent="0.25">
      <c r="C13" s="51"/>
      <c r="D13" s="14">
        <v>15</v>
      </c>
      <c r="E13" s="14" t="s">
        <v>37</v>
      </c>
      <c r="F13" s="14" t="s">
        <v>46</v>
      </c>
      <c r="G13" s="14" t="s">
        <v>13</v>
      </c>
      <c r="H13" s="19">
        <v>71.430000000000007</v>
      </c>
      <c r="I13" s="19">
        <v>299</v>
      </c>
      <c r="J13" s="19">
        <v>0.74</v>
      </c>
      <c r="K13" s="19">
        <v>8.8030000000000008</v>
      </c>
      <c r="L13" s="19">
        <f t="shared" si="6"/>
        <v>96.527027027027032</v>
      </c>
      <c r="M13" s="19">
        <f t="shared" si="7"/>
        <v>28861.581081081084</v>
      </c>
      <c r="N13" s="19">
        <v>1E-3</v>
      </c>
      <c r="O13" s="19">
        <f t="shared" si="8"/>
        <v>28.861581081081084</v>
      </c>
      <c r="P13" s="19">
        <f t="shared" si="9"/>
        <v>3.2786074157765626</v>
      </c>
      <c r="Q13" s="22">
        <f t="shared" si="10"/>
        <v>26.2288593262125</v>
      </c>
      <c r="R13" s="7"/>
      <c r="S13" s="28">
        <v>196.71</v>
      </c>
      <c r="T13" s="28">
        <v>299</v>
      </c>
      <c r="U13" s="28">
        <v>1</v>
      </c>
      <c r="V13" s="28">
        <v>34</v>
      </c>
      <c r="W13" s="28">
        <f t="shared" si="0"/>
        <v>196.71</v>
      </c>
      <c r="X13" s="28">
        <f t="shared" si="1"/>
        <v>58816.29</v>
      </c>
      <c r="Y13" s="28">
        <v>1E-3</v>
      </c>
      <c r="Z13" s="28">
        <f t="shared" si="2"/>
        <v>58.816290000000002</v>
      </c>
      <c r="AA13" s="28">
        <f t="shared" si="3"/>
        <v>1.7298908823529413</v>
      </c>
      <c r="AB13" s="29">
        <f t="shared" si="4"/>
        <v>69.19563529411765</v>
      </c>
      <c r="AC13" s="7"/>
      <c r="AD13" s="7" t="s">
        <v>13</v>
      </c>
      <c r="AE13" s="7">
        <f t="shared" si="11"/>
        <v>26.2288593262125</v>
      </c>
      <c r="AF13" s="30">
        <f t="shared" si="5"/>
        <v>69.19563529411765</v>
      </c>
    </row>
    <row r="14" spans="1:32" x14ac:dyDescent="0.25">
      <c r="C14" s="51"/>
      <c r="D14" s="14">
        <v>30</v>
      </c>
      <c r="E14" s="14" t="s">
        <v>36</v>
      </c>
      <c r="F14" s="14" t="s">
        <v>46</v>
      </c>
      <c r="G14" s="14" t="s">
        <v>17</v>
      </c>
      <c r="H14" s="19">
        <v>34.89</v>
      </c>
      <c r="I14" s="19">
        <v>149</v>
      </c>
      <c r="J14" s="19">
        <v>0.74</v>
      </c>
      <c r="K14" s="19">
        <v>8.8339999999999996</v>
      </c>
      <c r="L14" s="19">
        <f t="shared" si="6"/>
        <v>47.148648648648653</v>
      </c>
      <c r="M14" s="19">
        <f t="shared" si="7"/>
        <v>7025.1486486486492</v>
      </c>
      <c r="N14" s="19">
        <v>1E-3</v>
      </c>
      <c r="O14" s="19">
        <f t="shared" si="8"/>
        <v>7.0251486486486492</v>
      </c>
      <c r="P14" s="19">
        <f t="shared" si="9"/>
        <v>0.79523982891653267</v>
      </c>
      <c r="Q14" s="22">
        <f t="shared" si="10"/>
        <v>6.3619186313322613</v>
      </c>
      <c r="R14" s="7"/>
      <c r="S14" s="28">
        <v>34.89</v>
      </c>
      <c r="T14" s="28">
        <v>149</v>
      </c>
      <c r="U14" s="28">
        <v>1</v>
      </c>
      <c r="V14" s="28">
        <v>32</v>
      </c>
      <c r="W14" s="28">
        <f t="shared" si="0"/>
        <v>34.89</v>
      </c>
      <c r="X14" s="28">
        <f t="shared" si="1"/>
        <v>5198.6099999999997</v>
      </c>
      <c r="Y14" s="28">
        <v>1E-3</v>
      </c>
      <c r="Z14" s="28">
        <f t="shared" si="2"/>
        <v>5.1986099999999995</v>
      </c>
      <c r="AA14" s="28">
        <f t="shared" si="3"/>
        <v>0.16245656249999998</v>
      </c>
      <c r="AB14" s="29">
        <f t="shared" si="4"/>
        <v>6.4982624999999992</v>
      </c>
      <c r="AC14" s="7"/>
      <c r="AD14" s="7" t="s">
        <v>17</v>
      </c>
      <c r="AE14" s="7">
        <f t="shared" si="11"/>
        <v>6.3619186313322613</v>
      </c>
      <c r="AF14" s="30">
        <f t="shared" si="5"/>
        <v>6.4982624999999992</v>
      </c>
    </row>
    <row r="15" spans="1:32" x14ac:dyDescent="0.25">
      <c r="C15" s="51"/>
      <c r="D15" s="14">
        <v>30</v>
      </c>
      <c r="E15" s="14" t="s">
        <v>37</v>
      </c>
      <c r="F15" s="14" t="s">
        <v>46</v>
      </c>
      <c r="G15" s="14" t="s">
        <v>18</v>
      </c>
      <c r="H15" s="19">
        <v>167.78</v>
      </c>
      <c r="I15" s="19">
        <v>149</v>
      </c>
      <c r="J15" s="19">
        <v>0.74</v>
      </c>
      <c r="K15" s="19">
        <v>7.7069999999999999</v>
      </c>
      <c r="L15" s="19">
        <f t="shared" si="6"/>
        <v>226.72972972972974</v>
      </c>
      <c r="M15" s="19">
        <f t="shared" si="7"/>
        <v>33782.729729729734</v>
      </c>
      <c r="N15" s="19">
        <v>1E-3</v>
      </c>
      <c r="O15" s="19">
        <f t="shared" si="8"/>
        <v>33.782729729729738</v>
      </c>
      <c r="P15" s="19">
        <f t="shared" si="9"/>
        <v>4.383382604091052</v>
      </c>
      <c r="Q15" s="22">
        <f t="shared" si="10"/>
        <v>35.067060832728416</v>
      </c>
      <c r="R15" s="7"/>
      <c r="S15" s="28">
        <v>55.46</v>
      </c>
      <c r="T15" s="28">
        <v>149</v>
      </c>
      <c r="U15" s="28">
        <v>1</v>
      </c>
      <c r="V15" s="28">
        <v>23</v>
      </c>
      <c r="W15" s="28">
        <f t="shared" si="0"/>
        <v>55.46</v>
      </c>
      <c r="X15" s="28">
        <f t="shared" si="1"/>
        <v>8263.5400000000009</v>
      </c>
      <c r="Y15" s="28">
        <v>1E-3</v>
      </c>
      <c r="Z15" s="28">
        <f t="shared" si="2"/>
        <v>8.2635400000000008</v>
      </c>
      <c r="AA15" s="28">
        <f t="shared" si="3"/>
        <v>0.35928434782608698</v>
      </c>
      <c r="AB15" s="29">
        <f t="shared" si="4"/>
        <v>14.371373913043479</v>
      </c>
      <c r="AC15" s="7"/>
      <c r="AD15" s="7" t="s">
        <v>18</v>
      </c>
      <c r="AE15" s="7">
        <f t="shared" si="11"/>
        <v>35.067060832728416</v>
      </c>
      <c r="AF15" s="30">
        <f t="shared" si="5"/>
        <v>14.371373913043479</v>
      </c>
    </row>
    <row r="16" spans="1:32" x14ac:dyDescent="0.25">
      <c r="C16" s="51"/>
      <c r="D16" s="14">
        <v>50</v>
      </c>
      <c r="E16" s="14" t="s">
        <v>36</v>
      </c>
      <c r="F16" s="14" t="s">
        <v>46</v>
      </c>
      <c r="G16" s="14" t="s">
        <v>22</v>
      </c>
      <c r="H16" s="19">
        <v>95.3</v>
      </c>
      <c r="I16" s="19">
        <v>20</v>
      </c>
      <c r="J16" s="19">
        <v>0.74</v>
      </c>
      <c r="K16" s="19">
        <v>9.2829999999999995</v>
      </c>
      <c r="L16" s="19">
        <f t="shared" si="6"/>
        <v>128.78378378378378</v>
      </c>
      <c r="M16" s="19">
        <f t="shared" si="7"/>
        <v>2575.6756756756754</v>
      </c>
      <c r="N16" s="19">
        <v>1E-3</v>
      </c>
      <c r="O16" s="19">
        <f t="shared" si="8"/>
        <v>2.5756756756756753</v>
      </c>
      <c r="P16" s="19">
        <f t="shared" si="9"/>
        <v>0.27746156152921203</v>
      </c>
      <c r="Q16" s="22">
        <f t="shared" si="10"/>
        <v>2.2196924922336962</v>
      </c>
      <c r="R16" s="7"/>
      <c r="S16" s="28">
        <v>91.14</v>
      </c>
      <c r="T16" s="28">
        <v>20</v>
      </c>
      <c r="U16" s="28">
        <v>1</v>
      </c>
      <c r="V16" s="28">
        <v>25</v>
      </c>
      <c r="W16" s="28">
        <f t="shared" si="0"/>
        <v>91.14</v>
      </c>
      <c r="X16" s="28">
        <f t="shared" si="1"/>
        <v>1822.8</v>
      </c>
      <c r="Y16" s="28">
        <v>1E-3</v>
      </c>
      <c r="Z16" s="28">
        <f t="shared" si="2"/>
        <v>1.8228</v>
      </c>
      <c r="AA16" s="28">
        <f t="shared" si="3"/>
        <v>7.2912000000000005E-2</v>
      </c>
      <c r="AB16" s="29">
        <f t="shared" si="4"/>
        <v>2.91648</v>
      </c>
      <c r="AC16" s="7"/>
      <c r="AD16" s="7" t="s">
        <v>22</v>
      </c>
      <c r="AE16" s="7">
        <f t="shared" si="11"/>
        <v>2.2196924922336962</v>
      </c>
      <c r="AF16" s="30">
        <f t="shared" si="5"/>
        <v>2.91648</v>
      </c>
    </row>
    <row r="17" spans="3:32" x14ac:dyDescent="0.25">
      <c r="C17" s="51"/>
      <c r="D17" s="14">
        <v>50</v>
      </c>
      <c r="E17" s="14" t="s">
        <v>37</v>
      </c>
      <c r="F17" s="14" t="s">
        <v>46</v>
      </c>
      <c r="G17" s="14" t="s">
        <v>23</v>
      </c>
      <c r="H17" s="19">
        <v>58.73</v>
      </c>
      <c r="I17" s="19">
        <v>20</v>
      </c>
      <c r="J17" s="19">
        <v>0.74</v>
      </c>
      <c r="K17" s="19">
        <v>8.6890000000000001</v>
      </c>
      <c r="L17" s="19">
        <f t="shared" si="6"/>
        <v>79.364864864864856</v>
      </c>
      <c r="M17" s="19">
        <f t="shared" si="7"/>
        <v>1587.2972972972971</v>
      </c>
      <c r="N17" s="19">
        <v>1E-3</v>
      </c>
      <c r="O17" s="19">
        <f t="shared" si="8"/>
        <v>1.5872972972972972</v>
      </c>
      <c r="P17" s="19">
        <f t="shared" si="9"/>
        <v>0.18267893857720074</v>
      </c>
      <c r="Q17" s="22">
        <f t="shared" si="10"/>
        <v>1.461431508617606</v>
      </c>
      <c r="R17" s="7"/>
      <c r="S17" s="28">
        <v>71.540000000000006</v>
      </c>
      <c r="T17" s="28">
        <v>20</v>
      </c>
      <c r="U17" s="28">
        <v>1</v>
      </c>
      <c r="V17" s="28">
        <v>31</v>
      </c>
      <c r="W17" s="28">
        <f t="shared" si="0"/>
        <v>71.540000000000006</v>
      </c>
      <c r="X17" s="28">
        <f t="shared" si="1"/>
        <v>1430.8000000000002</v>
      </c>
      <c r="Y17" s="28">
        <v>1E-3</v>
      </c>
      <c r="Z17" s="28">
        <f t="shared" si="2"/>
        <v>1.4308000000000003</v>
      </c>
      <c r="AA17" s="28">
        <f t="shared" si="3"/>
        <v>4.6154838709677432E-2</v>
      </c>
      <c r="AB17" s="29">
        <f t="shared" si="4"/>
        <v>1.8461935483870973</v>
      </c>
      <c r="AC17" s="7"/>
      <c r="AD17" s="7" t="s">
        <v>23</v>
      </c>
      <c r="AE17" s="7">
        <f t="shared" si="11"/>
        <v>1.461431508617606</v>
      </c>
      <c r="AF17" s="30">
        <f t="shared" si="5"/>
        <v>1.8461935483870973</v>
      </c>
    </row>
    <row r="18" spans="3:32" x14ac:dyDescent="0.25">
      <c r="C18" s="51"/>
      <c r="D18" s="14">
        <v>70</v>
      </c>
      <c r="E18" s="14" t="s">
        <v>36</v>
      </c>
      <c r="F18" s="14" t="s">
        <v>46</v>
      </c>
      <c r="G18" s="14" t="s">
        <v>27</v>
      </c>
      <c r="H18" s="19">
        <v>313.10199999999998</v>
      </c>
      <c r="I18" s="19">
        <v>2</v>
      </c>
      <c r="J18" s="19">
        <v>0.74</v>
      </c>
      <c r="K18" s="19">
        <v>8.3770000000000007</v>
      </c>
      <c r="L18" s="19">
        <f t="shared" si="6"/>
        <v>423.11081081081079</v>
      </c>
      <c r="M18" s="19">
        <f t="shared" si="7"/>
        <v>846.22162162162158</v>
      </c>
      <c r="N18" s="19">
        <v>1E-3</v>
      </c>
      <c r="O18" s="19">
        <f t="shared" si="8"/>
        <v>0.84622162162162162</v>
      </c>
      <c r="P18" s="19">
        <f t="shared" si="9"/>
        <v>0.1010172641305505</v>
      </c>
      <c r="Q18" s="22">
        <f t="shared" si="10"/>
        <v>0.80813811304440397</v>
      </c>
      <c r="R18" s="7"/>
      <c r="S18" s="28">
        <v>124.274</v>
      </c>
      <c r="T18" s="28">
        <v>2</v>
      </c>
      <c r="U18" s="28">
        <v>1</v>
      </c>
      <c r="V18" s="28">
        <v>26</v>
      </c>
      <c r="W18" s="28">
        <f t="shared" si="0"/>
        <v>124.274</v>
      </c>
      <c r="X18" s="28">
        <f t="shared" si="1"/>
        <v>248.548</v>
      </c>
      <c r="Y18" s="28">
        <v>1E-3</v>
      </c>
      <c r="Z18" s="28">
        <f t="shared" si="2"/>
        <v>0.24854800000000002</v>
      </c>
      <c r="AA18" s="28">
        <f t="shared" si="3"/>
        <v>9.5595384615384631E-3</v>
      </c>
      <c r="AB18" s="29">
        <f t="shared" si="4"/>
        <v>0.38238153846153855</v>
      </c>
      <c r="AC18" s="7"/>
      <c r="AD18" s="7" t="s">
        <v>27</v>
      </c>
      <c r="AE18" s="7">
        <f t="shared" si="11"/>
        <v>0.80813811304440397</v>
      </c>
      <c r="AF18" s="30">
        <f t="shared" si="5"/>
        <v>0.38238153846153855</v>
      </c>
    </row>
    <row r="19" spans="3:32" ht="15" thickBot="1" x14ac:dyDescent="0.3">
      <c r="C19" s="52"/>
      <c r="D19" s="15">
        <v>70</v>
      </c>
      <c r="E19" s="15" t="s">
        <v>37</v>
      </c>
      <c r="F19" s="15" t="s">
        <v>46</v>
      </c>
      <c r="G19" s="15" t="s">
        <v>28</v>
      </c>
      <c r="H19" s="20">
        <v>177.92400000000001</v>
      </c>
      <c r="I19" s="20">
        <v>2</v>
      </c>
      <c r="J19" s="20">
        <v>0.74</v>
      </c>
      <c r="K19" s="20">
        <v>9.2799999999999994</v>
      </c>
      <c r="L19" s="20">
        <f t="shared" si="6"/>
        <v>240.43783783783786</v>
      </c>
      <c r="M19" s="20">
        <f t="shared" si="7"/>
        <v>480.87567567567572</v>
      </c>
      <c r="N19" s="20">
        <v>1E-3</v>
      </c>
      <c r="O19" s="20">
        <f t="shared" si="8"/>
        <v>0.48087567567567574</v>
      </c>
      <c r="P19" s="20">
        <f t="shared" si="9"/>
        <v>5.1818499534016786E-2</v>
      </c>
      <c r="Q19" s="23">
        <f t="shared" si="10"/>
        <v>0.41454799627213429</v>
      </c>
      <c r="R19" s="31"/>
      <c r="S19" s="32">
        <v>166.273</v>
      </c>
      <c r="T19" s="32">
        <v>2</v>
      </c>
      <c r="U19" s="32">
        <v>1</v>
      </c>
      <c r="V19" s="32">
        <v>31</v>
      </c>
      <c r="W19" s="32">
        <f t="shared" si="0"/>
        <v>166.273</v>
      </c>
      <c r="X19" s="32">
        <f t="shared" si="1"/>
        <v>332.54599999999999</v>
      </c>
      <c r="Y19" s="32">
        <v>1E-3</v>
      </c>
      <c r="Z19" s="32">
        <f t="shared" si="2"/>
        <v>0.33254600000000001</v>
      </c>
      <c r="AA19" s="32">
        <f t="shared" si="3"/>
        <v>1.0727290322580645E-2</v>
      </c>
      <c r="AB19" s="33">
        <f t="shared" si="4"/>
        <v>0.42909161290322578</v>
      </c>
      <c r="AC19" s="31"/>
      <c r="AD19" s="31" t="s">
        <v>28</v>
      </c>
      <c r="AE19" s="31">
        <f t="shared" si="11"/>
        <v>0.41454799627213429</v>
      </c>
      <c r="AF19" s="34">
        <f t="shared" si="5"/>
        <v>0.42909161290322578</v>
      </c>
    </row>
    <row r="20" spans="3:32" x14ac:dyDescent="0.25">
      <c r="D20" s="14"/>
      <c r="E20" s="14"/>
      <c r="F20" s="14"/>
      <c r="G20" s="14"/>
      <c r="H20" s="19"/>
      <c r="I20" s="19"/>
      <c r="J20" s="19"/>
      <c r="K20" s="19"/>
      <c r="L20" s="19"/>
      <c r="M20" s="19"/>
      <c r="N20" s="19"/>
      <c r="O20" s="19"/>
      <c r="P20" s="19"/>
      <c r="Q20" s="22"/>
      <c r="R20" s="7"/>
      <c r="S20" s="28"/>
      <c r="T20" s="28"/>
      <c r="U20" s="28"/>
      <c r="V20" s="28"/>
      <c r="W20" s="28"/>
      <c r="X20" s="28"/>
      <c r="Y20" s="28"/>
      <c r="Z20" s="28"/>
      <c r="AA20" s="28"/>
      <c r="AB20" s="29"/>
      <c r="AC20" s="7"/>
      <c r="AD20" s="7"/>
      <c r="AE20" s="7"/>
      <c r="AF20" s="7"/>
    </row>
    <row r="21" spans="3:32" x14ac:dyDescent="0.25">
      <c r="D21" s="14"/>
      <c r="E21" s="14"/>
      <c r="F21" s="14"/>
      <c r="G21" s="14"/>
      <c r="H21" s="19"/>
      <c r="I21" s="19"/>
      <c r="J21" s="19"/>
      <c r="K21" s="19"/>
      <c r="L21" s="19"/>
      <c r="M21" s="19"/>
      <c r="N21" s="19"/>
      <c r="O21" s="19"/>
      <c r="P21" s="19"/>
      <c r="Q21" s="22"/>
      <c r="R21" s="7"/>
      <c r="S21" s="28"/>
      <c r="T21" s="28"/>
      <c r="U21" s="28"/>
      <c r="V21" s="28"/>
      <c r="W21" s="28"/>
      <c r="X21" s="28"/>
      <c r="Y21" s="28"/>
      <c r="Z21" s="28"/>
      <c r="AA21" s="28"/>
      <c r="AB21" s="29"/>
      <c r="AC21" s="7"/>
      <c r="AD21" s="7"/>
      <c r="AE21" s="7"/>
      <c r="AF21" s="7"/>
    </row>
    <row r="22" spans="3:32" ht="15" thickBot="1" x14ac:dyDescent="0.3">
      <c r="D22" s="14"/>
      <c r="E22" s="14"/>
      <c r="F22" s="14"/>
      <c r="G22" s="14"/>
      <c r="H22" s="19"/>
      <c r="I22" s="19"/>
      <c r="J22" s="19"/>
      <c r="K22" s="19"/>
      <c r="L22" s="19"/>
      <c r="M22" s="19"/>
      <c r="N22" s="19"/>
      <c r="O22" s="19"/>
      <c r="P22" s="19"/>
      <c r="Q22" s="22"/>
      <c r="R22" s="7"/>
      <c r="S22" s="28"/>
      <c r="T22" s="28"/>
      <c r="U22" s="28"/>
      <c r="V22" s="28"/>
      <c r="W22" s="28"/>
      <c r="X22" s="28"/>
      <c r="Y22" s="28"/>
      <c r="Z22" s="28"/>
      <c r="AA22" s="28"/>
      <c r="AB22" s="29"/>
      <c r="AC22" s="7"/>
      <c r="AD22" s="7"/>
      <c r="AE22" s="7"/>
      <c r="AF22" s="7"/>
    </row>
    <row r="23" spans="3:32" x14ac:dyDescent="0.25">
      <c r="C23" s="50" t="s">
        <v>33</v>
      </c>
      <c r="D23" s="13">
        <v>0</v>
      </c>
      <c r="E23" s="13" t="s">
        <v>36</v>
      </c>
      <c r="F23" s="13" t="s">
        <v>46</v>
      </c>
      <c r="G23" s="13" t="s">
        <v>9</v>
      </c>
      <c r="H23" s="18">
        <v>118.87</v>
      </c>
      <c r="I23" s="18">
        <v>299</v>
      </c>
      <c r="J23" s="18">
        <v>0.74</v>
      </c>
      <c r="K23" s="18">
        <v>6.8010000000000002</v>
      </c>
      <c r="L23" s="18">
        <f>H23/J23</f>
        <v>160.63513513513513</v>
      </c>
      <c r="M23" s="18">
        <f t="shared" ref="M23:M37" si="12">L23*I23</f>
        <v>48029.905405405407</v>
      </c>
      <c r="N23" s="18">
        <v>1E-3</v>
      </c>
      <c r="O23" s="18">
        <f t="shared" ref="O23:O37" si="13">M23*N23</f>
        <v>48.029905405405408</v>
      </c>
      <c r="P23" s="18">
        <f t="shared" ref="P23:P37" si="14">O23/K23</f>
        <v>7.0621828268497877</v>
      </c>
      <c r="Q23" s="21">
        <f t="shared" ref="Q23:Q37" si="15">P23*8</f>
        <v>56.497462614798302</v>
      </c>
      <c r="R23" s="24"/>
      <c r="S23" s="25">
        <v>151.99</v>
      </c>
      <c r="T23" s="25">
        <v>299</v>
      </c>
      <c r="U23" s="25">
        <v>1</v>
      </c>
      <c r="V23" s="25">
        <v>28</v>
      </c>
      <c r="W23" s="25">
        <f t="shared" ref="W23:W37" si="16">S23/U23</f>
        <v>151.99</v>
      </c>
      <c r="X23" s="25">
        <f t="shared" ref="X23:X37" si="17">W23*T23</f>
        <v>45445.01</v>
      </c>
      <c r="Y23" s="25">
        <v>1E-3</v>
      </c>
      <c r="Z23" s="25">
        <f t="shared" ref="Z23:Z37" si="18">X23*Y23</f>
        <v>45.445010000000003</v>
      </c>
      <c r="AA23" s="25">
        <f t="shared" ref="AA23:AA37" si="19">Z23/V23</f>
        <v>1.6230360714285716</v>
      </c>
      <c r="AB23" s="26">
        <f t="shared" ref="AB23:AB37" si="20">AA23*40</f>
        <v>64.921442857142864</v>
      </c>
      <c r="AC23" s="24"/>
      <c r="AD23" s="24" t="s">
        <v>9</v>
      </c>
      <c r="AE23" s="24">
        <f>Q23</f>
        <v>56.497462614798302</v>
      </c>
      <c r="AF23" s="27">
        <f t="shared" ref="AF23:AF37" si="21">AB23</f>
        <v>64.921442857142864</v>
      </c>
    </row>
    <row r="24" spans="3:32" x14ac:dyDescent="0.25">
      <c r="C24" s="51"/>
      <c r="D24" s="14">
        <v>0</v>
      </c>
      <c r="E24" s="14" t="s">
        <v>37</v>
      </c>
      <c r="F24" s="14" t="s">
        <v>46</v>
      </c>
      <c r="G24" s="14" t="s">
        <v>10</v>
      </c>
      <c r="H24" s="19">
        <v>113.13</v>
      </c>
      <c r="I24" s="19">
        <v>299</v>
      </c>
      <c r="J24" s="19">
        <v>0.74</v>
      </c>
      <c r="K24" s="19">
        <v>7.2750000000000004</v>
      </c>
      <c r="L24" s="19">
        <f t="shared" ref="L24:L37" si="22">H24/J24</f>
        <v>152.87837837837839</v>
      </c>
      <c r="M24" s="19">
        <f t="shared" si="12"/>
        <v>45710.63513513514</v>
      </c>
      <c r="N24" s="19">
        <v>1E-3</v>
      </c>
      <c r="O24" s="19">
        <f t="shared" si="13"/>
        <v>45.710635135135142</v>
      </c>
      <c r="P24" s="19">
        <f t="shared" si="14"/>
        <v>6.2832488158261359</v>
      </c>
      <c r="Q24" s="22">
        <f t="shared" si="15"/>
        <v>50.265990526609087</v>
      </c>
      <c r="R24" s="7"/>
      <c r="S24" s="28">
        <v>214.71</v>
      </c>
      <c r="T24" s="28">
        <v>299</v>
      </c>
      <c r="U24" s="28">
        <v>1</v>
      </c>
      <c r="V24" s="28">
        <v>35</v>
      </c>
      <c r="W24" s="28">
        <f t="shared" si="16"/>
        <v>214.71</v>
      </c>
      <c r="X24" s="28">
        <f t="shared" si="17"/>
        <v>64198.29</v>
      </c>
      <c r="Y24" s="28">
        <v>1E-3</v>
      </c>
      <c r="Z24" s="28">
        <f t="shared" si="18"/>
        <v>64.19829</v>
      </c>
      <c r="AA24" s="28">
        <f t="shared" si="19"/>
        <v>1.8342368571428571</v>
      </c>
      <c r="AB24" s="29">
        <f t="shared" si="20"/>
        <v>73.36947428571429</v>
      </c>
      <c r="AC24" s="7"/>
      <c r="AD24" s="7" t="s">
        <v>10</v>
      </c>
      <c r="AE24" s="7">
        <f t="shared" ref="AE24:AE37" si="23">Q24</f>
        <v>50.265990526609087</v>
      </c>
      <c r="AF24" s="30">
        <f t="shared" si="21"/>
        <v>73.36947428571429</v>
      </c>
    </row>
    <row r="25" spans="3:32" x14ac:dyDescent="0.25">
      <c r="C25" s="51"/>
      <c r="D25" s="14">
        <v>0</v>
      </c>
      <c r="E25" s="14" t="s">
        <v>38</v>
      </c>
      <c r="F25" s="14" t="s">
        <v>46</v>
      </c>
      <c r="G25" s="14" t="s">
        <v>11</v>
      </c>
      <c r="H25" s="19">
        <v>15.22</v>
      </c>
      <c r="I25" s="19">
        <v>299</v>
      </c>
      <c r="J25" s="19">
        <v>0.74</v>
      </c>
      <c r="K25" s="19">
        <v>7.0949999999999998</v>
      </c>
      <c r="L25" s="19">
        <f t="shared" si="22"/>
        <v>20.567567567567568</v>
      </c>
      <c r="M25" s="19">
        <f t="shared" si="12"/>
        <v>6149.7027027027034</v>
      </c>
      <c r="N25" s="19">
        <v>1E-3</v>
      </c>
      <c r="O25" s="19">
        <f t="shared" si="13"/>
        <v>6.1497027027027036</v>
      </c>
      <c r="P25" s="19">
        <f t="shared" si="14"/>
        <v>0.86676570862617386</v>
      </c>
      <c r="Q25" s="22">
        <f t="shared" si="15"/>
        <v>6.9341256690093909</v>
      </c>
      <c r="R25" s="7"/>
      <c r="S25" s="28">
        <v>192.91</v>
      </c>
      <c r="T25" s="28">
        <v>299</v>
      </c>
      <c r="U25" s="28">
        <v>1</v>
      </c>
      <c r="V25" s="28">
        <v>26</v>
      </c>
      <c r="W25" s="28">
        <f t="shared" si="16"/>
        <v>192.91</v>
      </c>
      <c r="X25" s="28">
        <f t="shared" si="17"/>
        <v>57680.09</v>
      </c>
      <c r="Y25" s="28">
        <v>1E-3</v>
      </c>
      <c r="Z25" s="28">
        <f t="shared" si="18"/>
        <v>57.68009</v>
      </c>
      <c r="AA25" s="28">
        <f t="shared" si="19"/>
        <v>2.2184650000000001</v>
      </c>
      <c r="AB25" s="29">
        <f t="shared" si="20"/>
        <v>88.738600000000005</v>
      </c>
      <c r="AC25" s="7"/>
      <c r="AD25" s="7" t="s">
        <v>11</v>
      </c>
      <c r="AE25" s="7">
        <f t="shared" si="23"/>
        <v>6.9341256690093909</v>
      </c>
      <c r="AF25" s="30">
        <f t="shared" si="21"/>
        <v>88.738600000000005</v>
      </c>
    </row>
    <row r="26" spans="3:32" x14ac:dyDescent="0.25">
      <c r="C26" s="51"/>
      <c r="D26" s="14">
        <v>15</v>
      </c>
      <c r="E26" s="14" t="s">
        <v>36</v>
      </c>
      <c r="F26" s="14" t="s">
        <v>46</v>
      </c>
      <c r="G26" s="14" t="s">
        <v>14</v>
      </c>
      <c r="H26" s="19">
        <v>53.48</v>
      </c>
      <c r="I26" s="19">
        <v>299</v>
      </c>
      <c r="J26" s="19">
        <v>0.74</v>
      </c>
      <c r="K26" s="19">
        <v>9.1039999999999992</v>
      </c>
      <c r="L26" s="19">
        <f t="shared" si="22"/>
        <v>72.270270270270274</v>
      </c>
      <c r="M26" s="19">
        <f t="shared" si="12"/>
        <v>21608.810810810814</v>
      </c>
      <c r="N26" s="19">
        <v>1E-3</v>
      </c>
      <c r="O26" s="19">
        <f t="shared" si="13"/>
        <v>21.608810810810812</v>
      </c>
      <c r="P26" s="19">
        <f t="shared" si="14"/>
        <v>2.3735512753526815</v>
      </c>
      <c r="Q26" s="22">
        <f t="shared" si="15"/>
        <v>18.988410202821452</v>
      </c>
      <c r="R26" s="7"/>
      <c r="S26" s="28">
        <v>170.81</v>
      </c>
      <c r="T26" s="28">
        <v>299</v>
      </c>
      <c r="U26" s="28">
        <v>1</v>
      </c>
      <c r="V26" s="28">
        <v>27</v>
      </c>
      <c r="W26" s="28">
        <f t="shared" si="16"/>
        <v>170.81</v>
      </c>
      <c r="X26" s="28">
        <f t="shared" si="17"/>
        <v>51072.19</v>
      </c>
      <c r="Y26" s="28">
        <v>1E-3</v>
      </c>
      <c r="Z26" s="28">
        <f t="shared" si="18"/>
        <v>51.072190000000006</v>
      </c>
      <c r="AA26" s="28">
        <f t="shared" si="19"/>
        <v>1.8915625925925927</v>
      </c>
      <c r="AB26" s="29">
        <f t="shared" si="20"/>
        <v>75.662503703703706</v>
      </c>
      <c r="AC26" s="7"/>
      <c r="AD26" s="7" t="s">
        <v>14</v>
      </c>
      <c r="AE26" s="7">
        <f t="shared" si="23"/>
        <v>18.988410202821452</v>
      </c>
      <c r="AF26" s="30">
        <f t="shared" si="21"/>
        <v>75.662503703703706</v>
      </c>
    </row>
    <row r="27" spans="3:32" x14ac:dyDescent="0.25">
      <c r="C27" s="51"/>
      <c r="D27" s="14">
        <v>15</v>
      </c>
      <c r="E27" s="14" t="s">
        <v>37</v>
      </c>
      <c r="F27" s="14" t="s">
        <v>46</v>
      </c>
      <c r="G27" s="14" t="s">
        <v>15</v>
      </c>
      <c r="H27" s="19">
        <v>69.75</v>
      </c>
      <c r="I27" s="19">
        <v>299</v>
      </c>
      <c r="J27" s="19">
        <v>0.74</v>
      </c>
      <c r="K27" s="19">
        <v>9.3079999999999998</v>
      </c>
      <c r="L27" s="19">
        <f t="shared" si="22"/>
        <v>94.256756756756758</v>
      </c>
      <c r="M27" s="19">
        <f t="shared" si="12"/>
        <v>28182.77027027027</v>
      </c>
      <c r="N27" s="19">
        <v>1E-3</v>
      </c>
      <c r="O27" s="19">
        <f t="shared" si="13"/>
        <v>28.182770270270272</v>
      </c>
      <c r="P27" s="19">
        <f t="shared" si="14"/>
        <v>3.0278008455382759</v>
      </c>
      <c r="Q27" s="22">
        <f t="shared" si="15"/>
        <v>24.222406764306207</v>
      </c>
      <c r="R27" s="7"/>
      <c r="S27" s="28">
        <v>200.46</v>
      </c>
      <c r="T27" s="28">
        <v>299</v>
      </c>
      <c r="U27" s="28">
        <v>1</v>
      </c>
      <c r="V27" s="28">
        <v>33</v>
      </c>
      <c r="W27" s="28">
        <f t="shared" si="16"/>
        <v>200.46</v>
      </c>
      <c r="X27" s="28">
        <f t="shared" si="17"/>
        <v>59937.54</v>
      </c>
      <c r="Y27" s="28">
        <v>1E-3</v>
      </c>
      <c r="Z27" s="28">
        <f t="shared" si="18"/>
        <v>59.937540000000006</v>
      </c>
      <c r="AA27" s="28">
        <f t="shared" si="19"/>
        <v>1.8162890909090912</v>
      </c>
      <c r="AB27" s="29">
        <f t="shared" si="20"/>
        <v>72.651563636363647</v>
      </c>
      <c r="AC27" s="7"/>
      <c r="AD27" s="7" t="s">
        <v>15</v>
      </c>
      <c r="AE27" s="7">
        <f t="shared" si="23"/>
        <v>24.222406764306207</v>
      </c>
      <c r="AF27" s="30">
        <f t="shared" si="21"/>
        <v>72.651563636363647</v>
      </c>
    </row>
    <row r="28" spans="3:32" x14ac:dyDescent="0.25">
      <c r="C28" s="51"/>
      <c r="D28" s="14">
        <v>15</v>
      </c>
      <c r="E28" s="14" t="s">
        <v>38</v>
      </c>
      <c r="F28" s="14" t="s">
        <v>46</v>
      </c>
      <c r="G28" s="14" t="s">
        <v>16</v>
      </c>
      <c r="H28" s="19">
        <v>84.39</v>
      </c>
      <c r="I28" s="19">
        <v>299</v>
      </c>
      <c r="J28" s="19">
        <v>0.74</v>
      </c>
      <c r="K28" s="19">
        <v>8.8979999999999997</v>
      </c>
      <c r="L28" s="19">
        <f t="shared" si="22"/>
        <v>114.04054054054055</v>
      </c>
      <c r="M28" s="19">
        <f t="shared" si="12"/>
        <v>34098.121621621627</v>
      </c>
      <c r="N28" s="19">
        <v>1E-3</v>
      </c>
      <c r="O28" s="19">
        <f t="shared" si="13"/>
        <v>34.09812162162163</v>
      </c>
      <c r="P28" s="19">
        <f t="shared" si="14"/>
        <v>3.8321107688943168</v>
      </c>
      <c r="Q28" s="22">
        <f t="shared" si="15"/>
        <v>30.656886151154534</v>
      </c>
      <c r="R28" s="7"/>
      <c r="S28" s="28">
        <v>160.16</v>
      </c>
      <c r="T28" s="28">
        <v>299</v>
      </c>
      <c r="U28" s="28">
        <v>1</v>
      </c>
      <c r="V28" s="28">
        <v>27</v>
      </c>
      <c r="W28" s="28">
        <f t="shared" si="16"/>
        <v>160.16</v>
      </c>
      <c r="X28" s="28">
        <f t="shared" si="17"/>
        <v>47887.839999999997</v>
      </c>
      <c r="Y28" s="28">
        <v>1E-3</v>
      </c>
      <c r="Z28" s="28">
        <f t="shared" si="18"/>
        <v>47.887839999999997</v>
      </c>
      <c r="AA28" s="28">
        <f t="shared" si="19"/>
        <v>1.7736237037037037</v>
      </c>
      <c r="AB28" s="29">
        <f t="shared" si="20"/>
        <v>70.944948148148143</v>
      </c>
      <c r="AC28" s="7"/>
      <c r="AD28" s="7" t="s">
        <v>16</v>
      </c>
      <c r="AE28" s="7">
        <f t="shared" si="23"/>
        <v>30.656886151154534</v>
      </c>
      <c r="AF28" s="30">
        <f t="shared" si="21"/>
        <v>70.944948148148143</v>
      </c>
    </row>
    <row r="29" spans="3:32" x14ac:dyDescent="0.25">
      <c r="C29" s="51"/>
      <c r="D29" s="14">
        <v>30</v>
      </c>
      <c r="E29" s="14" t="s">
        <v>36</v>
      </c>
      <c r="F29" s="14" t="s">
        <v>46</v>
      </c>
      <c r="G29" s="14" t="s">
        <v>19</v>
      </c>
      <c r="H29" s="19">
        <v>26.5</v>
      </c>
      <c r="I29" s="19">
        <v>149</v>
      </c>
      <c r="J29" s="19">
        <v>0.74</v>
      </c>
      <c r="K29" s="19">
        <v>8.6219999999999999</v>
      </c>
      <c r="L29" s="19">
        <f t="shared" si="22"/>
        <v>35.810810810810814</v>
      </c>
      <c r="M29" s="19">
        <f t="shared" si="12"/>
        <v>5335.8108108108117</v>
      </c>
      <c r="N29" s="19">
        <v>1E-3</v>
      </c>
      <c r="O29" s="19">
        <f t="shared" si="13"/>
        <v>5.3358108108108118</v>
      </c>
      <c r="P29" s="19">
        <f t="shared" si="14"/>
        <v>0.61885998733597913</v>
      </c>
      <c r="Q29" s="22">
        <f t="shared" si="15"/>
        <v>4.9508798986878331</v>
      </c>
      <c r="R29" s="7"/>
      <c r="S29" s="28">
        <v>41.54</v>
      </c>
      <c r="T29" s="28">
        <v>149</v>
      </c>
      <c r="U29" s="28">
        <v>1</v>
      </c>
      <c r="V29" s="28">
        <v>28</v>
      </c>
      <c r="W29" s="28">
        <f t="shared" si="16"/>
        <v>41.54</v>
      </c>
      <c r="X29" s="28">
        <f t="shared" si="17"/>
        <v>6189.46</v>
      </c>
      <c r="Y29" s="28">
        <v>1E-3</v>
      </c>
      <c r="Z29" s="28">
        <f t="shared" si="18"/>
        <v>6.1894600000000004</v>
      </c>
      <c r="AA29" s="28">
        <f t="shared" si="19"/>
        <v>0.22105214285714286</v>
      </c>
      <c r="AB29" s="29">
        <f t="shared" si="20"/>
        <v>8.8420857142857141</v>
      </c>
      <c r="AC29" s="7"/>
      <c r="AD29" s="7" t="s">
        <v>19</v>
      </c>
      <c r="AE29" s="7">
        <f t="shared" si="23"/>
        <v>4.9508798986878331</v>
      </c>
      <c r="AF29" s="30">
        <f t="shared" si="21"/>
        <v>8.8420857142857141</v>
      </c>
    </row>
    <row r="30" spans="3:32" x14ac:dyDescent="0.25">
      <c r="C30" s="51"/>
      <c r="D30" s="14">
        <v>30</v>
      </c>
      <c r="E30" s="14" t="s">
        <v>37</v>
      </c>
      <c r="F30" s="14" t="s">
        <v>46</v>
      </c>
      <c r="G30" s="14" t="s">
        <v>20</v>
      </c>
      <c r="H30" s="19">
        <v>49.03</v>
      </c>
      <c r="I30" s="19">
        <v>149</v>
      </c>
      <c r="J30" s="19">
        <v>0.74</v>
      </c>
      <c r="K30" s="19">
        <v>7.4909999999999997</v>
      </c>
      <c r="L30" s="19">
        <f t="shared" si="22"/>
        <v>66.256756756756758</v>
      </c>
      <c r="M30" s="19">
        <f t="shared" si="12"/>
        <v>9872.2567567567567</v>
      </c>
      <c r="N30" s="19">
        <v>1E-3</v>
      </c>
      <c r="O30" s="19">
        <f t="shared" si="13"/>
        <v>9.872256756756757</v>
      </c>
      <c r="P30" s="19">
        <f t="shared" si="14"/>
        <v>1.3178823597325802</v>
      </c>
      <c r="Q30" s="22">
        <f t="shared" si="15"/>
        <v>10.543058877860641</v>
      </c>
      <c r="R30" s="7"/>
      <c r="S30" s="28">
        <v>49.03</v>
      </c>
      <c r="T30" s="28">
        <v>149</v>
      </c>
      <c r="U30" s="28">
        <v>1</v>
      </c>
      <c r="V30" s="28">
        <v>34</v>
      </c>
      <c r="W30" s="28">
        <f t="shared" si="16"/>
        <v>49.03</v>
      </c>
      <c r="X30" s="28">
        <f t="shared" si="17"/>
        <v>7305.47</v>
      </c>
      <c r="Y30" s="28">
        <v>1E-3</v>
      </c>
      <c r="Z30" s="28">
        <f t="shared" si="18"/>
        <v>7.3054700000000006</v>
      </c>
      <c r="AA30" s="28">
        <f t="shared" si="19"/>
        <v>0.21486676470588237</v>
      </c>
      <c r="AB30" s="29">
        <f t="shared" si="20"/>
        <v>8.5946705882352941</v>
      </c>
      <c r="AC30" s="7"/>
      <c r="AD30" s="7" t="s">
        <v>20</v>
      </c>
      <c r="AE30" s="7">
        <f t="shared" si="23"/>
        <v>10.543058877860641</v>
      </c>
      <c r="AF30" s="30">
        <f t="shared" si="21"/>
        <v>8.5946705882352941</v>
      </c>
    </row>
    <row r="31" spans="3:32" x14ac:dyDescent="0.25">
      <c r="C31" s="51"/>
      <c r="D31" s="14">
        <v>30</v>
      </c>
      <c r="E31" s="14" t="s">
        <v>38</v>
      </c>
      <c r="F31" s="14" t="s">
        <v>46</v>
      </c>
      <c r="G31" s="14" t="s">
        <v>21</v>
      </c>
      <c r="H31" s="19">
        <v>65.37</v>
      </c>
      <c r="I31" s="19">
        <v>149</v>
      </c>
      <c r="J31" s="19">
        <v>0.74</v>
      </c>
      <c r="K31" s="19">
        <v>8.0429999999999993</v>
      </c>
      <c r="L31" s="19">
        <f t="shared" si="22"/>
        <v>88.337837837837839</v>
      </c>
      <c r="M31" s="19">
        <f t="shared" si="12"/>
        <v>13162.337837837838</v>
      </c>
      <c r="N31" s="19">
        <v>1E-3</v>
      </c>
      <c r="O31" s="19">
        <f t="shared" si="13"/>
        <v>13.162337837837839</v>
      </c>
      <c r="P31" s="19">
        <f t="shared" si="14"/>
        <v>1.636496063389014</v>
      </c>
      <c r="Q31" s="22">
        <f t="shared" si="15"/>
        <v>13.091968507112112</v>
      </c>
      <c r="R31" s="7"/>
      <c r="S31" s="28">
        <v>65.37</v>
      </c>
      <c r="T31" s="28">
        <v>149</v>
      </c>
      <c r="U31" s="28">
        <v>1</v>
      </c>
      <c r="V31" s="28">
        <v>34</v>
      </c>
      <c r="W31" s="28">
        <f t="shared" si="16"/>
        <v>65.37</v>
      </c>
      <c r="X31" s="28">
        <f t="shared" si="17"/>
        <v>9740.130000000001</v>
      </c>
      <c r="Y31" s="28">
        <v>1E-3</v>
      </c>
      <c r="Z31" s="28">
        <f t="shared" si="18"/>
        <v>9.7401300000000006</v>
      </c>
      <c r="AA31" s="28">
        <f t="shared" si="19"/>
        <v>0.28647441176470589</v>
      </c>
      <c r="AB31" s="29">
        <f t="shared" si="20"/>
        <v>11.458976470588237</v>
      </c>
      <c r="AC31" s="7"/>
      <c r="AD31" s="7" t="s">
        <v>21</v>
      </c>
      <c r="AE31" s="7">
        <f t="shared" si="23"/>
        <v>13.091968507112112</v>
      </c>
      <c r="AF31" s="30">
        <f t="shared" si="21"/>
        <v>11.458976470588237</v>
      </c>
    </row>
    <row r="32" spans="3:32" x14ac:dyDescent="0.25">
      <c r="C32" s="51"/>
      <c r="D32" s="14">
        <v>50</v>
      </c>
      <c r="E32" s="14" t="s">
        <v>36</v>
      </c>
      <c r="F32" s="14" t="s">
        <v>46</v>
      </c>
      <c r="G32" s="14" t="s">
        <v>24</v>
      </c>
      <c r="H32" s="19">
        <v>7.62</v>
      </c>
      <c r="I32" s="19">
        <v>149</v>
      </c>
      <c r="J32" s="19">
        <v>0.74</v>
      </c>
      <c r="K32" s="19">
        <v>8.6579999999999995</v>
      </c>
      <c r="L32" s="19">
        <f t="shared" si="22"/>
        <v>10.297297297297298</v>
      </c>
      <c r="M32" s="19">
        <f t="shared" si="12"/>
        <v>1534.2972972972975</v>
      </c>
      <c r="N32" s="19">
        <v>1E-3</v>
      </c>
      <c r="O32" s="19">
        <f t="shared" si="13"/>
        <v>1.5342972972972975</v>
      </c>
      <c r="P32" s="19">
        <f t="shared" si="14"/>
        <v>0.17721151504935292</v>
      </c>
      <c r="Q32" s="22">
        <f t="shared" si="15"/>
        <v>1.4176921203948234</v>
      </c>
      <c r="R32" s="7"/>
      <c r="S32" s="28">
        <v>24.67</v>
      </c>
      <c r="T32" s="28">
        <v>149</v>
      </c>
      <c r="U32" s="28">
        <v>1</v>
      </c>
      <c r="V32" s="28">
        <v>31.5</v>
      </c>
      <c r="W32" s="28">
        <f t="shared" si="16"/>
        <v>24.67</v>
      </c>
      <c r="X32" s="28">
        <f t="shared" si="17"/>
        <v>3675.8300000000004</v>
      </c>
      <c r="Y32" s="28">
        <v>1E-3</v>
      </c>
      <c r="Z32" s="28">
        <f t="shared" si="18"/>
        <v>3.6758300000000004</v>
      </c>
      <c r="AA32" s="28">
        <f t="shared" si="19"/>
        <v>0.11669301587301588</v>
      </c>
      <c r="AB32" s="29">
        <f t="shared" si="20"/>
        <v>4.6677206349206353</v>
      </c>
      <c r="AC32" s="7"/>
      <c r="AD32" s="7" t="s">
        <v>24</v>
      </c>
      <c r="AE32" s="7">
        <f t="shared" si="23"/>
        <v>1.4176921203948234</v>
      </c>
      <c r="AF32" s="30">
        <f t="shared" si="21"/>
        <v>4.6677206349206353</v>
      </c>
    </row>
    <row r="33" spans="1:33" x14ac:dyDescent="0.25">
      <c r="C33" s="51"/>
      <c r="D33" s="14">
        <v>50</v>
      </c>
      <c r="E33" s="14" t="s">
        <v>37</v>
      </c>
      <c r="F33" s="14" t="s">
        <v>46</v>
      </c>
      <c r="G33" s="14" t="s">
        <v>25</v>
      </c>
      <c r="H33" s="19">
        <v>22.73</v>
      </c>
      <c r="I33" s="19">
        <v>149</v>
      </c>
      <c r="J33" s="19">
        <v>0.74</v>
      </c>
      <c r="K33" s="19">
        <v>8.09</v>
      </c>
      <c r="L33" s="19">
        <f t="shared" si="22"/>
        <v>30.716216216216218</v>
      </c>
      <c r="M33" s="19">
        <f t="shared" si="12"/>
        <v>4576.7162162162167</v>
      </c>
      <c r="N33" s="19">
        <v>1E-3</v>
      </c>
      <c r="O33" s="19">
        <f t="shared" si="13"/>
        <v>4.5767162162162167</v>
      </c>
      <c r="P33" s="19">
        <f t="shared" si="14"/>
        <v>0.56572511943340131</v>
      </c>
      <c r="Q33" s="22">
        <f t="shared" si="15"/>
        <v>4.5258009554672105</v>
      </c>
      <c r="R33" s="7"/>
      <c r="S33" s="28">
        <v>50.81</v>
      </c>
      <c r="T33" s="28">
        <v>149</v>
      </c>
      <c r="U33" s="28">
        <v>1</v>
      </c>
      <c r="V33" s="28">
        <v>34</v>
      </c>
      <c r="W33" s="28">
        <f t="shared" si="16"/>
        <v>50.81</v>
      </c>
      <c r="X33" s="28">
        <f t="shared" si="17"/>
        <v>7570.6900000000005</v>
      </c>
      <c r="Y33" s="28">
        <v>1E-3</v>
      </c>
      <c r="Z33" s="28">
        <f t="shared" si="18"/>
        <v>7.5706900000000008</v>
      </c>
      <c r="AA33" s="28">
        <f t="shared" si="19"/>
        <v>0.22266735294117648</v>
      </c>
      <c r="AB33" s="29">
        <f t="shared" si="20"/>
        <v>8.90669411764706</v>
      </c>
      <c r="AC33" s="7"/>
      <c r="AD33" s="7" t="s">
        <v>25</v>
      </c>
      <c r="AE33" s="7">
        <f t="shared" si="23"/>
        <v>4.5258009554672105</v>
      </c>
      <c r="AF33" s="30">
        <f t="shared" si="21"/>
        <v>8.90669411764706</v>
      </c>
    </row>
    <row r="34" spans="1:33" x14ac:dyDescent="0.25">
      <c r="C34" s="51"/>
      <c r="D34" s="14">
        <v>50</v>
      </c>
      <c r="E34" s="14" t="s">
        <v>38</v>
      </c>
      <c r="F34" s="14" t="s">
        <v>46</v>
      </c>
      <c r="G34" s="14" t="s">
        <v>26</v>
      </c>
      <c r="H34" s="19">
        <v>13.02</v>
      </c>
      <c r="I34" s="19">
        <v>149</v>
      </c>
      <c r="J34" s="19">
        <v>0.74</v>
      </c>
      <c r="K34" s="19">
        <v>8.32</v>
      </c>
      <c r="L34" s="19">
        <f t="shared" si="22"/>
        <v>17.594594594594593</v>
      </c>
      <c r="M34" s="19">
        <f t="shared" si="12"/>
        <v>2621.5945945945941</v>
      </c>
      <c r="N34" s="19">
        <v>1E-3</v>
      </c>
      <c r="O34" s="19">
        <f t="shared" si="13"/>
        <v>2.621594594594594</v>
      </c>
      <c r="P34" s="19">
        <f t="shared" si="14"/>
        <v>0.31509550415800408</v>
      </c>
      <c r="Q34" s="22">
        <f t="shared" si="15"/>
        <v>2.5207640332640326</v>
      </c>
      <c r="R34" s="7"/>
      <c r="S34" s="28">
        <v>39.92</v>
      </c>
      <c r="T34" s="28">
        <v>149</v>
      </c>
      <c r="U34" s="28">
        <v>1</v>
      </c>
      <c r="V34" s="28">
        <v>32</v>
      </c>
      <c r="W34" s="28">
        <f t="shared" si="16"/>
        <v>39.92</v>
      </c>
      <c r="X34" s="28">
        <f t="shared" si="17"/>
        <v>5948.08</v>
      </c>
      <c r="Y34" s="28">
        <v>1E-3</v>
      </c>
      <c r="Z34" s="28">
        <f t="shared" si="18"/>
        <v>5.94808</v>
      </c>
      <c r="AA34" s="28">
        <f t="shared" si="19"/>
        <v>0.1858775</v>
      </c>
      <c r="AB34" s="29">
        <f t="shared" si="20"/>
        <v>7.4351000000000003</v>
      </c>
      <c r="AC34" s="7"/>
      <c r="AD34" s="7" t="s">
        <v>26</v>
      </c>
      <c r="AE34" s="7">
        <f t="shared" si="23"/>
        <v>2.5207640332640326</v>
      </c>
      <c r="AF34" s="30">
        <f t="shared" si="21"/>
        <v>7.4351000000000003</v>
      </c>
    </row>
    <row r="35" spans="1:33" x14ac:dyDescent="0.25">
      <c r="C35" s="51"/>
      <c r="D35" s="14">
        <v>70</v>
      </c>
      <c r="E35" s="14" t="s">
        <v>36</v>
      </c>
      <c r="F35" s="14" t="s">
        <v>46</v>
      </c>
      <c r="G35" s="14" t="s">
        <v>29</v>
      </c>
      <c r="H35" s="19">
        <v>127.884</v>
      </c>
      <c r="I35" s="19">
        <v>30</v>
      </c>
      <c r="J35" s="19">
        <v>0.74</v>
      </c>
      <c r="K35" s="19">
        <v>8.4600000000000009</v>
      </c>
      <c r="L35" s="19">
        <f t="shared" si="22"/>
        <v>172.81621621621622</v>
      </c>
      <c r="M35" s="19">
        <f t="shared" si="12"/>
        <v>5184.4864864864867</v>
      </c>
      <c r="N35" s="19">
        <v>1E-3</v>
      </c>
      <c r="O35" s="19">
        <f t="shared" si="13"/>
        <v>5.1844864864864864</v>
      </c>
      <c r="P35" s="19">
        <f t="shared" si="14"/>
        <v>0.61282346175963187</v>
      </c>
      <c r="Q35" s="22">
        <f t="shared" si="15"/>
        <v>4.902587694077055</v>
      </c>
      <c r="R35" s="7"/>
      <c r="S35" s="28">
        <v>61.677500000000002</v>
      </c>
      <c r="T35" s="28">
        <v>30</v>
      </c>
      <c r="U35" s="28">
        <v>1</v>
      </c>
      <c r="V35" s="28">
        <v>25</v>
      </c>
      <c r="W35" s="28">
        <f t="shared" si="16"/>
        <v>61.677500000000002</v>
      </c>
      <c r="X35" s="28">
        <f t="shared" si="17"/>
        <v>1850.325</v>
      </c>
      <c r="Y35" s="28">
        <v>1E-3</v>
      </c>
      <c r="Z35" s="28">
        <f t="shared" si="18"/>
        <v>1.850325</v>
      </c>
      <c r="AA35" s="28">
        <f t="shared" si="19"/>
        <v>7.4012999999999995E-2</v>
      </c>
      <c r="AB35" s="29">
        <f t="shared" si="20"/>
        <v>2.9605199999999998</v>
      </c>
      <c r="AC35" s="7"/>
      <c r="AD35" s="7" t="s">
        <v>29</v>
      </c>
      <c r="AE35" s="7">
        <f t="shared" si="23"/>
        <v>4.902587694077055</v>
      </c>
      <c r="AF35" s="30">
        <f t="shared" si="21"/>
        <v>2.9605199999999998</v>
      </c>
    </row>
    <row r="36" spans="1:33" x14ac:dyDescent="0.25">
      <c r="C36" s="51"/>
      <c r="D36" s="14">
        <v>70</v>
      </c>
      <c r="E36" s="14" t="s">
        <v>37</v>
      </c>
      <c r="F36" s="14" t="s">
        <v>46</v>
      </c>
      <c r="G36" s="14" t="s">
        <v>30</v>
      </c>
      <c r="H36" s="19">
        <v>119.7145</v>
      </c>
      <c r="I36" s="19">
        <v>30</v>
      </c>
      <c r="J36" s="19">
        <v>0.74</v>
      </c>
      <c r="K36" s="19">
        <v>7.3259999999999996</v>
      </c>
      <c r="L36" s="19">
        <f t="shared" si="22"/>
        <v>161.77635135135137</v>
      </c>
      <c r="M36" s="19">
        <f t="shared" si="12"/>
        <v>4853.2905405405409</v>
      </c>
      <c r="N36" s="19">
        <v>1E-3</v>
      </c>
      <c r="O36" s="19">
        <f t="shared" si="13"/>
        <v>4.8532905405405407</v>
      </c>
      <c r="P36" s="19">
        <f t="shared" si="14"/>
        <v>0.66247482125860513</v>
      </c>
      <c r="Q36" s="22">
        <f t="shared" si="15"/>
        <v>5.299798570068841</v>
      </c>
      <c r="R36" s="7"/>
      <c r="S36" s="28">
        <v>70.504000000000005</v>
      </c>
      <c r="T36" s="28">
        <v>30</v>
      </c>
      <c r="U36" s="28">
        <v>1</v>
      </c>
      <c r="V36" s="28">
        <v>34</v>
      </c>
      <c r="W36" s="28">
        <f t="shared" si="16"/>
        <v>70.504000000000005</v>
      </c>
      <c r="X36" s="28">
        <f t="shared" si="17"/>
        <v>2115.1200000000003</v>
      </c>
      <c r="Y36" s="28">
        <v>1E-3</v>
      </c>
      <c r="Z36" s="28">
        <f t="shared" si="18"/>
        <v>2.1151200000000006</v>
      </c>
      <c r="AA36" s="28">
        <f t="shared" si="19"/>
        <v>6.2209411764705902E-2</v>
      </c>
      <c r="AB36" s="29">
        <f t="shared" si="20"/>
        <v>2.4883764705882361</v>
      </c>
      <c r="AC36" s="7"/>
      <c r="AD36" s="7" t="s">
        <v>30</v>
      </c>
      <c r="AE36" s="7">
        <f t="shared" si="23"/>
        <v>5.299798570068841</v>
      </c>
      <c r="AF36" s="30">
        <f t="shared" si="21"/>
        <v>2.4883764705882361</v>
      </c>
    </row>
    <row r="37" spans="1:33" ht="15" thickBot="1" x14ac:dyDescent="0.3">
      <c r="C37" s="52"/>
      <c r="D37" s="15">
        <v>70</v>
      </c>
      <c r="E37" s="15" t="s">
        <v>38</v>
      </c>
      <c r="F37" s="15" t="s">
        <v>46</v>
      </c>
      <c r="G37" s="15" t="s">
        <v>31</v>
      </c>
      <c r="H37" s="20">
        <v>76.801000000000002</v>
      </c>
      <c r="I37" s="20">
        <v>30</v>
      </c>
      <c r="J37" s="20">
        <v>0.74</v>
      </c>
      <c r="K37" s="20">
        <v>7.6050000000000004</v>
      </c>
      <c r="L37" s="20">
        <f t="shared" si="22"/>
        <v>103.78513513513514</v>
      </c>
      <c r="M37" s="20">
        <f t="shared" si="12"/>
        <v>3113.5540540540542</v>
      </c>
      <c r="N37" s="20">
        <v>1E-3</v>
      </c>
      <c r="O37" s="20">
        <f t="shared" si="13"/>
        <v>3.1135540540540543</v>
      </c>
      <c r="P37" s="20">
        <f t="shared" si="14"/>
        <v>0.40940881710112481</v>
      </c>
      <c r="Q37" s="23">
        <f t="shared" si="15"/>
        <v>3.2752705368089985</v>
      </c>
      <c r="R37" s="31"/>
      <c r="S37" s="32">
        <v>53.153500000000001</v>
      </c>
      <c r="T37" s="32">
        <v>30</v>
      </c>
      <c r="U37" s="32">
        <v>1</v>
      </c>
      <c r="V37" s="32">
        <v>34</v>
      </c>
      <c r="W37" s="32">
        <f t="shared" si="16"/>
        <v>53.153500000000001</v>
      </c>
      <c r="X37" s="32">
        <f t="shared" si="17"/>
        <v>1594.605</v>
      </c>
      <c r="Y37" s="32">
        <v>1E-3</v>
      </c>
      <c r="Z37" s="32">
        <f t="shared" si="18"/>
        <v>1.5946050000000001</v>
      </c>
      <c r="AA37" s="32">
        <f t="shared" si="19"/>
        <v>4.6900147058823533E-2</v>
      </c>
      <c r="AB37" s="33">
        <f t="shared" si="20"/>
        <v>1.8760058823529413</v>
      </c>
      <c r="AC37" s="31"/>
      <c r="AD37" s="31" t="s">
        <v>31</v>
      </c>
      <c r="AE37" s="31">
        <f t="shared" si="23"/>
        <v>3.2752705368089985</v>
      </c>
      <c r="AF37" s="34">
        <f t="shared" si="21"/>
        <v>1.8760058823529413</v>
      </c>
    </row>
    <row r="40" spans="1:33" ht="15" thickBot="1" x14ac:dyDescent="0.3">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row>
    <row r="41" spans="1:33" x14ac:dyDescent="0.25">
      <c r="A41" s="44" t="s">
        <v>54</v>
      </c>
      <c r="B41" s="82"/>
      <c r="C41" s="82"/>
      <c r="D41" s="46"/>
    </row>
    <row r="42" spans="1:33" x14ac:dyDescent="0.25">
      <c r="A42" s="44"/>
      <c r="B42" s="45"/>
      <c r="C42" s="45"/>
      <c r="D42" s="46"/>
    </row>
    <row r="43" spans="1:33" ht="15" thickBot="1" x14ac:dyDescent="0.3">
      <c r="A43" s="47"/>
      <c r="B43" s="48"/>
      <c r="C43" s="48"/>
      <c r="D43" s="49"/>
    </row>
    <row r="44" spans="1:33" x14ac:dyDescent="0.25">
      <c r="A44" s="84"/>
      <c r="B44" s="84"/>
      <c r="C44" s="84"/>
      <c r="D44" s="84"/>
    </row>
    <row r="45" spans="1:33" ht="15" thickBot="1" x14ac:dyDescent="0.3">
      <c r="A45" s="84"/>
      <c r="B45" s="84"/>
      <c r="C45" s="84"/>
      <c r="D45" s="84"/>
    </row>
    <row r="46" spans="1:33" ht="15.75" thickBot="1" x14ac:dyDescent="0.3">
      <c r="H46" s="38" t="s">
        <v>39</v>
      </c>
      <c r="I46" s="39"/>
      <c r="J46" s="39"/>
      <c r="K46" s="39"/>
      <c r="L46" s="39"/>
      <c r="M46" s="39"/>
      <c r="N46" s="39"/>
      <c r="O46" s="39"/>
      <c r="P46" s="39"/>
      <c r="Q46" s="40"/>
      <c r="S46" s="53" t="s">
        <v>40</v>
      </c>
      <c r="T46" s="54"/>
      <c r="U46" s="54"/>
      <c r="V46" s="54"/>
      <c r="W46" s="54"/>
      <c r="X46" s="54"/>
      <c r="Y46" s="54"/>
      <c r="Z46" s="54"/>
      <c r="AA46" s="54"/>
      <c r="AB46" s="55"/>
      <c r="AD46" s="35" t="s">
        <v>66</v>
      </c>
      <c r="AE46" s="36"/>
      <c r="AF46" s="37"/>
    </row>
    <row r="47" spans="1:33" ht="14.25" customHeight="1" thickBot="1" x14ac:dyDescent="0.25">
      <c r="C47" s="1"/>
      <c r="D47" s="1"/>
      <c r="E47" s="1"/>
      <c r="F47" s="1"/>
      <c r="G47" s="1"/>
      <c r="H47" s="11"/>
      <c r="I47" s="11"/>
      <c r="J47" s="11"/>
      <c r="K47" s="11"/>
      <c r="L47" s="11"/>
      <c r="M47" s="11"/>
      <c r="N47" s="11"/>
      <c r="O47" s="11"/>
      <c r="P47" s="11"/>
      <c r="Q47" s="11"/>
      <c r="S47" s="9"/>
      <c r="T47" s="9"/>
      <c r="U47" s="9"/>
      <c r="V47" s="9"/>
      <c r="W47" s="9"/>
      <c r="X47" s="9"/>
      <c r="Y47" s="9"/>
      <c r="Z47" s="9"/>
      <c r="AA47" s="9"/>
      <c r="AB47" s="9"/>
    </row>
    <row r="48" spans="1:33" ht="72" thickBot="1" x14ac:dyDescent="0.25">
      <c r="C48" s="1"/>
      <c r="D48" s="12" t="s">
        <v>34</v>
      </c>
      <c r="E48" s="12" t="s">
        <v>35</v>
      </c>
      <c r="F48" s="12" t="s">
        <v>45</v>
      </c>
      <c r="G48" s="14" t="s">
        <v>0</v>
      </c>
      <c r="H48" s="10" t="s">
        <v>42</v>
      </c>
      <c r="I48" s="11" t="s">
        <v>1</v>
      </c>
      <c r="J48" s="11" t="s">
        <v>41</v>
      </c>
      <c r="K48" s="11" t="s">
        <v>2</v>
      </c>
      <c r="L48" s="10" t="s">
        <v>44</v>
      </c>
      <c r="M48" s="10" t="s">
        <v>48</v>
      </c>
      <c r="N48" s="11" t="s">
        <v>43</v>
      </c>
      <c r="O48" s="10" t="s">
        <v>49</v>
      </c>
      <c r="P48" s="11" t="s">
        <v>4</v>
      </c>
      <c r="Q48" s="16" t="s">
        <v>67</v>
      </c>
      <c r="S48" s="9" t="s">
        <v>42</v>
      </c>
      <c r="T48" s="9" t="s">
        <v>1</v>
      </c>
      <c r="U48" s="9" t="s">
        <v>41</v>
      </c>
      <c r="V48" s="9" t="s">
        <v>5</v>
      </c>
      <c r="W48" s="8" t="s">
        <v>44</v>
      </c>
      <c r="X48" s="8" t="s">
        <v>48</v>
      </c>
      <c r="Y48" s="9" t="s">
        <v>3</v>
      </c>
      <c r="Z48" s="8" t="s">
        <v>49</v>
      </c>
      <c r="AA48" s="9" t="s">
        <v>6</v>
      </c>
      <c r="AB48" s="17" t="s">
        <v>68</v>
      </c>
      <c r="AD48" s="2" t="s">
        <v>0</v>
      </c>
      <c r="AE48" s="2" t="s">
        <v>52</v>
      </c>
      <c r="AF48" s="2" t="s">
        <v>53</v>
      </c>
    </row>
    <row r="49" spans="3:32" x14ac:dyDescent="0.2">
      <c r="C49" s="50" t="s">
        <v>32</v>
      </c>
      <c r="D49" s="56">
        <v>0</v>
      </c>
      <c r="E49" s="56" t="s">
        <v>36</v>
      </c>
      <c r="F49" s="56" t="s">
        <v>69</v>
      </c>
      <c r="G49" s="57" t="s">
        <v>7</v>
      </c>
      <c r="H49" s="68">
        <v>118.95</v>
      </c>
      <c r="I49" s="68">
        <v>299</v>
      </c>
      <c r="J49" s="68">
        <v>0.74</v>
      </c>
      <c r="K49" s="68">
        <v>6.2919999999999998</v>
      </c>
      <c r="L49" s="68">
        <f>H49/J49</f>
        <v>160.74324324324326</v>
      </c>
      <c r="M49" s="68">
        <f>L49*I49</f>
        <v>48062.229729729734</v>
      </c>
      <c r="N49" s="68">
        <v>1E-3</v>
      </c>
      <c r="O49" s="68">
        <f>M49*N49</f>
        <v>48.062229729729737</v>
      </c>
      <c r="P49" s="68">
        <f>O49/K49</f>
        <v>7.6386251954433781</v>
      </c>
      <c r="Q49" s="69">
        <f>P49*8</f>
        <v>61.109001563547025</v>
      </c>
      <c r="R49" s="58"/>
      <c r="S49" s="75">
        <v>159.01249999999999</v>
      </c>
      <c r="T49" s="75">
        <v>299</v>
      </c>
      <c r="U49" s="75">
        <v>1</v>
      </c>
      <c r="V49" s="75">
        <v>27</v>
      </c>
      <c r="W49" s="75">
        <f>S49/U49</f>
        <v>159.01249999999999</v>
      </c>
      <c r="X49" s="75">
        <f>W49*T49</f>
        <v>47544.737499999996</v>
      </c>
      <c r="Y49" s="75">
        <v>1E-3</v>
      </c>
      <c r="Z49" s="75">
        <f>X49*Y49</f>
        <v>47.544737499999997</v>
      </c>
      <c r="AA49" s="75">
        <f>Z49/V49</f>
        <v>1.7609162037037036</v>
      </c>
      <c r="AB49" s="79">
        <f>AA49*40</f>
        <v>70.436648148148151</v>
      </c>
      <c r="AC49" s="58"/>
      <c r="AD49" s="58" t="s">
        <v>7</v>
      </c>
      <c r="AE49" s="58">
        <f>Q49</f>
        <v>61.109001563547025</v>
      </c>
      <c r="AF49" s="59">
        <f>AB49</f>
        <v>70.436648148148151</v>
      </c>
    </row>
    <row r="50" spans="3:32" ht="14.25" customHeight="1" x14ac:dyDescent="0.2">
      <c r="C50" s="51"/>
      <c r="D50" s="60">
        <v>0</v>
      </c>
      <c r="E50" s="60" t="s">
        <v>37</v>
      </c>
      <c r="F50" s="60" t="s">
        <v>69</v>
      </c>
      <c r="G50" s="61" t="s">
        <v>8</v>
      </c>
      <c r="H50" s="70">
        <v>48.652999999999999</v>
      </c>
      <c r="I50" s="70">
        <v>299</v>
      </c>
      <c r="J50" s="70">
        <v>0.74</v>
      </c>
      <c r="K50" s="70">
        <v>7.1580000000000004</v>
      </c>
      <c r="L50" s="70">
        <f t="shared" ref="L50:L58" si="24">H50/J50</f>
        <v>65.747297297297294</v>
      </c>
      <c r="M50" s="70">
        <f t="shared" ref="M50:M58" si="25">L50*I50</f>
        <v>19658.441891891889</v>
      </c>
      <c r="N50" s="70">
        <v>1E-3</v>
      </c>
      <c r="O50" s="70">
        <f t="shared" ref="O50:O58" si="26">M50*N50</f>
        <v>19.65844189189189</v>
      </c>
      <c r="P50" s="70">
        <f t="shared" ref="P50:P58" si="27">O50/K50</f>
        <v>2.7463595825498586</v>
      </c>
      <c r="Q50" s="71">
        <f t="shared" ref="Q50:Q58" si="28">P50*8</f>
        <v>21.970876660398869</v>
      </c>
      <c r="R50" s="62"/>
      <c r="S50" s="76">
        <v>234.53050000000002</v>
      </c>
      <c r="T50" s="76">
        <v>299</v>
      </c>
      <c r="U50" s="76">
        <v>1</v>
      </c>
      <c r="V50" s="76">
        <v>29</v>
      </c>
      <c r="W50" s="76">
        <f t="shared" ref="W50:W58" si="29">S50/U50</f>
        <v>234.53050000000002</v>
      </c>
      <c r="X50" s="76">
        <f t="shared" ref="X50:X58" si="30">W50*T50</f>
        <v>70124.619500000001</v>
      </c>
      <c r="Y50" s="76">
        <v>1E-3</v>
      </c>
      <c r="Z50" s="76">
        <f t="shared" ref="Z50:Z58" si="31">X50*Y50</f>
        <v>70.124619500000009</v>
      </c>
      <c r="AA50" s="76">
        <f t="shared" ref="AA50:AA58" si="32">Z50/V50</f>
        <v>2.4180903275862073</v>
      </c>
      <c r="AB50" s="80">
        <f t="shared" ref="AB50:AB58" si="33">AA50*40</f>
        <v>96.723613103448287</v>
      </c>
      <c r="AC50" s="62"/>
      <c r="AD50" s="62" t="s">
        <v>8</v>
      </c>
      <c r="AE50" s="62">
        <f t="shared" ref="AE50:AE58" si="34">Q50</f>
        <v>21.970876660398869</v>
      </c>
      <c r="AF50" s="63">
        <f t="shared" ref="AF50:AF58" si="35">AB50</f>
        <v>96.723613103448287</v>
      </c>
    </row>
    <row r="51" spans="3:32" x14ac:dyDescent="0.2">
      <c r="C51" s="51"/>
      <c r="D51" s="60">
        <v>15</v>
      </c>
      <c r="E51" s="60" t="s">
        <v>36</v>
      </c>
      <c r="F51" s="60" t="s">
        <v>69</v>
      </c>
      <c r="G51" s="61" t="s">
        <v>12</v>
      </c>
      <c r="H51" s="70">
        <v>90.799000000000007</v>
      </c>
      <c r="I51" s="70">
        <v>299</v>
      </c>
      <c r="J51" s="70">
        <v>0.74</v>
      </c>
      <c r="K51" s="70">
        <v>8.0969999999999995</v>
      </c>
      <c r="L51" s="70">
        <f t="shared" si="24"/>
        <v>122.70135135135136</v>
      </c>
      <c r="M51" s="70">
        <f t="shared" si="25"/>
        <v>36687.704054054055</v>
      </c>
      <c r="N51" s="70">
        <v>1E-3</v>
      </c>
      <c r="O51" s="70">
        <f t="shared" si="26"/>
        <v>36.687704054054052</v>
      </c>
      <c r="P51" s="70">
        <f t="shared" si="27"/>
        <v>4.5310243366745775</v>
      </c>
      <c r="Q51" s="71">
        <f t="shared" si="28"/>
        <v>36.24819469339662</v>
      </c>
      <c r="R51" s="62"/>
      <c r="S51" s="76">
        <v>71.356499999999997</v>
      </c>
      <c r="T51" s="76">
        <v>299</v>
      </c>
      <c r="U51" s="76">
        <v>1</v>
      </c>
      <c r="V51" s="76">
        <v>18</v>
      </c>
      <c r="W51" s="76">
        <f t="shared" si="29"/>
        <v>71.356499999999997</v>
      </c>
      <c r="X51" s="76">
        <f t="shared" si="30"/>
        <v>21335.593499999999</v>
      </c>
      <c r="Y51" s="76">
        <v>1E-3</v>
      </c>
      <c r="Z51" s="76">
        <f t="shared" si="31"/>
        <v>21.335593499999998</v>
      </c>
      <c r="AA51" s="76">
        <f t="shared" si="32"/>
        <v>1.18531075</v>
      </c>
      <c r="AB51" s="80">
        <f t="shared" si="33"/>
        <v>47.412430000000001</v>
      </c>
      <c r="AC51" s="62"/>
      <c r="AD51" s="62" t="s">
        <v>12</v>
      </c>
      <c r="AE51" s="62">
        <f t="shared" si="34"/>
        <v>36.24819469339662</v>
      </c>
      <c r="AF51" s="63">
        <f t="shared" si="35"/>
        <v>47.412430000000001</v>
      </c>
    </row>
    <row r="52" spans="3:32" x14ac:dyDescent="0.2">
      <c r="C52" s="51"/>
      <c r="D52" s="60">
        <v>15</v>
      </c>
      <c r="E52" s="60" t="s">
        <v>37</v>
      </c>
      <c r="F52" s="60" t="s">
        <v>69</v>
      </c>
      <c r="G52" s="61" t="s">
        <v>13</v>
      </c>
      <c r="H52" s="70">
        <v>106.78999999999999</v>
      </c>
      <c r="I52" s="70">
        <v>299</v>
      </c>
      <c r="J52" s="70">
        <v>0.74</v>
      </c>
      <c r="K52" s="70">
        <v>7.51</v>
      </c>
      <c r="L52" s="70">
        <f t="shared" si="24"/>
        <v>144.31081081081081</v>
      </c>
      <c r="M52" s="70">
        <f t="shared" si="25"/>
        <v>43148.932432432433</v>
      </c>
      <c r="N52" s="70">
        <v>1E-3</v>
      </c>
      <c r="O52" s="70">
        <f t="shared" si="26"/>
        <v>43.148932432432431</v>
      </c>
      <c r="P52" s="70">
        <f t="shared" si="27"/>
        <v>5.7455302839457296</v>
      </c>
      <c r="Q52" s="71">
        <f t="shared" si="28"/>
        <v>45.964242271565837</v>
      </c>
      <c r="R52" s="62"/>
      <c r="S52" s="76">
        <v>66.476500000000001</v>
      </c>
      <c r="T52" s="76">
        <v>299</v>
      </c>
      <c r="U52" s="76">
        <v>1</v>
      </c>
      <c r="V52" s="76">
        <v>26</v>
      </c>
      <c r="W52" s="76">
        <f t="shared" si="29"/>
        <v>66.476500000000001</v>
      </c>
      <c r="X52" s="76">
        <f t="shared" si="30"/>
        <v>19876.4735</v>
      </c>
      <c r="Y52" s="76">
        <v>1E-3</v>
      </c>
      <c r="Z52" s="76">
        <f t="shared" si="31"/>
        <v>19.876473499999999</v>
      </c>
      <c r="AA52" s="76">
        <f t="shared" si="32"/>
        <v>0.76447975000000001</v>
      </c>
      <c r="AB52" s="80">
        <f t="shared" si="33"/>
        <v>30.579190000000001</v>
      </c>
      <c r="AC52" s="62"/>
      <c r="AD52" s="62" t="s">
        <v>13</v>
      </c>
      <c r="AE52" s="62">
        <f t="shared" si="34"/>
        <v>45.964242271565837</v>
      </c>
      <c r="AF52" s="63">
        <f t="shared" si="35"/>
        <v>30.579190000000001</v>
      </c>
    </row>
    <row r="53" spans="3:32" x14ac:dyDescent="0.2">
      <c r="C53" s="51"/>
      <c r="D53" s="60">
        <v>30</v>
      </c>
      <c r="E53" s="60" t="s">
        <v>36</v>
      </c>
      <c r="F53" s="60" t="s">
        <v>69</v>
      </c>
      <c r="G53" s="61" t="s">
        <v>17</v>
      </c>
      <c r="H53" s="70">
        <v>50.54</v>
      </c>
      <c r="I53" s="70">
        <v>299</v>
      </c>
      <c r="J53" s="70">
        <v>0.74</v>
      </c>
      <c r="K53" s="70">
        <v>6.1719999999999997</v>
      </c>
      <c r="L53" s="70">
        <f t="shared" si="24"/>
        <v>68.297297297297291</v>
      </c>
      <c r="M53" s="70">
        <f t="shared" si="25"/>
        <v>20420.89189189189</v>
      </c>
      <c r="N53" s="70">
        <v>1E-3</v>
      </c>
      <c r="O53" s="70">
        <f t="shared" si="26"/>
        <v>20.420891891891891</v>
      </c>
      <c r="P53" s="70">
        <f t="shared" si="27"/>
        <v>3.3086344607731517</v>
      </c>
      <c r="Q53" s="71">
        <f t="shared" si="28"/>
        <v>26.469075686185214</v>
      </c>
      <c r="R53" s="62"/>
      <c r="S53" s="76">
        <v>77.962999999999994</v>
      </c>
      <c r="T53" s="76">
        <v>299</v>
      </c>
      <c r="U53" s="76">
        <v>1</v>
      </c>
      <c r="V53" s="76">
        <v>24</v>
      </c>
      <c r="W53" s="76">
        <f t="shared" si="29"/>
        <v>77.962999999999994</v>
      </c>
      <c r="X53" s="76">
        <f t="shared" si="30"/>
        <v>23310.936999999998</v>
      </c>
      <c r="Y53" s="76">
        <v>1E-3</v>
      </c>
      <c r="Z53" s="76">
        <f t="shared" si="31"/>
        <v>23.310936999999999</v>
      </c>
      <c r="AA53" s="76">
        <f t="shared" si="32"/>
        <v>0.97128904166666663</v>
      </c>
      <c r="AB53" s="80">
        <f t="shared" si="33"/>
        <v>38.851561666666669</v>
      </c>
      <c r="AC53" s="62"/>
      <c r="AD53" s="62" t="s">
        <v>17</v>
      </c>
      <c r="AE53" s="62">
        <f t="shared" si="34"/>
        <v>26.469075686185214</v>
      </c>
      <c r="AF53" s="63">
        <f t="shared" si="35"/>
        <v>38.851561666666669</v>
      </c>
    </row>
    <row r="54" spans="3:32" x14ac:dyDescent="0.2">
      <c r="C54" s="51"/>
      <c r="D54" s="60">
        <v>30</v>
      </c>
      <c r="E54" s="60" t="s">
        <v>37</v>
      </c>
      <c r="F54" s="60" t="s">
        <v>69</v>
      </c>
      <c r="G54" s="61" t="s">
        <v>18</v>
      </c>
      <c r="H54" s="70">
        <v>63.561000000000007</v>
      </c>
      <c r="I54" s="70">
        <v>299</v>
      </c>
      <c r="J54" s="70">
        <v>0.74</v>
      </c>
      <c r="K54" s="70">
        <v>7.258</v>
      </c>
      <c r="L54" s="70">
        <f t="shared" si="24"/>
        <v>85.893243243243248</v>
      </c>
      <c r="M54" s="70">
        <f t="shared" si="25"/>
        <v>25682.079729729732</v>
      </c>
      <c r="N54" s="70">
        <v>1E-3</v>
      </c>
      <c r="O54" s="70">
        <f t="shared" si="26"/>
        <v>25.682079729729733</v>
      </c>
      <c r="P54" s="70">
        <f t="shared" si="27"/>
        <v>3.5384513267745565</v>
      </c>
      <c r="Q54" s="71">
        <f t="shared" si="28"/>
        <v>28.307610614196452</v>
      </c>
      <c r="R54" s="62"/>
      <c r="S54" s="76">
        <v>99.31049999999999</v>
      </c>
      <c r="T54" s="76">
        <v>299</v>
      </c>
      <c r="U54" s="76">
        <v>1</v>
      </c>
      <c r="V54" s="76">
        <v>29.5</v>
      </c>
      <c r="W54" s="76">
        <f t="shared" si="29"/>
        <v>99.31049999999999</v>
      </c>
      <c r="X54" s="76">
        <f t="shared" si="30"/>
        <v>29693.839499999998</v>
      </c>
      <c r="Y54" s="76">
        <v>1E-3</v>
      </c>
      <c r="Z54" s="76">
        <f t="shared" si="31"/>
        <v>29.693839499999999</v>
      </c>
      <c r="AA54" s="76">
        <f t="shared" si="32"/>
        <v>1.0065708305084746</v>
      </c>
      <c r="AB54" s="80">
        <f t="shared" si="33"/>
        <v>40.262833220338983</v>
      </c>
      <c r="AC54" s="62"/>
      <c r="AD54" s="62" t="s">
        <v>18</v>
      </c>
      <c r="AE54" s="62">
        <f t="shared" si="34"/>
        <v>28.307610614196452</v>
      </c>
      <c r="AF54" s="63">
        <f t="shared" si="35"/>
        <v>40.262833220338983</v>
      </c>
    </row>
    <row r="55" spans="3:32" x14ac:dyDescent="0.2">
      <c r="C55" s="51"/>
      <c r="D55" s="60">
        <v>50</v>
      </c>
      <c r="E55" s="60" t="s">
        <v>36</v>
      </c>
      <c r="F55" s="60" t="s">
        <v>69</v>
      </c>
      <c r="G55" s="61" t="s">
        <v>22</v>
      </c>
      <c r="H55" s="70">
        <v>8.18</v>
      </c>
      <c r="I55" s="70">
        <v>149</v>
      </c>
      <c r="J55" s="70">
        <v>0.74</v>
      </c>
      <c r="K55" s="70">
        <v>6.9219999999999997</v>
      </c>
      <c r="L55" s="70">
        <f t="shared" si="24"/>
        <v>11.054054054054054</v>
      </c>
      <c r="M55" s="70">
        <f t="shared" si="25"/>
        <v>1647.0540540540542</v>
      </c>
      <c r="N55" s="70">
        <v>1E-3</v>
      </c>
      <c r="O55" s="70">
        <f t="shared" si="26"/>
        <v>1.6470540540540541</v>
      </c>
      <c r="P55" s="70">
        <f t="shared" si="27"/>
        <v>0.23794482144669954</v>
      </c>
      <c r="Q55" s="71">
        <f t="shared" si="28"/>
        <v>1.9035585715735963</v>
      </c>
      <c r="R55" s="62"/>
      <c r="S55" s="76">
        <v>12.132999999999999</v>
      </c>
      <c r="T55" s="76">
        <v>149</v>
      </c>
      <c r="U55" s="76">
        <v>1</v>
      </c>
      <c r="V55" s="76">
        <v>25</v>
      </c>
      <c r="W55" s="76">
        <f t="shared" si="29"/>
        <v>12.132999999999999</v>
      </c>
      <c r="X55" s="76">
        <f t="shared" si="30"/>
        <v>1807.8169999999998</v>
      </c>
      <c r="Y55" s="76">
        <v>1E-3</v>
      </c>
      <c r="Z55" s="76">
        <f t="shared" si="31"/>
        <v>1.8078169999999998</v>
      </c>
      <c r="AA55" s="76">
        <f t="shared" si="32"/>
        <v>7.231267999999999E-2</v>
      </c>
      <c r="AB55" s="80">
        <f t="shared" si="33"/>
        <v>2.8925071999999998</v>
      </c>
      <c r="AC55" s="62"/>
      <c r="AD55" s="62" t="s">
        <v>22</v>
      </c>
      <c r="AE55" s="62">
        <f t="shared" si="34"/>
        <v>1.9035585715735963</v>
      </c>
      <c r="AF55" s="63">
        <f t="shared" si="35"/>
        <v>2.8925071999999998</v>
      </c>
    </row>
    <row r="56" spans="3:32" x14ac:dyDescent="0.2">
      <c r="C56" s="51"/>
      <c r="D56" s="60">
        <v>50</v>
      </c>
      <c r="E56" s="60" t="s">
        <v>37</v>
      </c>
      <c r="F56" s="60" t="s">
        <v>69</v>
      </c>
      <c r="G56" s="61" t="s">
        <v>23</v>
      </c>
      <c r="H56" s="70">
        <v>10.784500000000001</v>
      </c>
      <c r="I56" s="70">
        <v>149</v>
      </c>
      <c r="J56" s="70">
        <v>0.74</v>
      </c>
      <c r="K56" s="70">
        <v>8.6660000000000004</v>
      </c>
      <c r="L56" s="70">
        <f t="shared" si="24"/>
        <v>14.57364864864865</v>
      </c>
      <c r="M56" s="70">
        <f t="shared" si="25"/>
        <v>2171.473648648649</v>
      </c>
      <c r="N56" s="70">
        <v>1E-3</v>
      </c>
      <c r="O56" s="70">
        <f t="shared" si="26"/>
        <v>2.1714736486486492</v>
      </c>
      <c r="P56" s="70">
        <f t="shared" si="27"/>
        <v>0.25057392668458911</v>
      </c>
      <c r="Q56" s="71">
        <f t="shared" si="28"/>
        <v>2.0045914134767129</v>
      </c>
      <c r="R56" s="62"/>
      <c r="S56" s="76">
        <v>11.545500000000001</v>
      </c>
      <c r="T56" s="76">
        <v>149</v>
      </c>
      <c r="U56" s="76">
        <v>1</v>
      </c>
      <c r="V56" s="76">
        <v>31</v>
      </c>
      <c r="W56" s="76">
        <f t="shared" si="29"/>
        <v>11.545500000000001</v>
      </c>
      <c r="X56" s="76">
        <f t="shared" si="30"/>
        <v>1720.2795000000001</v>
      </c>
      <c r="Y56" s="76">
        <v>1E-3</v>
      </c>
      <c r="Z56" s="76">
        <f t="shared" si="31"/>
        <v>1.7202795000000002</v>
      </c>
      <c r="AA56" s="76">
        <f t="shared" si="32"/>
        <v>5.5492887096774197E-2</v>
      </c>
      <c r="AB56" s="80">
        <f t="shared" si="33"/>
        <v>2.2197154838709681</v>
      </c>
      <c r="AC56" s="62"/>
      <c r="AD56" s="62" t="s">
        <v>23</v>
      </c>
      <c r="AE56" s="62">
        <f t="shared" si="34"/>
        <v>2.0045914134767129</v>
      </c>
      <c r="AF56" s="63">
        <f t="shared" si="35"/>
        <v>2.2197154838709681</v>
      </c>
    </row>
    <row r="57" spans="3:32" x14ac:dyDescent="0.2">
      <c r="C57" s="51"/>
      <c r="D57" s="60">
        <v>70</v>
      </c>
      <c r="E57" s="60" t="s">
        <v>36</v>
      </c>
      <c r="F57" s="60" t="s">
        <v>69</v>
      </c>
      <c r="G57" s="61" t="s">
        <v>27</v>
      </c>
      <c r="H57" s="70">
        <v>135.524</v>
      </c>
      <c r="I57" s="70">
        <v>10</v>
      </c>
      <c r="J57" s="70">
        <v>0.74</v>
      </c>
      <c r="K57" s="70">
        <v>8.9659999999999993</v>
      </c>
      <c r="L57" s="70">
        <f t="shared" si="24"/>
        <v>183.14054054054054</v>
      </c>
      <c r="M57" s="70">
        <f t="shared" si="25"/>
        <v>1831.4054054054054</v>
      </c>
      <c r="N57" s="70">
        <v>1E-3</v>
      </c>
      <c r="O57" s="70">
        <f t="shared" si="26"/>
        <v>1.8314054054054054</v>
      </c>
      <c r="P57" s="70">
        <f t="shared" si="27"/>
        <v>0.20426114269522702</v>
      </c>
      <c r="Q57" s="71">
        <f t="shared" si="28"/>
        <v>1.6340891415618162</v>
      </c>
      <c r="R57" s="62"/>
      <c r="S57" s="76">
        <v>46.851999999999997</v>
      </c>
      <c r="T57" s="76">
        <v>10</v>
      </c>
      <c r="U57" s="76">
        <v>1</v>
      </c>
      <c r="V57" s="76">
        <v>25</v>
      </c>
      <c r="W57" s="76">
        <f t="shared" si="29"/>
        <v>46.851999999999997</v>
      </c>
      <c r="X57" s="76">
        <f t="shared" si="30"/>
        <v>468.52</v>
      </c>
      <c r="Y57" s="76">
        <v>1E-3</v>
      </c>
      <c r="Z57" s="76">
        <f t="shared" si="31"/>
        <v>0.46851999999999999</v>
      </c>
      <c r="AA57" s="76">
        <f t="shared" si="32"/>
        <v>1.8740799999999998E-2</v>
      </c>
      <c r="AB57" s="80">
        <f t="shared" si="33"/>
        <v>0.74963199999999997</v>
      </c>
      <c r="AC57" s="62"/>
      <c r="AD57" s="62" t="s">
        <v>27</v>
      </c>
      <c r="AE57" s="62">
        <f t="shared" si="34"/>
        <v>1.6340891415618162</v>
      </c>
      <c r="AF57" s="63">
        <f t="shared" si="35"/>
        <v>0.74963199999999997</v>
      </c>
    </row>
    <row r="58" spans="3:32" ht="15" thickBot="1" x14ac:dyDescent="0.25">
      <c r="C58" s="52"/>
      <c r="D58" s="64">
        <v>70</v>
      </c>
      <c r="E58" s="64" t="s">
        <v>37</v>
      </c>
      <c r="F58" s="64" t="s">
        <v>69</v>
      </c>
      <c r="G58" s="65" t="s">
        <v>28</v>
      </c>
      <c r="H58" s="72">
        <v>36.765999999999998</v>
      </c>
      <c r="I58" s="72">
        <v>10</v>
      </c>
      <c r="J58" s="72">
        <v>0.74</v>
      </c>
      <c r="K58" s="72">
        <v>9.2439999999999998</v>
      </c>
      <c r="L58" s="72">
        <f t="shared" si="24"/>
        <v>49.683783783783781</v>
      </c>
      <c r="M58" s="72">
        <f t="shared" si="25"/>
        <v>496.83783783783781</v>
      </c>
      <c r="N58" s="72">
        <v>1E-3</v>
      </c>
      <c r="O58" s="72">
        <f t="shared" si="26"/>
        <v>0.4968378378378378</v>
      </c>
      <c r="P58" s="72">
        <f t="shared" si="27"/>
        <v>5.3747061644075923E-2</v>
      </c>
      <c r="Q58" s="73">
        <f t="shared" si="28"/>
        <v>0.42997649315260739</v>
      </c>
      <c r="R58" s="66"/>
      <c r="S58" s="77">
        <v>18.861000000000001</v>
      </c>
      <c r="T58" s="77">
        <v>10</v>
      </c>
      <c r="U58" s="77">
        <v>1</v>
      </c>
      <c r="V58" s="77">
        <v>30</v>
      </c>
      <c r="W58" s="77">
        <f t="shared" si="29"/>
        <v>18.861000000000001</v>
      </c>
      <c r="X58" s="77">
        <f t="shared" si="30"/>
        <v>188.61</v>
      </c>
      <c r="Y58" s="77">
        <v>1E-3</v>
      </c>
      <c r="Z58" s="77">
        <f t="shared" si="31"/>
        <v>0.18861000000000003</v>
      </c>
      <c r="AA58" s="77">
        <f t="shared" si="32"/>
        <v>6.2870000000000009E-3</v>
      </c>
      <c r="AB58" s="81">
        <f t="shared" si="33"/>
        <v>0.25148000000000004</v>
      </c>
      <c r="AC58" s="66"/>
      <c r="AD58" s="66" t="s">
        <v>28</v>
      </c>
      <c r="AE58" s="66">
        <f t="shared" si="34"/>
        <v>0.42997649315260739</v>
      </c>
      <c r="AF58" s="67">
        <f t="shared" si="35"/>
        <v>0.25148000000000004</v>
      </c>
    </row>
    <row r="59" spans="3:32" x14ac:dyDescent="0.2">
      <c r="C59" s="1"/>
      <c r="D59" s="4"/>
      <c r="E59" s="4"/>
      <c r="F59" s="4"/>
      <c r="G59" s="1"/>
      <c r="H59" s="74"/>
      <c r="I59" s="74"/>
      <c r="J59" s="74"/>
      <c r="K59" s="74"/>
      <c r="L59" s="74"/>
      <c r="M59" s="74"/>
      <c r="N59" s="74"/>
      <c r="O59" s="74"/>
      <c r="P59" s="74"/>
      <c r="Q59" s="71"/>
      <c r="R59" s="6"/>
      <c r="S59" s="78"/>
      <c r="T59" s="78"/>
      <c r="U59" s="78"/>
      <c r="V59" s="78"/>
      <c r="W59" s="78"/>
      <c r="X59" s="78"/>
      <c r="Y59" s="78"/>
      <c r="Z59" s="78"/>
      <c r="AA59" s="78"/>
      <c r="AB59" s="80"/>
      <c r="AC59" s="6"/>
      <c r="AD59" s="6"/>
      <c r="AE59" s="6"/>
      <c r="AF59" s="6"/>
    </row>
    <row r="60" spans="3:32" x14ac:dyDescent="0.2">
      <c r="C60" s="1"/>
      <c r="D60" s="4"/>
      <c r="E60" s="4"/>
      <c r="F60" s="4"/>
      <c r="G60" s="1"/>
      <c r="H60" s="74"/>
      <c r="I60" s="74"/>
      <c r="J60" s="74"/>
      <c r="K60" s="74"/>
      <c r="L60" s="74"/>
      <c r="M60" s="74"/>
      <c r="N60" s="74"/>
      <c r="O60" s="74"/>
      <c r="P60" s="74"/>
      <c r="Q60" s="71"/>
      <c r="R60" s="6"/>
      <c r="S60" s="78"/>
      <c r="T60" s="78"/>
      <c r="U60" s="78"/>
      <c r="V60" s="78"/>
      <c r="W60" s="78"/>
      <c r="X60" s="78"/>
      <c r="Y60" s="78"/>
      <c r="Z60" s="78"/>
      <c r="AA60" s="78"/>
      <c r="AB60" s="80"/>
      <c r="AC60" s="6"/>
      <c r="AD60" s="6"/>
      <c r="AE60" s="6"/>
      <c r="AF60" s="6"/>
    </row>
    <row r="61" spans="3:32" ht="15" thickBot="1" x14ac:dyDescent="0.25">
      <c r="C61" s="1"/>
      <c r="D61" s="4"/>
      <c r="E61" s="64"/>
      <c r="F61" s="64"/>
      <c r="G61" s="83"/>
      <c r="H61" s="74"/>
      <c r="I61" s="74"/>
      <c r="J61" s="74"/>
      <c r="K61" s="74"/>
      <c r="L61" s="74"/>
      <c r="M61" s="74"/>
      <c r="N61" s="74"/>
      <c r="O61" s="74"/>
      <c r="P61" s="74"/>
      <c r="Q61" s="71"/>
      <c r="R61" s="6"/>
      <c r="S61" s="78"/>
      <c r="T61" s="78"/>
      <c r="U61" s="78"/>
      <c r="V61" s="78"/>
      <c r="W61" s="78"/>
      <c r="X61" s="78"/>
      <c r="Y61" s="78"/>
      <c r="Z61" s="78"/>
      <c r="AA61" s="78"/>
      <c r="AB61" s="80"/>
      <c r="AC61" s="6"/>
      <c r="AD61" s="6"/>
      <c r="AE61" s="6"/>
      <c r="AF61" s="6"/>
    </row>
    <row r="62" spans="3:32" x14ac:dyDescent="0.2">
      <c r="C62" s="50" t="s">
        <v>33</v>
      </c>
      <c r="D62" s="56">
        <v>0</v>
      </c>
      <c r="E62" s="60" t="s">
        <v>36</v>
      </c>
      <c r="F62" s="60" t="s">
        <v>69</v>
      </c>
      <c r="G62" s="61" t="s">
        <v>9</v>
      </c>
      <c r="H62" s="68">
        <v>37.97</v>
      </c>
      <c r="I62" s="68">
        <v>299</v>
      </c>
      <c r="J62" s="68">
        <v>0.74</v>
      </c>
      <c r="K62" s="68">
        <v>6.758</v>
      </c>
      <c r="L62" s="68">
        <f>H62/J62</f>
        <v>51.310810810810807</v>
      </c>
      <c r="M62" s="68">
        <f t="shared" ref="M62:M76" si="36">L62*I62</f>
        <v>15341.932432432432</v>
      </c>
      <c r="N62" s="68">
        <v>1E-3</v>
      </c>
      <c r="O62" s="68">
        <f t="shared" ref="O62:O76" si="37">M62*N62</f>
        <v>15.341932432432431</v>
      </c>
      <c r="P62" s="68">
        <f t="shared" ref="P62:P76" si="38">O62/K62</f>
        <v>2.2701882853554944</v>
      </c>
      <c r="Q62" s="69">
        <f t="shared" ref="Q62:Q76" si="39">P62*8</f>
        <v>18.161506282843956</v>
      </c>
      <c r="R62" s="58"/>
      <c r="S62" s="75">
        <v>469.53250000000003</v>
      </c>
      <c r="T62" s="75">
        <v>299</v>
      </c>
      <c r="U62" s="75">
        <v>1</v>
      </c>
      <c r="V62" s="75">
        <v>32</v>
      </c>
      <c r="W62" s="75">
        <f>S62/U62</f>
        <v>469.53250000000003</v>
      </c>
      <c r="X62" s="75">
        <f>W62*T62</f>
        <v>140390.2175</v>
      </c>
      <c r="Y62" s="75">
        <v>1E-3</v>
      </c>
      <c r="Z62" s="75">
        <f>X62*Y62</f>
        <v>140.39021750000001</v>
      </c>
      <c r="AA62" s="75">
        <f>Z62/V62</f>
        <v>4.3871942968750002</v>
      </c>
      <c r="AB62" s="79">
        <f>AA62*40</f>
        <v>175.48777187500002</v>
      </c>
      <c r="AC62" s="58"/>
      <c r="AD62" s="58" t="s">
        <v>9</v>
      </c>
      <c r="AE62" s="58">
        <f>Q62</f>
        <v>18.161506282843956</v>
      </c>
      <c r="AF62" s="59">
        <f>AB62</f>
        <v>175.48777187500002</v>
      </c>
    </row>
    <row r="63" spans="3:32" x14ac:dyDescent="0.2">
      <c r="C63" s="51"/>
      <c r="D63" s="60">
        <v>0</v>
      </c>
      <c r="E63" s="60" t="s">
        <v>37</v>
      </c>
      <c r="F63" s="60" t="s">
        <v>69</v>
      </c>
      <c r="G63" s="61" t="s">
        <v>10</v>
      </c>
      <c r="H63" s="70">
        <v>41.873999999999995</v>
      </c>
      <c r="I63" s="70">
        <v>299</v>
      </c>
      <c r="J63" s="70">
        <v>0.74</v>
      </c>
      <c r="K63" s="70">
        <v>7.2140000000000004</v>
      </c>
      <c r="L63" s="70">
        <f t="shared" ref="L63:L76" si="40">H63/J63</f>
        <v>56.586486486486478</v>
      </c>
      <c r="M63" s="70">
        <f t="shared" si="36"/>
        <v>16919.359459459458</v>
      </c>
      <c r="N63" s="70">
        <v>1E-3</v>
      </c>
      <c r="O63" s="70">
        <f t="shared" si="37"/>
        <v>16.919359459459457</v>
      </c>
      <c r="P63" s="70">
        <f t="shared" si="38"/>
        <v>2.3453506320293118</v>
      </c>
      <c r="Q63" s="71">
        <f t="shared" si="39"/>
        <v>18.762805056234495</v>
      </c>
      <c r="R63" s="62"/>
      <c r="S63" s="76">
        <v>551.76949999999999</v>
      </c>
      <c r="T63" s="76">
        <v>299</v>
      </c>
      <c r="U63" s="76">
        <v>1</v>
      </c>
      <c r="V63" s="76">
        <v>33</v>
      </c>
      <c r="W63" s="76">
        <f t="shared" ref="W63:W76" si="41">S63/U63</f>
        <v>551.76949999999999</v>
      </c>
      <c r="X63" s="76">
        <f t="shared" ref="X63:X76" si="42">W63*T63</f>
        <v>164979.08050000001</v>
      </c>
      <c r="Y63" s="76">
        <v>1E-3</v>
      </c>
      <c r="Z63" s="76">
        <f t="shared" ref="Z63:Z76" si="43">X63*Y63</f>
        <v>164.97908050000001</v>
      </c>
      <c r="AA63" s="76">
        <f t="shared" ref="AA63:AA76" si="44">Z63/V63</f>
        <v>4.9993660757575764</v>
      </c>
      <c r="AB63" s="80">
        <f t="shared" ref="AB63:AB76" si="45">AA63*40</f>
        <v>199.97464303030307</v>
      </c>
      <c r="AC63" s="62"/>
      <c r="AD63" s="62" t="s">
        <v>10</v>
      </c>
      <c r="AE63" s="62">
        <f t="shared" ref="AE63:AE76" si="46">Q63</f>
        <v>18.762805056234495</v>
      </c>
      <c r="AF63" s="63">
        <f t="shared" ref="AF63:AF76" si="47">AB63</f>
        <v>199.97464303030307</v>
      </c>
    </row>
    <row r="64" spans="3:32" x14ac:dyDescent="0.2">
      <c r="C64" s="51"/>
      <c r="D64" s="60">
        <v>0</v>
      </c>
      <c r="E64" s="60" t="s">
        <v>38</v>
      </c>
      <c r="F64" s="60" t="s">
        <v>69</v>
      </c>
      <c r="G64" s="61" t="s">
        <v>11</v>
      </c>
      <c r="H64" s="70">
        <v>40.064</v>
      </c>
      <c r="I64" s="70">
        <v>299</v>
      </c>
      <c r="J64" s="70">
        <v>0.74</v>
      </c>
      <c r="K64" s="70">
        <v>5.5229999999999997</v>
      </c>
      <c r="L64" s="70">
        <f t="shared" si="40"/>
        <v>54.140540540540542</v>
      </c>
      <c r="M64" s="70">
        <f t="shared" si="36"/>
        <v>16188.021621621621</v>
      </c>
      <c r="N64" s="70">
        <v>1E-3</v>
      </c>
      <c r="O64" s="70">
        <f t="shared" si="37"/>
        <v>16.188021621621623</v>
      </c>
      <c r="P64" s="70">
        <f t="shared" si="38"/>
        <v>2.9310196671413404</v>
      </c>
      <c r="Q64" s="71">
        <f t="shared" si="39"/>
        <v>23.448157337130723</v>
      </c>
      <c r="R64" s="62"/>
      <c r="S64" s="76">
        <v>451.72449999999998</v>
      </c>
      <c r="T64" s="76">
        <v>299</v>
      </c>
      <c r="U64" s="76">
        <v>1</v>
      </c>
      <c r="V64" s="76">
        <v>27</v>
      </c>
      <c r="W64" s="76">
        <f t="shared" si="41"/>
        <v>451.72449999999998</v>
      </c>
      <c r="X64" s="76">
        <f t="shared" si="42"/>
        <v>135065.62549999999</v>
      </c>
      <c r="Y64" s="76">
        <v>1E-3</v>
      </c>
      <c r="Z64" s="76">
        <f t="shared" si="43"/>
        <v>135.06562550000001</v>
      </c>
      <c r="AA64" s="76">
        <f t="shared" si="44"/>
        <v>5.0024305740740749</v>
      </c>
      <c r="AB64" s="80">
        <f t="shared" si="45"/>
        <v>200.097222962963</v>
      </c>
      <c r="AC64" s="62"/>
      <c r="AD64" s="62" t="s">
        <v>11</v>
      </c>
      <c r="AE64" s="62">
        <f t="shared" si="46"/>
        <v>23.448157337130723</v>
      </c>
      <c r="AF64" s="63">
        <f t="shared" si="47"/>
        <v>200.097222962963</v>
      </c>
    </row>
    <row r="65" spans="3:32" x14ac:dyDescent="0.2">
      <c r="C65" s="51"/>
      <c r="D65" s="60">
        <v>15</v>
      </c>
      <c r="E65" s="60" t="s">
        <v>36</v>
      </c>
      <c r="F65" s="60" t="s">
        <v>69</v>
      </c>
      <c r="G65" s="61" t="s">
        <v>14</v>
      </c>
      <c r="H65" s="70">
        <v>92.415500000000009</v>
      </c>
      <c r="I65" s="70">
        <v>299</v>
      </c>
      <c r="J65" s="70">
        <v>0.74</v>
      </c>
      <c r="K65" s="70">
        <v>8.2609999999999992</v>
      </c>
      <c r="L65" s="70">
        <f t="shared" si="40"/>
        <v>124.88581081081082</v>
      </c>
      <c r="M65" s="70">
        <f t="shared" si="36"/>
        <v>37340.857432432436</v>
      </c>
      <c r="N65" s="70">
        <v>1E-3</v>
      </c>
      <c r="O65" s="70">
        <f t="shared" si="37"/>
        <v>37.340857432432436</v>
      </c>
      <c r="P65" s="70">
        <f t="shared" si="38"/>
        <v>4.5201376870151844</v>
      </c>
      <c r="Q65" s="71">
        <f t="shared" si="39"/>
        <v>36.161101496121475</v>
      </c>
      <c r="R65" s="62"/>
      <c r="S65" s="76">
        <v>109.694</v>
      </c>
      <c r="T65" s="76">
        <v>299</v>
      </c>
      <c r="U65" s="76">
        <v>1</v>
      </c>
      <c r="V65" s="76">
        <v>27</v>
      </c>
      <c r="W65" s="76">
        <f t="shared" si="41"/>
        <v>109.694</v>
      </c>
      <c r="X65" s="76">
        <f t="shared" si="42"/>
        <v>32798.506000000001</v>
      </c>
      <c r="Y65" s="76">
        <v>1E-3</v>
      </c>
      <c r="Z65" s="76">
        <f t="shared" si="43"/>
        <v>32.798506000000003</v>
      </c>
      <c r="AA65" s="76">
        <f t="shared" si="44"/>
        <v>1.2147594814814815</v>
      </c>
      <c r="AB65" s="80">
        <f t="shared" si="45"/>
        <v>48.590379259259258</v>
      </c>
      <c r="AC65" s="62"/>
      <c r="AD65" s="62" t="s">
        <v>14</v>
      </c>
      <c r="AE65" s="62">
        <f t="shared" si="46"/>
        <v>36.161101496121475</v>
      </c>
      <c r="AF65" s="63">
        <f t="shared" si="47"/>
        <v>48.590379259259258</v>
      </c>
    </row>
    <row r="66" spans="3:32" x14ac:dyDescent="0.2">
      <c r="C66" s="51"/>
      <c r="D66" s="60">
        <v>15</v>
      </c>
      <c r="E66" s="60" t="s">
        <v>37</v>
      </c>
      <c r="F66" s="60" t="s">
        <v>69</v>
      </c>
      <c r="G66" s="61" t="s">
        <v>15</v>
      </c>
      <c r="H66" s="70">
        <v>72.628500000000003</v>
      </c>
      <c r="I66" s="70">
        <v>299</v>
      </c>
      <c r="J66" s="70">
        <v>0.74</v>
      </c>
      <c r="K66" s="70">
        <v>8.7430000000000003</v>
      </c>
      <c r="L66" s="70">
        <f t="shared" si="40"/>
        <v>98.14662162162162</v>
      </c>
      <c r="M66" s="70">
        <f t="shared" si="36"/>
        <v>29345.839864864865</v>
      </c>
      <c r="N66" s="70">
        <v>1E-3</v>
      </c>
      <c r="O66" s="70">
        <f t="shared" si="37"/>
        <v>29.345839864864868</v>
      </c>
      <c r="P66" s="70">
        <f t="shared" si="38"/>
        <v>3.3564954666435853</v>
      </c>
      <c r="Q66" s="71">
        <f t="shared" si="39"/>
        <v>26.851963733148683</v>
      </c>
      <c r="R66" s="62"/>
      <c r="S66" s="76">
        <v>70.783000000000001</v>
      </c>
      <c r="T66" s="76">
        <v>299</v>
      </c>
      <c r="U66" s="76">
        <v>1</v>
      </c>
      <c r="V66" s="76">
        <v>23</v>
      </c>
      <c r="W66" s="76">
        <f t="shared" si="41"/>
        <v>70.783000000000001</v>
      </c>
      <c r="X66" s="76">
        <f t="shared" si="42"/>
        <v>21164.117000000002</v>
      </c>
      <c r="Y66" s="76">
        <v>1E-3</v>
      </c>
      <c r="Z66" s="76">
        <f t="shared" si="43"/>
        <v>21.164117000000001</v>
      </c>
      <c r="AA66" s="76">
        <f t="shared" si="44"/>
        <v>0.92017900000000008</v>
      </c>
      <c r="AB66" s="80">
        <f t="shared" si="45"/>
        <v>36.807160000000003</v>
      </c>
      <c r="AC66" s="62"/>
      <c r="AD66" s="62" t="s">
        <v>15</v>
      </c>
      <c r="AE66" s="62">
        <f t="shared" si="46"/>
        <v>26.851963733148683</v>
      </c>
      <c r="AF66" s="63">
        <f t="shared" si="47"/>
        <v>36.807160000000003</v>
      </c>
    </row>
    <row r="67" spans="3:32" x14ac:dyDescent="0.2">
      <c r="C67" s="51"/>
      <c r="D67" s="60">
        <v>15</v>
      </c>
      <c r="E67" s="60" t="s">
        <v>38</v>
      </c>
      <c r="F67" s="60" t="s">
        <v>69</v>
      </c>
      <c r="G67" s="61" t="s">
        <v>16</v>
      </c>
      <c r="H67" s="70">
        <v>66.091499999999996</v>
      </c>
      <c r="I67" s="70">
        <v>299</v>
      </c>
      <c r="J67" s="70">
        <v>0.74</v>
      </c>
      <c r="K67" s="70">
        <v>6.75</v>
      </c>
      <c r="L67" s="70">
        <f t="shared" si="40"/>
        <v>89.312837837837833</v>
      </c>
      <c r="M67" s="70">
        <f t="shared" si="36"/>
        <v>26704.538513513511</v>
      </c>
      <c r="N67" s="70">
        <v>1E-3</v>
      </c>
      <c r="O67" s="70">
        <f t="shared" si="37"/>
        <v>26.704538513513512</v>
      </c>
      <c r="P67" s="70">
        <f t="shared" si="38"/>
        <v>3.9562279279279275</v>
      </c>
      <c r="Q67" s="71">
        <f t="shared" si="39"/>
        <v>31.64982342342342</v>
      </c>
      <c r="R67" s="62"/>
      <c r="S67" s="76">
        <v>90.4375</v>
      </c>
      <c r="T67" s="76">
        <v>299</v>
      </c>
      <c r="U67" s="76">
        <v>1</v>
      </c>
      <c r="V67" s="76">
        <v>33</v>
      </c>
      <c r="W67" s="76">
        <f t="shared" si="41"/>
        <v>90.4375</v>
      </c>
      <c r="X67" s="76">
        <f t="shared" si="42"/>
        <v>27040.8125</v>
      </c>
      <c r="Y67" s="76">
        <v>1E-3</v>
      </c>
      <c r="Z67" s="76">
        <f t="shared" si="43"/>
        <v>27.040812500000001</v>
      </c>
      <c r="AA67" s="76">
        <f t="shared" si="44"/>
        <v>0.81941856060606066</v>
      </c>
      <c r="AB67" s="80">
        <f t="shared" si="45"/>
        <v>32.776742424242428</v>
      </c>
      <c r="AC67" s="62"/>
      <c r="AD67" s="62" t="s">
        <v>16</v>
      </c>
      <c r="AE67" s="62">
        <f t="shared" si="46"/>
        <v>31.64982342342342</v>
      </c>
      <c r="AF67" s="63">
        <f t="shared" si="47"/>
        <v>32.776742424242428</v>
      </c>
    </row>
    <row r="68" spans="3:32" x14ac:dyDescent="0.2">
      <c r="C68" s="51"/>
      <c r="D68" s="60">
        <v>30</v>
      </c>
      <c r="E68" s="60" t="s">
        <v>36</v>
      </c>
      <c r="F68" s="60" t="s">
        <v>69</v>
      </c>
      <c r="G68" s="61" t="s">
        <v>19</v>
      </c>
      <c r="H68" s="70">
        <v>73.354500000000002</v>
      </c>
      <c r="I68" s="70">
        <v>299</v>
      </c>
      <c r="J68" s="70">
        <v>0.74</v>
      </c>
      <c r="K68" s="70">
        <v>7.9320000000000004</v>
      </c>
      <c r="L68" s="70">
        <f t="shared" si="40"/>
        <v>99.127702702702706</v>
      </c>
      <c r="M68" s="70">
        <f t="shared" si="36"/>
        <v>29639.183108108111</v>
      </c>
      <c r="N68" s="70">
        <v>1E-3</v>
      </c>
      <c r="O68" s="70">
        <f t="shared" si="37"/>
        <v>29.63918310810811</v>
      </c>
      <c r="P68" s="70">
        <f t="shared" si="38"/>
        <v>3.7366594942143356</v>
      </c>
      <c r="Q68" s="71">
        <f t="shared" si="39"/>
        <v>29.893275953714685</v>
      </c>
      <c r="R68" s="62"/>
      <c r="S68" s="76">
        <v>81.479500000000002</v>
      </c>
      <c r="T68" s="76">
        <v>299</v>
      </c>
      <c r="U68" s="76">
        <v>1</v>
      </c>
      <c r="V68" s="76">
        <v>30</v>
      </c>
      <c r="W68" s="76">
        <f t="shared" si="41"/>
        <v>81.479500000000002</v>
      </c>
      <c r="X68" s="76">
        <f t="shared" si="42"/>
        <v>24362.370500000001</v>
      </c>
      <c r="Y68" s="76">
        <v>1E-3</v>
      </c>
      <c r="Z68" s="76">
        <f t="shared" si="43"/>
        <v>24.362370500000001</v>
      </c>
      <c r="AA68" s="76">
        <f t="shared" si="44"/>
        <v>0.81207901666666671</v>
      </c>
      <c r="AB68" s="80">
        <f t="shared" si="45"/>
        <v>32.48316066666667</v>
      </c>
      <c r="AC68" s="62"/>
      <c r="AD68" s="62" t="s">
        <v>19</v>
      </c>
      <c r="AE68" s="62">
        <f t="shared" si="46"/>
        <v>29.893275953714685</v>
      </c>
      <c r="AF68" s="63">
        <f t="shared" si="47"/>
        <v>32.48316066666667</v>
      </c>
    </row>
    <row r="69" spans="3:32" x14ac:dyDescent="0.2">
      <c r="C69" s="51"/>
      <c r="D69" s="60">
        <v>30</v>
      </c>
      <c r="E69" s="60" t="s">
        <v>37</v>
      </c>
      <c r="F69" s="60" t="s">
        <v>69</v>
      </c>
      <c r="G69" s="61" t="s">
        <v>20</v>
      </c>
      <c r="H69" s="70">
        <v>55.3095</v>
      </c>
      <c r="I69" s="70">
        <v>299</v>
      </c>
      <c r="J69" s="70">
        <v>0.74</v>
      </c>
      <c r="K69" s="70">
        <v>6.577</v>
      </c>
      <c r="L69" s="70">
        <f t="shared" si="40"/>
        <v>74.742567567567562</v>
      </c>
      <c r="M69" s="70">
        <f t="shared" si="36"/>
        <v>22348.0277027027</v>
      </c>
      <c r="N69" s="70">
        <v>1E-3</v>
      </c>
      <c r="O69" s="70">
        <f t="shared" si="37"/>
        <v>22.348027702702701</v>
      </c>
      <c r="P69" s="70">
        <f t="shared" si="38"/>
        <v>3.397905990984142</v>
      </c>
      <c r="Q69" s="71">
        <f t="shared" si="39"/>
        <v>27.183247927873136</v>
      </c>
      <c r="R69" s="62"/>
      <c r="S69" s="76">
        <v>108.45</v>
      </c>
      <c r="T69" s="76">
        <v>299</v>
      </c>
      <c r="U69" s="76">
        <v>1</v>
      </c>
      <c r="V69" s="76">
        <v>32</v>
      </c>
      <c r="W69" s="76">
        <f t="shared" si="41"/>
        <v>108.45</v>
      </c>
      <c r="X69" s="76">
        <f t="shared" si="42"/>
        <v>32426.55</v>
      </c>
      <c r="Y69" s="76">
        <v>1E-3</v>
      </c>
      <c r="Z69" s="76">
        <f t="shared" si="43"/>
        <v>32.426549999999999</v>
      </c>
      <c r="AA69" s="76">
        <f t="shared" si="44"/>
        <v>1.0133296875</v>
      </c>
      <c r="AB69" s="80">
        <f t="shared" si="45"/>
        <v>40.533187499999997</v>
      </c>
      <c r="AC69" s="62"/>
      <c r="AD69" s="62" t="s">
        <v>20</v>
      </c>
      <c r="AE69" s="62">
        <f t="shared" si="46"/>
        <v>27.183247927873136</v>
      </c>
      <c r="AF69" s="63">
        <f t="shared" si="47"/>
        <v>40.533187499999997</v>
      </c>
    </row>
    <row r="70" spans="3:32" x14ac:dyDescent="0.2">
      <c r="C70" s="51"/>
      <c r="D70" s="60">
        <v>30</v>
      </c>
      <c r="E70" s="60" t="s">
        <v>38</v>
      </c>
      <c r="F70" s="60" t="s">
        <v>69</v>
      </c>
      <c r="G70" s="61" t="s">
        <v>21</v>
      </c>
      <c r="H70" s="70">
        <v>75.864000000000004</v>
      </c>
      <c r="I70" s="70">
        <v>299</v>
      </c>
      <c r="J70" s="70">
        <v>0.74</v>
      </c>
      <c r="K70" s="70">
        <v>7.4710000000000001</v>
      </c>
      <c r="L70" s="70">
        <f t="shared" si="40"/>
        <v>102.51891891891893</v>
      </c>
      <c r="M70" s="70">
        <f t="shared" si="36"/>
        <v>30653.156756756758</v>
      </c>
      <c r="N70" s="70">
        <v>1E-3</v>
      </c>
      <c r="O70" s="70">
        <f t="shared" si="37"/>
        <v>30.653156756756758</v>
      </c>
      <c r="P70" s="70">
        <f t="shared" si="38"/>
        <v>4.1029523165247967</v>
      </c>
      <c r="Q70" s="71">
        <f t="shared" si="39"/>
        <v>32.823618532198374</v>
      </c>
      <c r="R70" s="62"/>
      <c r="S70" s="76">
        <v>126.85849999999999</v>
      </c>
      <c r="T70" s="76">
        <v>299</v>
      </c>
      <c r="U70" s="76">
        <v>1</v>
      </c>
      <c r="V70" s="76">
        <v>27</v>
      </c>
      <c r="W70" s="76">
        <f t="shared" si="41"/>
        <v>126.85849999999999</v>
      </c>
      <c r="X70" s="76">
        <f t="shared" si="42"/>
        <v>37930.691500000001</v>
      </c>
      <c r="Y70" s="76">
        <v>1E-3</v>
      </c>
      <c r="Z70" s="76">
        <f t="shared" si="43"/>
        <v>37.930691500000002</v>
      </c>
      <c r="AA70" s="76">
        <f t="shared" si="44"/>
        <v>1.404840425925926</v>
      </c>
      <c r="AB70" s="80">
        <f t="shared" si="45"/>
        <v>56.193617037037036</v>
      </c>
      <c r="AC70" s="62"/>
      <c r="AD70" s="62" t="s">
        <v>21</v>
      </c>
      <c r="AE70" s="62">
        <f t="shared" si="46"/>
        <v>32.823618532198374</v>
      </c>
      <c r="AF70" s="63">
        <f t="shared" si="47"/>
        <v>56.193617037037036</v>
      </c>
    </row>
    <row r="71" spans="3:32" x14ac:dyDescent="0.2">
      <c r="C71" s="51"/>
      <c r="D71" s="60">
        <v>50</v>
      </c>
      <c r="E71" s="60" t="s">
        <v>36</v>
      </c>
      <c r="F71" s="60" t="s">
        <v>69</v>
      </c>
      <c r="G71" s="61" t="s">
        <v>24</v>
      </c>
      <c r="H71" s="70">
        <v>38.424999999999997</v>
      </c>
      <c r="I71" s="70">
        <v>149</v>
      </c>
      <c r="J71" s="70">
        <v>0.74</v>
      </c>
      <c r="K71" s="70">
        <v>7.9770000000000003</v>
      </c>
      <c r="L71" s="70">
        <f t="shared" si="40"/>
        <v>51.92567567567567</v>
      </c>
      <c r="M71" s="70">
        <f t="shared" si="36"/>
        <v>7736.9256756756749</v>
      </c>
      <c r="N71" s="70">
        <v>1E-3</v>
      </c>
      <c r="O71" s="70">
        <f t="shared" si="37"/>
        <v>7.7369256756756748</v>
      </c>
      <c r="P71" s="70">
        <f t="shared" si="38"/>
        <v>0.96990418398842604</v>
      </c>
      <c r="Q71" s="71">
        <f t="shared" si="39"/>
        <v>7.7592334719074083</v>
      </c>
      <c r="R71" s="62"/>
      <c r="S71" s="76">
        <v>17.011000000000003</v>
      </c>
      <c r="T71" s="76">
        <v>149</v>
      </c>
      <c r="U71" s="76">
        <v>1</v>
      </c>
      <c r="V71" s="76">
        <v>28</v>
      </c>
      <c r="W71" s="76">
        <f t="shared" si="41"/>
        <v>17.011000000000003</v>
      </c>
      <c r="X71" s="76">
        <f t="shared" si="42"/>
        <v>2534.6390000000006</v>
      </c>
      <c r="Y71" s="76">
        <v>1E-3</v>
      </c>
      <c r="Z71" s="76">
        <f t="shared" si="43"/>
        <v>2.5346390000000008</v>
      </c>
      <c r="AA71" s="76">
        <f t="shared" si="44"/>
        <v>9.0522821428571459E-2</v>
      </c>
      <c r="AB71" s="80">
        <f t="shared" si="45"/>
        <v>3.6209128571428586</v>
      </c>
      <c r="AC71" s="62"/>
      <c r="AD71" s="62" t="s">
        <v>24</v>
      </c>
      <c r="AE71" s="62">
        <f t="shared" si="46"/>
        <v>7.7592334719074083</v>
      </c>
      <c r="AF71" s="63">
        <f t="shared" si="47"/>
        <v>3.6209128571428586</v>
      </c>
    </row>
    <row r="72" spans="3:32" x14ac:dyDescent="0.2">
      <c r="C72" s="51"/>
      <c r="D72" s="60">
        <v>50</v>
      </c>
      <c r="E72" s="60" t="s">
        <v>37</v>
      </c>
      <c r="F72" s="60" t="s">
        <v>69</v>
      </c>
      <c r="G72" s="61" t="s">
        <v>25</v>
      </c>
      <c r="H72" s="70">
        <v>47.276499999999999</v>
      </c>
      <c r="I72" s="70">
        <v>149</v>
      </c>
      <c r="J72" s="70">
        <v>0.74</v>
      </c>
      <c r="K72" s="70">
        <v>7.9560000000000004</v>
      </c>
      <c r="L72" s="70">
        <f t="shared" si="40"/>
        <v>63.887162162162163</v>
      </c>
      <c r="M72" s="70">
        <f t="shared" si="36"/>
        <v>9519.1871621621631</v>
      </c>
      <c r="N72" s="70">
        <v>1E-3</v>
      </c>
      <c r="O72" s="70">
        <f t="shared" si="37"/>
        <v>9.5191871621621633</v>
      </c>
      <c r="P72" s="70">
        <f t="shared" si="38"/>
        <v>1.1964790299349124</v>
      </c>
      <c r="Q72" s="71">
        <f t="shared" si="39"/>
        <v>9.5718322394792992</v>
      </c>
      <c r="R72" s="62"/>
      <c r="S72" s="76">
        <v>53.17</v>
      </c>
      <c r="T72" s="76">
        <v>149</v>
      </c>
      <c r="U72" s="76">
        <v>1</v>
      </c>
      <c r="V72" s="76">
        <v>33</v>
      </c>
      <c r="W72" s="76">
        <f t="shared" si="41"/>
        <v>53.17</v>
      </c>
      <c r="X72" s="76">
        <f t="shared" si="42"/>
        <v>7922.33</v>
      </c>
      <c r="Y72" s="76">
        <v>1E-3</v>
      </c>
      <c r="Z72" s="76">
        <f t="shared" si="43"/>
        <v>7.9223299999999997</v>
      </c>
      <c r="AA72" s="76">
        <f t="shared" si="44"/>
        <v>0.24007060606060604</v>
      </c>
      <c r="AB72" s="80">
        <f t="shared" si="45"/>
        <v>9.6028242424242407</v>
      </c>
      <c r="AC72" s="62"/>
      <c r="AD72" s="62" t="s">
        <v>25</v>
      </c>
      <c r="AE72" s="62">
        <f t="shared" si="46"/>
        <v>9.5718322394792992</v>
      </c>
      <c r="AF72" s="63">
        <f t="shared" si="47"/>
        <v>9.6028242424242407</v>
      </c>
    </row>
    <row r="73" spans="3:32" x14ac:dyDescent="0.2">
      <c r="C73" s="51"/>
      <c r="D73" s="60">
        <v>50</v>
      </c>
      <c r="E73" s="60" t="s">
        <v>38</v>
      </c>
      <c r="F73" s="60" t="s">
        <v>69</v>
      </c>
      <c r="G73" s="61" t="s">
        <v>26</v>
      </c>
      <c r="H73" s="70">
        <v>43.585999999999999</v>
      </c>
      <c r="I73" s="70">
        <v>149</v>
      </c>
      <c r="J73" s="70">
        <v>0.74</v>
      </c>
      <c r="K73" s="70">
        <v>8.4239999999999995</v>
      </c>
      <c r="L73" s="70">
        <f t="shared" si="40"/>
        <v>58.9</v>
      </c>
      <c r="M73" s="70">
        <f t="shared" si="36"/>
        <v>8776.1</v>
      </c>
      <c r="N73" s="70">
        <v>1E-3</v>
      </c>
      <c r="O73" s="70">
        <f t="shared" si="37"/>
        <v>8.7761000000000013</v>
      </c>
      <c r="P73" s="70">
        <f t="shared" si="38"/>
        <v>1.0417972459639129</v>
      </c>
      <c r="Q73" s="71">
        <f t="shared" si="39"/>
        <v>8.334377967711303</v>
      </c>
      <c r="R73" s="62"/>
      <c r="S73" s="76">
        <v>33.485500000000002</v>
      </c>
      <c r="T73" s="76">
        <v>149</v>
      </c>
      <c r="U73" s="76">
        <v>1</v>
      </c>
      <c r="V73" s="76">
        <v>33</v>
      </c>
      <c r="W73" s="76">
        <f t="shared" si="41"/>
        <v>33.485500000000002</v>
      </c>
      <c r="X73" s="76">
        <f t="shared" si="42"/>
        <v>4989.3395</v>
      </c>
      <c r="Y73" s="76">
        <v>1E-3</v>
      </c>
      <c r="Z73" s="76">
        <f t="shared" si="43"/>
        <v>4.9893394999999998</v>
      </c>
      <c r="AA73" s="76">
        <f t="shared" si="44"/>
        <v>0.15119210606060607</v>
      </c>
      <c r="AB73" s="80">
        <f t="shared" si="45"/>
        <v>6.0476842424242427</v>
      </c>
      <c r="AC73" s="62"/>
      <c r="AD73" s="62" t="s">
        <v>26</v>
      </c>
      <c r="AE73" s="62">
        <f t="shared" si="46"/>
        <v>8.334377967711303</v>
      </c>
      <c r="AF73" s="63">
        <f t="shared" si="47"/>
        <v>6.0476842424242427</v>
      </c>
    </row>
    <row r="74" spans="3:32" x14ac:dyDescent="0.2">
      <c r="C74" s="51"/>
      <c r="D74" s="60">
        <v>70</v>
      </c>
      <c r="E74" s="60" t="s">
        <v>36</v>
      </c>
      <c r="F74" s="60" t="s">
        <v>69</v>
      </c>
      <c r="G74" s="61" t="s">
        <v>29</v>
      </c>
      <c r="H74" s="70">
        <v>116.26949999999999</v>
      </c>
      <c r="I74" s="70">
        <v>10</v>
      </c>
      <c r="J74" s="70">
        <v>0.74</v>
      </c>
      <c r="K74" s="70">
        <v>6.5620000000000003</v>
      </c>
      <c r="L74" s="70">
        <f t="shared" si="40"/>
        <v>157.12094594594595</v>
      </c>
      <c r="M74" s="70">
        <f t="shared" si="36"/>
        <v>1571.2094594594596</v>
      </c>
      <c r="N74" s="70">
        <v>1E-3</v>
      </c>
      <c r="O74" s="70">
        <f t="shared" si="37"/>
        <v>1.5712094594594597</v>
      </c>
      <c r="P74" s="70">
        <f t="shared" si="38"/>
        <v>0.23944063691854001</v>
      </c>
      <c r="Q74" s="71">
        <f t="shared" si="39"/>
        <v>1.9155250953483201</v>
      </c>
      <c r="R74" s="62"/>
      <c r="S74" s="76">
        <v>12.720500000000001</v>
      </c>
      <c r="T74" s="76">
        <v>149</v>
      </c>
      <c r="U74" s="76">
        <v>1</v>
      </c>
      <c r="V74" s="76">
        <v>33</v>
      </c>
      <c r="W74" s="76">
        <f t="shared" si="41"/>
        <v>12.720500000000001</v>
      </c>
      <c r="X74" s="76">
        <f t="shared" si="42"/>
        <v>1895.3545000000001</v>
      </c>
      <c r="Y74" s="76">
        <v>1E-3</v>
      </c>
      <c r="Z74" s="76">
        <f t="shared" si="43"/>
        <v>1.8953545000000003</v>
      </c>
      <c r="AA74" s="76">
        <f t="shared" si="44"/>
        <v>5.743498484848486E-2</v>
      </c>
      <c r="AB74" s="80">
        <f t="shared" si="45"/>
        <v>2.2973993939393944</v>
      </c>
      <c r="AC74" s="62"/>
      <c r="AD74" s="62" t="s">
        <v>29</v>
      </c>
      <c r="AE74" s="62">
        <f t="shared" si="46"/>
        <v>1.9155250953483201</v>
      </c>
      <c r="AF74" s="63">
        <f t="shared" si="47"/>
        <v>2.2973993939393944</v>
      </c>
    </row>
    <row r="75" spans="3:32" x14ac:dyDescent="0.2">
      <c r="C75" s="51"/>
      <c r="D75" s="60">
        <v>70</v>
      </c>
      <c r="E75" s="60" t="s">
        <v>37</v>
      </c>
      <c r="F75" s="60" t="s">
        <v>69</v>
      </c>
      <c r="G75" s="61" t="s">
        <v>30</v>
      </c>
      <c r="H75" s="70">
        <v>11.279</v>
      </c>
      <c r="I75" s="70">
        <v>149</v>
      </c>
      <c r="J75" s="70">
        <v>0.74</v>
      </c>
      <c r="K75" s="70">
        <v>7.3</v>
      </c>
      <c r="L75" s="70">
        <f t="shared" si="40"/>
        <v>15.241891891891893</v>
      </c>
      <c r="M75" s="70">
        <f t="shared" si="36"/>
        <v>2271.0418918918922</v>
      </c>
      <c r="N75" s="70">
        <v>1E-3</v>
      </c>
      <c r="O75" s="70">
        <f t="shared" si="37"/>
        <v>2.2710418918918922</v>
      </c>
      <c r="P75" s="70">
        <f t="shared" si="38"/>
        <v>0.31110162902628663</v>
      </c>
      <c r="Q75" s="71">
        <f t="shared" si="39"/>
        <v>2.488813032210293</v>
      </c>
      <c r="R75" s="62"/>
      <c r="S75" s="76">
        <v>125.4555</v>
      </c>
      <c r="T75" s="76">
        <v>10</v>
      </c>
      <c r="U75" s="76">
        <v>1</v>
      </c>
      <c r="V75" s="76">
        <v>25</v>
      </c>
      <c r="W75" s="76">
        <f t="shared" si="41"/>
        <v>125.4555</v>
      </c>
      <c r="X75" s="76">
        <f t="shared" si="42"/>
        <v>1254.5550000000001</v>
      </c>
      <c r="Y75" s="76">
        <v>1E-3</v>
      </c>
      <c r="Z75" s="76">
        <f t="shared" si="43"/>
        <v>1.2545550000000001</v>
      </c>
      <c r="AA75" s="76">
        <f t="shared" si="44"/>
        <v>5.0182200000000003E-2</v>
      </c>
      <c r="AB75" s="80">
        <f t="shared" si="45"/>
        <v>2.007288</v>
      </c>
      <c r="AC75" s="62"/>
      <c r="AD75" s="62" t="s">
        <v>30</v>
      </c>
      <c r="AE75" s="62">
        <f t="shared" si="46"/>
        <v>2.488813032210293</v>
      </c>
      <c r="AF75" s="63">
        <f t="shared" si="47"/>
        <v>2.007288</v>
      </c>
    </row>
    <row r="76" spans="3:32" ht="15" thickBot="1" x14ac:dyDescent="0.25">
      <c r="C76" s="52"/>
      <c r="D76" s="64">
        <v>70</v>
      </c>
      <c r="E76" s="64" t="s">
        <v>38</v>
      </c>
      <c r="F76" s="64" t="s">
        <v>69</v>
      </c>
      <c r="G76" s="65" t="s">
        <v>31</v>
      </c>
      <c r="H76" s="72">
        <v>139.77600000000001</v>
      </c>
      <c r="I76" s="72">
        <v>10</v>
      </c>
      <c r="J76" s="72">
        <v>0.74</v>
      </c>
      <c r="K76" s="72">
        <v>6.8949999999999996</v>
      </c>
      <c r="L76" s="72">
        <f t="shared" si="40"/>
        <v>188.88648648648649</v>
      </c>
      <c r="M76" s="72">
        <f t="shared" si="36"/>
        <v>1888.864864864865</v>
      </c>
      <c r="N76" s="72">
        <v>1E-3</v>
      </c>
      <c r="O76" s="72">
        <f t="shared" si="37"/>
        <v>1.8888648648648652</v>
      </c>
      <c r="P76" s="72">
        <f t="shared" si="38"/>
        <v>0.27394704349019078</v>
      </c>
      <c r="Q76" s="73">
        <f t="shared" si="39"/>
        <v>2.1915763479215262</v>
      </c>
      <c r="R76" s="66"/>
      <c r="S76" s="77">
        <v>12.952</v>
      </c>
      <c r="T76" s="77">
        <v>149</v>
      </c>
      <c r="U76" s="77">
        <v>1</v>
      </c>
      <c r="V76" s="77">
        <v>29</v>
      </c>
      <c r="W76" s="77">
        <f t="shared" si="41"/>
        <v>12.952</v>
      </c>
      <c r="X76" s="77">
        <f t="shared" si="42"/>
        <v>1929.848</v>
      </c>
      <c r="Y76" s="77">
        <v>1E-3</v>
      </c>
      <c r="Z76" s="77">
        <f t="shared" si="43"/>
        <v>1.929848</v>
      </c>
      <c r="AA76" s="77">
        <f t="shared" si="44"/>
        <v>6.6546482758620684E-2</v>
      </c>
      <c r="AB76" s="81">
        <f t="shared" si="45"/>
        <v>2.6618593103448274</v>
      </c>
      <c r="AC76" s="66"/>
      <c r="AD76" s="66" t="s">
        <v>31</v>
      </c>
      <c r="AE76" s="66">
        <f t="shared" si="46"/>
        <v>2.1915763479215262</v>
      </c>
      <c r="AF76" s="67">
        <f t="shared" si="47"/>
        <v>2.6618593103448274</v>
      </c>
    </row>
  </sheetData>
  <mergeCells count="13">
    <mergeCell ref="A41:D43"/>
    <mergeCell ref="F1:H3"/>
    <mergeCell ref="H46:Q46"/>
    <mergeCell ref="S46:AB46"/>
    <mergeCell ref="AD46:AF46"/>
    <mergeCell ref="C49:C58"/>
    <mergeCell ref="C62:C76"/>
    <mergeCell ref="AD6:AF6"/>
    <mergeCell ref="H6:Q6"/>
    <mergeCell ref="A1:D3"/>
    <mergeCell ref="C10:C19"/>
    <mergeCell ref="C23:C37"/>
    <mergeCell ref="S6:AB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256AC-C821-435A-9E78-A3E59F27CAC3}">
  <dimension ref="A1:P78"/>
  <sheetViews>
    <sheetView showGridLines="0" topLeftCell="B47" zoomScaleNormal="100" workbookViewId="0">
      <selection activeCell="F105" sqref="F105"/>
    </sheetView>
  </sheetViews>
  <sheetFormatPr baseColWidth="10" defaultRowHeight="14.25" x14ac:dyDescent="0.2"/>
  <cols>
    <col min="1" max="5" width="11.42578125" style="1"/>
    <col min="6" max="6" width="18.42578125" style="1" customWidth="1"/>
    <col min="7" max="7" width="13.5703125" style="1" customWidth="1"/>
    <col min="8" max="8" width="24.7109375" style="1" customWidth="1"/>
    <col min="9" max="9" width="11.42578125" style="1"/>
    <col min="10" max="10" width="21.7109375" style="1" customWidth="1"/>
    <col min="11" max="11" width="16.5703125" style="1" customWidth="1"/>
    <col min="12" max="12" width="19.85546875" style="1" customWidth="1"/>
    <col min="13" max="13" width="11.42578125" style="1"/>
    <col min="14" max="14" width="13" style="1" customWidth="1"/>
    <col min="15" max="15" width="22.28515625" style="1" customWidth="1"/>
    <col min="16" max="16" width="17" style="1" customWidth="1"/>
    <col min="17" max="16384" width="11.42578125" style="1"/>
  </cols>
  <sheetData>
    <row r="1" spans="1:16" x14ac:dyDescent="0.2">
      <c r="A1" s="41" t="s">
        <v>71</v>
      </c>
      <c r="B1" s="42"/>
      <c r="C1" s="42"/>
      <c r="D1" s="43"/>
    </row>
    <row r="2" spans="1:16" x14ac:dyDescent="0.2">
      <c r="A2" s="44"/>
      <c r="B2" s="45"/>
      <c r="C2" s="45"/>
      <c r="D2" s="46"/>
    </row>
    <row r="3" spans="1:16" ht="15" thickBot="1" x14ac:dyDescent="0.25">
      <c r="A3" s="47"/>
      <c r="B3" s="48"/>
      <c r="C3" s="48"/>
      <c r="D3" s="49"/>
    </row>
    <row r="5" spans="1:16" ht="15" thickBot="1" x14ac:dyDescent="0.25"/>
    <row r="6" spans="1:16" ht="15.75" thickBot="1" x14ac:dyDescent="0.3">
      <c r="H6" s="96" t="s">
        <v>39</v>
      </c>
      <c r="J6" s="97" t="s">
        <v>40</v>
      </c>
      <c r="K6" s="98"/>
      <c r="L6" s="99"/>
    </row>
    <row r="7" spans="1:16" ht="12.75" customHeight="1" thickBot="1" x14ac:dyDescent="0.25">
      <c r="H7" s="85"/>
      <c r="J7" s="86"/>
      <c r="K7" s="86"/>
      <c r="L7" s="86"/>
    </row>
    <row r="8" spans="1:16" hidden="1" x14ac:dyDescent="0.2"/>
    <row r="9" spans="1:16" ht="66.75" customHeight="1" thickBot="1" x14ac:dyDescent="0.25">
      <c r="C9" s="3"/>
      <c r="D9" s="5" t="s">
        <v>34</v>
      </c>
      <c r="E9" s="5" t="s">
        <v>35</v>
      </c>
      <c r="F9" s="5" t="s">
        <v>45</v>
      </c>
      <c r="G9" s="3" t="s">
        <v>0</v>
      </c>
      <c r="H9" s="94" t="s">
        <v>42</v>
      </c>
      <c r="I9" s="3"/>
      <c r="J9" s="9" t="s">
        <v>42</v>
      </c>
      <c r="K9" s="9" t="s">
        <v>1</v>
      </c>
      <c r="L9" s="17" t="s">
        <v>60</v>
      </c>
      <c r="M9" s="3"/>
      <c r="N9" s="2" t="s">
        <v>0</v>
      </c>
      <c r="O9" s="2" t="s">
        <v>61</v>
      </c>
      <c r="P9" s="2" t="s">
        <v>62</v>
      </c>
    </row>
    <row r="10" spans="1:16" ht="15" x14ac:dyDescent="0.2">
      <c r="C10" s="50" t="s">
        <v>32</v>
      </c>
      <c r="D10" s="57">
        <v>0</v>
      </c>
      <c r="E10" s="57" t="s">
        <v>36</v>
      </c>
      <c r="F10" s="57" t="s">
        <v>59</v>
      </c>
      <c r="G10" s="57" t="s">
        <v>7</v>
      </c>
      <c r="H10" s="21" t="s">
        <v>63</v>
      </c>
      <c r="I10" s="24"/>
      <c r="J10" s="90">
        <v>59.4</v>
      </c>
      <c r="K10" s="25">
        <v>16.670000000000002</v>
      </c>
      <c r="L10" s="26">
        <f>K10*J10</f>
        <v>990.19800000000009</v>
      </c>
      <c r="M10" s="24"/>
      <c r="N10" s="24" t="s">
        <v>7</v>
      </c>
      <c r="O10" s="24" t="str">
        <f>H10</f>
        <v>under limit of detection</v>
      </c>
      <c r="P10" s="27">
        <f>L10</f>
        <v>990.19800000000009</v>
      </c>
    </row>
    <row r="11" spans="1:16" ht="15" x14ac:dyDescent="0.2">
      <c r="C11" s="51"/>
      <c r="D11" s="61">
        <v>0</v>
      </c>
      <c r="E11" s="61" t="s">
        <v>37</v>
      </c>
      <c r="F11" s="61" t="s">
        <v>59</v>
      </c>
      <c r="G11" s="61" t="s">
        <v>8</v>
      </c>
      <c r="H11" s="22" t="s">
        <v>63</v>
      </c>
      <c r="I11" s="88"/>
      <c r="J11" s="91">
        <v>84.2</v>
      </c>
      <c r="K11" s="89">
        <v>16.670000000000002</v>
      </c>
      <c r="L11" s="29">
        <f t="shared" ref="L11:L19" si="0">K11*J11</f>
        <v>1403.6140000000003</v>
      </c>
      <c r="M11" s="88"/>
      <c r="N11" s="88" t="s">
        <v>8</v>
      </c>
      <c r="O11" s="88" t="str">
        <f t="shared" ref="O11:O19" si="1">H11</f>
        <v>under limit of detection</v>
      </c>
      <c r="P11" s="30">
        <f t="shared" ref="P11:P19" si="2">L11</f>
        <v>1403.6140000000003</v>
      </c>
    </row>
    <row r="12" spans="1:16" ht="15" x14ac:dyDescent="0.2">
      <c r="C12" s="51"/>
      <c r="D12" s="61">
        <v>15</v>
      </c>
      <c r="E12" s="61" t="s">
        <v>36</v>
      </c>
      <c r="F12" s="61" t="s">
        <v>59</v>
      </c>
      <c r="G12" s="61" t="s">
        <v>12</v>
      </c>
      <c r="H12" s="22" t="s">
        <v>63</v>
      </c>
      <c r="I12" s="88"/>
      <c r="J12" s="91">
        <v>34.6</v>
      </c>
      <c r="K12" s="89">
        <v>16.670000000000002</v>
      </c>
      <c r="L12" s="29">
        <f t="shared" si="0"/>
        <v>576.78200000000004</v>
      </c>
      <c r="M12" s="88"/>
      <c r="N12" s="88" t="s">
        <v>12</v>
      </c>
      <c r="O12" s="88" t="str">
        <f t="shared" si="1"/>
        <v>under limit of detection</v>
      </c>
      <c r="P12" s="30">
        <f t="shared" si="2"/>
        <v>576.78200000000004</v>
      </c>
    </row>
    <row r="13" spans="1:16" ht="15" x14ac:dyDescent="0.2">
      <c r="C13" s="51"/>
      <c r="D13" s="61">
        <v>15</v>
      </c>
      <c r="E13" s="61" t="s">
        <v>37</v>
      </c>
      <c r="F13" s="61" t="s">
        <v>59</v>
      </c>
      <c r="G13" s="61" t="s">
        <v>13</v>
      </c>
      <c r="H13" s="22" t="s">
        <v>63</v>
      </c>
      <c r="I13" s="88"/>
      <c r="J13" s="91">
        <v>61.4</v>
      </c>
      <c r="K13" s="89">
        <v>16.670000000000002</v>
      </c>
      <c r="L13" s="29">
        <f t="shared" si="0"/>
        <v>1023.5380000000001</v>
      </c>
      <c r="M13" s="88"/>
      <c r="N13" s="88" t="s">
        <v>13</v>
      </c>
      <c r="O13" s="88" t="str">
        <f t="shared" si="1"/>
        <v>under limit of detection</v>
      </c>
      <c r="P13" s="30">
        <f t="shared" si="2"/>
        <v>1023.5380000000001</v>
      </c>
    </row>
    <row r="14" spans="1:16" ht="15" x14ac:dyDescent="0.2">
      <c r="C14" s="51"/>
      <c r="D14" s="61">
        <v>30</v>
      </c>
      <c r="E14" s="61" t="s">
        <v>36</v>
      </c>
      <c r="F14" s="61" t="s">
        <v>59</v>
      </c>
      <c r="G14" s="61" t="s">
        <v>17</v>
      </c>
      <c r="H14" s="22" t="s">
        <v>63</v>
      </c>
      <c r="I14" s="88"/>
      <c r="J14" s="91">
        <v>43.4</v>
      </c>
      <c r="K14" s="89">
        <v>16.670000000000002</v>
      </c>
      <c r="L14" s="29">
        <f t="shared" si="0"/>
        <v>723.47800000000007</v>
      </c>
      <c r="M14" s="88"/>
      <c r="N14" s="88" t="s">
        <v>17</v>
      </c>
      <c r="O14" s="88" t="str">
        <f t="shared" si="1"/>
        <v>under limit of detection</v>
      </c>
      <c r="P14" s="30">
        <f t="shared" si="2"/>
        <v>723.47800000000007</v>
      </c>
    </row>
    <row r="15" spans="1:16" ht="15" x14ac:dyDescent="0.2">
      <c r="C15" s="51"/>
      <c r="D15" s="61">
        <v>30</v>
      </c>
      <c r="E15" s="61" t="s">
        <v>37</v>
      </c>
      <c r="F15" s="61" t="s">
        <v>59</v>
      </c>
      <c r="G15" s="61" t="s">
        <v>18</v>
      </c>
      <c r="H15" s="22" t="s">
        <v>63</v>
      </c>
      <c r="I15" s="88"/>
      <c r="J15" s="91">
        <v>42.4</v>
      </c>
      <c r="K15" s="89">
        <v>16.670000000000002</v>
      </c>
      <c r="L15" s="29">
        <f t="shared" si="0"/>
        <v>706.80799999999999</v>
      </c>
      <c r="M15" s="88"/>
      <c r="N15" s="88" t="s">
        <v>18</v>
      </c>
      <c r="O15" s="88" t="str">
        <f t="shared" si="1"/>
        <v>under limit of detection</v>
      </c>
      <c r="P15" s="30">
        <f t="shared" si="2"/>
        <v>706.80799999999999</v>
      </c>
    </row>
    <row r="16" spans="1:16" ht="15" x14ac:dyDescent="0.2">
      <c r="C16" s="51"/>
      <c r="D16" s="61">
        <v>50</v>
      </c>
      <c r="E16" s="61" t="s">
        <v>36</v>
      </c>
      <c r="F16" s="61" t="s">
        <v>59</v>
      </c>
      <c r="G16" s="61" t="s">
        <v>22</v>
      </c>
      <c r="H16" s="22" t="s">
        <v>63</v>
      </c>
      <c r="I16" s="88"/>
      <c r="J16" s="91">
        <v>21.2</v>
      </c>
      <c r="K16" s="89">
        <v>16.670000000000002</v>
      </c>
      <c r="L16" s="29">
        <f t="shared" si="0"/>
        <v>353.404</v>
      </c>
      <c r="M16" s="88"/>
      <c r="N16" s="88" t="s">
        <v>22</v>
      </c>
      <c r="O16" s="88" t="str">
        <f t="shared" si="1"/>
        <v>under limit of detection</v>
      </c>
      <c r="P16" s="30">
        <f t="shared" si="2"/>
        <v>353.404</v>
      </c>
    </row>
    <row r="17" spans="3:16" ht="15" x14ac:dyDescent="0.2">
      <c r="C17" s="51"/>
      <c r="D17" s="61">
        <v>50</v>
      </c>
      <c r="E17" s="61" t="s">
        <v>37</v>
      </c>
      <c r="F17" s="61" t="s">
        <v>59</v>
      </c>
      <c r="G17" s="61" t="s">
        <v>23</v>
      </c>
      <c r="H17" s="22" t="s">
        <v>63</v>
      </c>
      <c r="I17" s="88"/>
      <c r="J17" s="91">
        <v>50.7</v>
      </c>
      <c r="K17" s="89">
        <v>16.670000000000002</v>
      </c>
      <c r="L17" s="29">
        <f t="shared" si="0"/>
        <v>845.1690000000001</v>
      </c>
      <c r="M17" s="88"/>
      <c r="N17" s="88" t="s">
        <v>23</v>
      </c>
      <c r="O17" s="88" t="str">
        <f t="shared" si="1"/>
        <v>under limit of detection</v>
      </c>
      <c r="P17" s="30">
        <f t="shared" si="2"/>
        <v>845.1690000000001</v>
      </c>
    </row>
    <row r="18" spans="3:16" ht="15" x14ac:dyDescent="0.2">
      <c r="C18" s="51"/>
      <c r="D18" s="61">
        <v>70</v>
      </c>
      <c r="E18" s="61" t="s">
        <v>36</v>
      </c>
      <c r="F18" s="61" t="s">
        <v>59</v>
      </c>
      <c r="G18" s="61" t="s">
        <v>27</v>
      </c>
      <c r="H18" s="22" t="s">
        <v>63</v>
      </c>
      <c r="I18" s="88"/>
      <c r="J18" s="91">
        <v>12.3</v>
      </c>
      <c r="K18" s="89">
        <v>16.670000000000002</v>
      </c>
      <c r="L18" s="29">
        <f t="shared" si="0"/>
        <v>205.04100000000003</v>
      </c>
      <c r="M18" s="88"/>
      <c r="N18" s="88" t="s">
        <v>27</v>
      </c>
      <c r="O18" s="88" t="str">
        <f t="shared" si="1"/>
        <v>under limit of detection</v>
      </c>
      <c r="P18" s="30">
        <f t="shared" si="2"/>
        <v>205.04100000000003</v>
      </c>
    </row>
    <row r="19" spans="3:16" ht="15.75" thickBot="1" x14ac:dyDescent="0.25">
      <c r="C19" s="52"/>
      <c r="D19" s="65">
        <v>70</v>
      </c>
      <c r="E19" s="65" t="s">
        <v>37</v>
      </c>
      <c r="F19" s="65" t="s">
        <v>59</v>
      </c>
      <c r="G19" s="65" t="s">
        <v>28</v>
      </c>
      <c r="H19" s="23" t="s">
        <v>63</v>
      </c>
      <c r="I19" s="31"/>
      <c r="J19" s="92">
        <v>20.7</v>
      </c>
      <c r="K19" s="32">
        <v>16.670000000000002</v>
      </c>
      <c r="L19" s="33">
        <f t="shared" si="0"/>
        <v>345.06900000000002</v>
      </c>
      <c r="M19" s="31"/>
      <c r="N19" s="31" t="s">
        <v>28</v>
      </c>
      <c r="O19" s="31" t="str">
        <f t="shared" si="1"/>
        <v>under limit of detection</v>
      </c>
      <c r="P19" s="34">
        <f t="shared" si="2"/>
        <v>345.06900000000002</v>
      </c>
    </row>
    <row r="20" spans="3:16" x14ac:dyDescent="0.2">
      <c r="C20" s="3"/>
      <c r="D20" s="3"/>
      <c r="E20" s="3"/>
      <c r="F20" s="3"/>
      <c r="G20" s="3"/>
      <c r="H20" s="22"/>
      <c r="I20" s="7"/>
      <c r="J20" s="28"/>
      <c r="K20" s="28"/>
      <c r="L20" s="29"/>
      <c r="M20" s="7"/>
      <c r="N20" s="7"/>
      <c r="O20" s="7"/>
      <c r="P20" s="7"/>
    </row>
    <row r="21" spans="3:16" x14ac:dyDescent="0.2">
      <c r="C21" s="3"/>
      <c r="D21" s="3"/>
      <c r="E21" s="3"/>
      <c r="F21" s="3"/>
      <c r="G21" s="3"/>
      <c r="H21" s="22"/>
      <c r="I21" s="7"/>
      <c r="J21" s="28"/>
      <c r="K21" s="28"/>
      <c r="L21" s="29"/>
      <c r="M21" s="7"/>
      <c r="N21" s="7"/>
      <c r="O21" s="7"/>
      <c r="P21" s="7"/>
    </row>
    <row r="22" spans="3:16" ht="15" thickBot="1" x14ac:dyDescent="0.25">
      <c r="C22" s="3"/>
      <c r="D22" s="3"/>
      <c r="E22" s="3"/>
      <c r="F22" s="3"/>
      <c r="G22" s="3"/>
      <c r="H22" s="22"/>
      <c r="I22" s="7"/>
      <c r="J22" s="28"/>
      <c r="K22" s="28"/>
      <c r="L22" s="29"/>
      <c r="M22" s="7"/>
      <c r="N22" s="7"/>
      <c r="O22" s="7"/>
      <c r="P22" s="7"/>
    </row>
    <row r="23" spans="3:16" ht="15" x14ac:dyDescent="0.2">
      <c r="C23" s="50" t="s">
        <v>33</v>
      </c>
      <c r="D23" s="57">
        <v>0</v>
      </c>
      <c r="E23" s="57" t="s">
        <v>36</v>
      </c>
      <c r="F23" s="57" t="s">
        <v>59</v>
      </c>
      <c r="G23" s="57" t="s">
        <v>9</v>
      </c>
      <c r="H23" s="21" t="s">
        <v>63</v>
      </c>
      <c r="I23" s="24"/>
      <c r="J23" s="90">
        <v>87</v>
      </c>
      <c r="K23" s="25">
        <v>16.670000000000002</v>
      </c>
      <c r="L23" s="26">
        <f>K23*J23</f>
        <v>1450.2900000000002</v>
      </c>
      <c r="M23" s="24"/>
      <c r="N23" s="24" t="s">
        <v>9</v>
      </c>
      <c r="O23" s="24" t="str">
        <f t="shared" ref="O23:O37" si="3">H23</f>
        <v>under limit of detection</v>
      </c>
      <c r="P23" s="27">
        <f>L23</f>
        <v>1450.2900000000002</v>
      </c>
    </row>
    <row r="24" spans="3:16" ht="15" x14ac:dyDescent="0.2">
      <c r="C24" s="51"/>
      <c r="D24" s="61">
        <v>0</v>
      </c>
      <c r="E24" s="61" t="s">
        <v>37</v>
      </c>
      <c r="F24" s="61" t="s">
        <v>59</v>
      </c>
      <c r="G24" s="61" t="s">
        <v>10</v>
      </c>
      <c r="H24" s="22" t="s">
        <v>63</v>
      </c>
      <c r="I24" s="88"/>
      <c r="J24" s="91">
        <v>50.4</v>
      </c>
      <c r="K24" s="89">
        <v>16.670000000000002</v>
      </c>
      <c r="L24" s="29">
        <f t="shared" ref="L24:L37" si="4">K24*J24</f>
        <v>840.16800000000001</v>
      </c>
      <c r="M24" s="88"/>
      <c r="N24" s="88" t="s">
        <v>10</v>
      </c>
      <c r="O24" s="88" t="str">
        <f t="shared" si="3"/>
        <v>under limit of detection</v>
      </c>
      <c r="P24" s="30">
        <f t="shared" ref="O24:P37" si="5">L24</f>
        <v>840.16800000000001</v>
      </c>
    </row>
    <row r="25" spans="3:16" ht="15" x14ac:dyDescent="0.2">
      <c r="C25" s="51"/>
      <c r="D25" s="61">
        <v>0</v>
      </c>
      <c r="E25" s="61" t="s">
        <v>38</v>
      </c>
      <c r="F25" s="61" t="s">
        <v>59</v>
      </c>
      <c r="G25" s="61" t="s">
        <v>11</v>
      </c>
      <c r="H25" s="95" t="s">
        <v>57</v>
      </c>
      <c r="I25" s="88"/>
      <c r="J25" s="91" t="s">
        <v>57</v>
      </c>
      <c r="K25" s="91" t="s">
        <v>57</v>
      </c>
      <c r="L25" s="93" t="s">
        <v>57</v>
      </c>
      <c r="M25" s="88"/>
      <c r="N25" s="88" t="s">
        <v>11</v>
      </c>
      <c r="O25" s="88" t="str">
        <f t="shared" si="5"/>
        <v>-</v>
      </c>
      <c r="P25" s="30" t="str">
        <f t="shared" si="5"/>
        <v>-</v>
      </c>
    </row>
    <row r="26" spans="3:16" ht="15" x14ac:dyDescent="0.2">
      <c r="C26" s="51"/>
      <c r="D26" s="61">
        <v>15</v>
      </c>
      <c r="E26" s="61" t="s">
        <v>36</v>
      </c>
      <c r="F26" s="61" t="s">
        <v>59</v>
      </c>
      <c r="G26" s="61" t="s">
        <v>14</v>
      </c>
      <c r="H26" s="22" t="s">
        <v>63</v>
      </c>
      <c r="I26" s="88"/>
      <c r="J26" s="91">
        <v>13.6</v>
      </c>
      <c r="K26" s="89">
        <v>16.670000000000002</v>
      </c>
      <c r="L26" s="29">
        <f t="shared" si="4"/>
        <v>226.71200000000002</v>
      </c>
      <c r="M26" s="88"/>
      <c r="N26" s="88" t="s">
        <v>14</v>
      </c>
      <c r="O26" s="88" t="str">
        <f t="shared" si="3"/>
        <v>under limit of detection</v>
      </c>
      <c r="P26" s="30">
        <f t="shared" si="5"/>
        <v>226.71200000000002</v>
      </c>
    </row>
    <row r="27" spans="3:16" ht="15" x14ac:dyDescent="0.2">
      <c r="C27" s="51"/>
      <c r="D27" s="61">
        <v>15</v>
      </c>
      <c r="E27" s="61" t="s">
        <v>37</v>
      </c>
      <c r="F27" s="61" t="s">
        <v>59</v>
      </c>
      <c r="G27" s="61" t="s">
        <v>15</v>
      </c>
      <c r="H27" s="22" t="s">
        <v>63</v>
      </c>
      <c r="I27" s="88"/>
      <c r="J27" s="91">
        <v>73.7</v>
      </c>
      <c r="K27" s="89">
        <v>16.670000000000002</v>
      </c>
      <c r="L27" s="29">
        <f t="shared" si="4"/>
        <v>1228.5790000000002</v>
      </c>
      <c r="M27" s="88"/>
      <c r="N27" s="88" t="s">
        <v>15</v>
      </c>
      <c r="O27" s="88" t="str">
        <f t="shared" si="3"/>
        <v>under limit of detection</v>
      </c>
      <c r="P27" s="30">
        <f t="shared" si="5"/>
        <v>1228.5790000000002</v>
      </c>
    </row>
    <row r="28" spans="3:16" ht="15" x14ac:dyDescent="0.2">
      <c r="C28" s="51"/>
      <c r="D28" s="61">
        <v>15</v>
      </c>
      <c r="E28" s="61" t="s">
        <v>38</v>
      </c>
      <c r="F28" s="61" t="s">
        <v>59</v>
      </c>
      <c r="G28" s="61" t="s">
        <v>16</v>
      </c>
      <c r="H28" s="22" t="s">
        <v>63</v>
      </c>
      <c r="I28" s="88"/>
      <c r="J28" s="91">
        <v>79.400000000000006</v>
      </c>
      <c r="K28" s="89">
        <v>16.670000000000002</v>
      </c>
      <c r="L28" s="29">
        <f t="shared" si="4"/>
        <v>1323.5980000000002</v>
      </c>
      <c r="M28" s="88"/>
      <c r="N28" s="88" t="s">
        <v>16</v>
      </c>
      <c r="O28" s="88" t="str">
        <f t="shared" si="3"/>
        <v>under limit of detection</v>
      </c>
      <c r="P28" s="30">
        <f t="shared" si="5"/>
        <v>1323.5980000000002</v>
      </c>
    </row>
    <row r="29" spans="3:16" ht="15" x14ac:dyDescent="0.2">
      <c r="C29" s="51"/>
      <c r="D29" s="61">
        <v>30</v>
      </c>
      <c r="E29" s="61" t="s">
        <v>36</v>
      </c>
      <c r="F29" s="61" t="s">
        <v>59</v>
      </c>
      <c r="G29" s="61" t="s">
        <v>19</v>
      </c>
      <c r="H29" s="22" t="s">
        <v>63</v>
      </c>
      <c r="I29" s="88"/>
      <c r="J29" s="91">
        <v>2.2000000000000002</v>
      </c>
      <c r="K29" s="89">
        <v>16.670000000000002</v>
      </c>
      <c r="L29" s="29">
        <f t="shared" si="4"/>
        <v>36.674000000000007</v>
      </c>
      <c r="M29" s="88"/>
      <c r="N29" s="88" t="s">
        <v>19</v>
      </c>
      <c r="O29" s="88" t="str">
        <f t="shared" si="3"/>
        <v>under limit of detection</v>
      </c>
      <c r="P29" s="30">
        <f t="shared" si="5"/>
        <v>36.674000000000007</v>
      </c>
    </row>
    <row r="30" spans="3:16" ht="15" x14ac:dyDescent="0.2">
      <c r="C30" s="51"/>
      <c r="D30" s="61">
        <v>30</v>
      </c>
      <c r="E30" s="61" t="s">
        <v>37</v>
      </c>
      <c r="F30" s="61" t="s">
        <v>59</v>
      </c>
      <c r="G30" s="61" t="s">
        <v>20</v>
      </c>
      <c r="H30" s="22" t="s">
        <v>63</v>
      </c>
      <c r="I30" s="88"/>
      <c r="J30" s="91">
        <v>26.2</v>
      </c>
      <c r="K30" s="89">
        <v>16.670000000000002</v>
      </c>
      <c r="L30" s="29">
        <f t="shared" si="4"/>
        <v>436.75400000000002</v>
      </c>
      <c r="M30" s="88"/>
      <c r="N30" s="88" t="s">
        <v>20</v>
      </c>
      <c r="O30" s="88" t="str">
        <f t="shared" si="3"/>
        <v>under limit of detection</v>
      </c>
      <c r="P30" s="30">
        <f t="shared" si="5"/>
        <v>436.75400000000002</v>
      </c>
    </row>
    <row r="31" spans="3:16" ht="15" x14ac:dyDescent="0.2">
      <c r="C31" s="51"/>
      <c r="D31" s="61">
        <v>30</v>
      </c>
      <c r="E31" s="61" t="s">
        <v>38</v>
      </c>
      <c r="F31" s="61" t="s">
        <v>59</v>
      </c>
      <c r="G31" s="61" t="s">
        <v>21</v>
      </c>
      <c r="H31" s="95" t="s">
        <v>57</v>
      </c>
      <c r="I31" s="88"/>
      <c r="J31" s="91" t="s">
        <v>57</v>
      </c>
      <c r="K31" s="91" t="s">
        <v>57</v>
      </c>
      <c r="L31" s="93" t="s">
        <v>57</v>
      </c>
      <c r="M31" s="88"/>
      <c r="N31" s="88" t="s">
        <v>21</v>
      </c>
      <c r="O31" s="88" t="str">
        <f t="shared" si="5"/>
        <v>-</v>
      </c>
      <c r="P31" s="30" t="str">
        <f t="shared" si="5"/>
        <v>-</v>
      </c>
    </row>
    <row r="32" spans="3:16" ht="15" x14ac:dyDescent="0.2">
      <c r="C32" s="51"/>
      <c r="D32" s="61">
        <v>50</v>
      </c>
      <c r="E32" s="61" t="s">
        <v>36</v>
      </c>
      <c r="F32" s="61" t="s">
        <v>59</v>
      </c>
      <c r="G32" s="61" t="s">
        <v>24</v>
      </c>
      <c r="H32" s="22" t="s">
        <v>63</v>
      </c>
      <c r="I32" s="88"/>
      <c r="J32" s="91">
        <v>7.2</v>
      </c>
      <c r="K32" s="89">
        <v>16.670000000000002</v>
      </c>
      <c r="L32" s="29">
        <f t="shared" si="4"/>
        <v>120.02400000000002</v>
      </c>
      <c r="M32" s="88"/>
      <c r="N32" s="88" t="s">
        <v>24</v>
      </c>
      <c r="O32" s="88" t="str">
        <f t="shared" si="3"/>
        <v>under limit of detection</v>
      </c>
      <c r="P32" s="30">
        <f t="shared" si="5"/>
        <v>120.02400000000002</v>
      </c>
    </row>
    <row r="33" spans="1:16" ht="15" x14ac:dyDescent="0.2">
      <c r="C33" s="51"/>
      <c r="D33" s="61">
        <v>50</v>
      </c>
      <c r="E33" s="61" t="s">
        <v>37</v>
      </c>
      <c r="F33" s="61" t="s">
        <v>59</v>
      </c>
      <c r="G33" s="61" t="s">
        <v>25</v>
      </c>
      <c r="H33" s="22" t="s">
        <v>63</v>
      </c>
      <c r="I33" s="88"/>
      <c r="J33" s="91">
        <v>1.3</v>
      </c>
      <c r="K33" s="89">
        <v>16.670000000000002</v>
      </c>
      <c r="L33" s="29">
        <f t="shared" si="4"/>
        <v>21.671000000000003</v>
      </c>
      <c r="M33" s="88"/>
      <c r="N33" s="88" t="s">
        <v>25</v>
      </c>
      <c r="O33" s="88" t="str">
        <f t="shared" si="3"/>
        <v>under limit of detection</v>
      </c>
      <c r="P33" s="30">
        <f t="shared" si="5"/>
        <v>21.671000000000003</v>
      </c>
    </row>
    <row r="34" spans="1:16" ht="15" x14ac:dyDescent="0.2">
      <c r="C34" s="51"/>
      <c r="D34" s="61">
        <v>50</v>
      </c>
      <c r="E34" s="61" t="s">
        <v>38</v>
      </c>
      <c r="F34" s="61" t="s">
        <v>59</v>
      </c>
      <c r="G34" s="61" t="s">
        <v>26</v>
      </c>
      <c r="H34" s="22" t="s">
        <v>63</v>
      </c>
      <c r="I34" s="88"/>
      <c r="J34" s="91">
        <v>1</v>
      </c>
      <c r="K34" s="89">
        <v>16.670000000000002</v>
      </c>
      <c r="L34" s="29">
        <f t="shared" si="4"/>
        <v>16.670000000000002</v>
      </c>
      <c r="M34" s="88"/>
      <c r="N34" s="88" t="s">
        <v>26</v>
      </c>
      <c r="O34" s="88" t="str">
        <f t="shared" si="3"/>
        <v>under limit of detection</v>
      </c>
      <c r="P34" s="30">
        <f t="shared" si="5"/>
        <v>16.670000000000002</v>
      </c>
    </row>
    <row r="35" spans="1:16" ht="15" x14ac:dyDescent="0.2">
      <c r="C35" s="51"/>
      <c r="D35" s="61">
        <v>70</v>
      </c>
      <c r="E35" s="61" t="s">
        <v>36</v>
      </c>
      <c r="F35" s="61" t="s">
        <v>59</v>
      </c>
      <c r="G35" s="61" t="s">
        <v>29</v>
      </c>
      <c r="H35" s="22" t="s">
        <v>63</v>
      </c>
      <c r="I35" s="88"/>
      <c r="J35" s="91">
        <v>3.2</v>
      </c>
      <c r="K35" s="89">
        <v>16.670000000000002</v>
      </c>
      <c r="L35" s="29">
        <f t="shared" si="4"/>
        <v>53.344000000000008</v>
      </c>
      <c r="M35" s="88"/>
      <c r="N35" s="88" t="s">
        <v>29</v>
      </c>
      <c r="O35" s="88" t="str">
        <f t="shared" si="3"/>
        <v>under limit of detection</v>
      </c>
      <c r="P35" s="30">
        <f t="shared" si="5"/>
        <v>53.344000000000008</v>
      </c>
    </row>
    <row r="36" spans="1:16" ht="15" x14ac:dyDescent="0.2">
      <c r="C36" s="51"/>
      <c r="D36" s="61">
        <v>70</v>
      </c>
      <c r="E36" s="61" t="s">
        <v>37</v>
      </c>
      <c r="F36" s="61" t="s">
        <v>59</v>
      </c>
      <c r="G36" s="61" t="s">
        <v>30</v>
      </c>
      <c r="H36" s="22" t="s">
        <v>63</v>
      </c>
      <c r="I36" s="88"/>
      <c r="J36" s="91">
        <v>1.1000000000000001</v>
      </c>
      <c r="K36" s="89">
        <v>16.670000000000002</v>
      </c>
      <c r="L36" s="29">
        <f t="shared" si="4"/>
        <v>18.337000000000003</v>
      </c>
      <c r="M36" s="88"/>
      <c r="N36" s="88" t="s">
        <v>30</v>
      </c>
      <c r="O36" s="88" t="str">
        <f t="shared" si="3"/>
        <v>under limit of detection</v>
      </c>
      <c r="P36" s="30">
        <f t="shared" si="5"/>
        <v>18.337000000000003</v>
      </c>
    </row>
    <row r="37" spans="1:16" ht="15.75" thickBot="1" x14ac:dyDescent="0.25">
      <c r="C37" s="52"/>
      <c r="D37" s="65">
        <v>70</v>
      </c>
      <c r="E37" s="65" t="s">
        <v>38</v>
      </c>
      <c r="F37" s="65" t="s">
        <v>59</v>
      </c>
      <c r="G37" s="65" t="s">
        <v>31</v>
      </c>
      <c r="H37" s="23" t="s">
        <v>63</v>
      </c>
      <c r="I37" s="31"/>
      <c r="J37" s="92">
        <v>1.1000000000000001</v>
      </c>
      <c r="K37" s="32">
        <v>16.670000000000002</v>
      </c>
      <c r="L37" s="33">
        <f t="shared" si="4"/>
        <v>18.337000000000003</v>
      </c>
      <c r="M37" s="31"/>
      <c r="N37" s="31" t="s">
        <v>31</v>
      </c>
      <c r="O37" s="31" t="str">
        <f t="shared" si="3"/>
        <v>under limit of detection</v>
      </c>
      <c r="P37" s="34">
        <f t="shared" si="5"/>
        <v>18.337000000000003</v>
      </c>
    </row>
    <row r="42" spans="1:16" ht="15" thickBot="1" x14ac:dyDescent="0.25">
      <c r="A42" s="83"/>
      <c r="B42" s="83"/>
      <c r="C42" s="83"/>
      <c r="D42" s="83"/>
      <c r="E42" s="83"/>
      <c r="F42" s="83"/>
      <c r="G42" s="83"/>
      <c r="H42" s="83"/>
      <c r="I42" s="83"/>
      <c r="J42" s="83"/>
      <c r="K42" s="83"/>
      <c r="L42" s="83"/>
      <c r="M42" s="83"/>
      <c r="N42" s="83"/>
      <c r="O42" s="83"/>
      <c r="P42" s="83"/>
    </row>
    <row r="43" spans="1:16" x14ac:dyDescent="0.2">
      <c r="A43" s="44" t="s">
        <v>64</v>
      </c>
      <c r="B43" s="82"/>
      <c r="C43" s="82"/>
      <c r="D43" s="46"/>
    </row>
    <row r="44" spans="1:16" x14ac:dyDescent="0.2">
      <c r="A44" s="44"/>
      <c r="B44" s="45"/>
      <c r="C44" s="45"/>
      <c r="D44" s="46"/>
    </row>
    <row r="45" spans="1:16" ht="15" thickBot="1" x14ac:dyDescent="0.25">
      <c r="A45" s="47"/>
      <c r="B45" s="48"/>
      <c r="C45" s="48"/>
      <c r="D45" s="49"/>
    </row>
    <row r="47" spans="1:16" ht="15" thickBot="1" x14ac:dyDescent="0.25"/>
    <row r="48" spans="1:16" ht="15.75" thickBot="1" x14ac:dyDescent="0.3">
      <c r="H48" s="96" t="s">
        <v>39</v>
      </c>
      <c r="J48" s="97" t="s">
        <v>40</v>
      </c>
      <c r="K48" s="98"/>
      <c r="L48" s="99"/>
    </row>
    <row r="49" spans="3:16" ht="15" thickBot="1" x14ac:dyDescent="0.25">
      <c r="H49" s="85"/>
      <c r="J49" s="86"/>
      <c r="K49" s="86"/>
      <c r="L49" s="86"/>
    </row>
    <row r="50" spans="3:16" ht="43.5" thickBot="1" x14ac:dyDescent="0.25">
      <c r="C50" s="3"/>
      <c r="D50" s="5" t="s">
        <v>34</v>
      </c>
      <c r="E50" s="5" t="s">
        <v>35</v>
      </c>
      <c r="F50" s="5" t="s">
        <v>45</v>
      </c>
      <c r="G50" s="3" t="s">
        <v>0</v>
      </c>
      <c r="H50" s="94" t="s">
        <v>42</v>
      </c>
      <c r="I50" s="3"/>
      <c r="J50" s="9" t="s">
        <v>42</v>
      </c>
      <c r="K50" s="9" t="s">
        <v>1</v>
      </c>
      <c r="L50" s="17" t="s">
        <v>60</v>
      </c>
      <c r="M50" s="3"/>
      <c r="N50" s="2" t="s">
        <v>0</v>
      </c>
      <c r="O50" s="2" t="s">
        <v>61</v>
      </c>
      <c r="P50" s="2" t="s">
        <v>62</v>
      </c>
    </row>
    <row r="51" spans="3:16" x14ac:dyDescent="0.2">
      <c r="C51" s="50" t="s">
        <v>32</v>
      </c>
      <c r="D51" s="57">
        <v>0</v>
      </c>
      <c r="E51" s="57" t="s">
        <v>36</v>
      </c>
      <c r="F51" s="57" t="s">
        <v>65</v>
      </c>
      <c r="G51" s="57" t="s">
        <v>7</v>
      </c>
      <c r="H51" s="21" t="s">
        <v>63</v>
      </c>
      <c r="I51" s="24"/>
      <c r="J51" s="100">
        <v>24.4</v>
      </c>
      <c r="K51" s="25">
        <v>16.670000000000002</v>
      </c>
      <c r="L51" s="26">
        <f>K51*J51</f>
        <v>406.74799999999999</v>
      </c>
      <c r="M51" s="24"/>
      <c r="N51" s="24" t="s">
        <v>7</v>
      </c>
      <c r="O51" s="24" t="str">
        <f>H51</f>
        <v>under limit of detection</v>
      </c>
      <c r="P51" s="27">
        <f>L51</f>
        <v>406.74799999999999</v>
      </c>
    </row>
    <row r="52" spans="3:16" x14ac:dyDescent="0.2">
      <c r="C52" s="51"/>
      <c r="D52" s="61">
        <v>0</v>
      </c>
      <c r="E52" s="61" t="s">
        <v>37</v>
      </c>
      <c r="F52" s="61" t="s">
        <v>65</v>
      </c>
      <c r="G52" s="61" t="s">
        <v>8</v>
      </c>
      <c r="H52" s="22" t="s">
        <v>63</v>
      </c>
      <c r="I52" s="88"/>
      <c r="J52" s="101">
        <v>127.6</v>
      </c>
      <c r="K52" s="89">
        <v>16.670000000000002</v>
      </c>
      <c r="L52" s="29">
        <f t="shared" ref="L52:L60" si="6">K52*J52</f>
        <v>2127.0920000000001</v>
      </c>
      <c r="M52" s="88"/>
      <c r="N52" s="88" t="s">
        <v>8</v>
      </c>
      <c r="O52" s="88" t="str">
        <f t="shared" ref="O52:O60" si="7">H52</f>
        <v>under limit of detection</v>
      </c>
      <c r="P52" s="30">
        <f t="shared" ref="P52:P60" si="8">L52</f>
        <v>2127.0920000000001</v>
      </c>
    </row>
    <row r="53" spans="3:16" x14ac:dyDescent="0.2">
      <c r="C53" s="51"/>
      <c r="D53" s="61">
        <v>15</v>
      </c>
      <c r="E53" s="61" t="s">
        <v>36</v>
      </c>
      <c r="F53" s="61" t="s">
        <v>65</v>
      </c>
      <c r="G53" s="61" t="s">
        <v>12</v>
      </c>
      <c r="H53" s="22" t="s">
        <v>63</v>
      </c>
      <c r="I53" s="88"/>
      <c r="J53" s="101">
        <v>51.5</v>
      </c>
      <c r="K53" s="89">
        <v>16.670000000000002</v>
      </c>
      <c r="L53" s="29">
        <f t="shared" si="6"/>
        <v>858.50500000000011</v>
      </c>
      <c r="M53" s="88"/>
      <c r="N53" s="88" t="s">
        <v>12</v>
      </c>
      <c r="O53" s="88" t="str">
        <f t="shared" si="7"/>
        <v>under limit of detection</v>
      </c>
      <c r="P53" s="30">
        <f t="shared" si="8"/>
        <v>858.50500000000011</v>
      </c>
    </row>
    <row r="54" spans="3:16" x14ac:dyDescent="0.2">
      <c r="C54" s="51"/>
      <c r="D54" s="61">
        <v>15</v>
      </c>
      <c r="E54" s="61" t="s">
        <v>37</v>
      </c>
      <c r="F54" s="61" t="s">
        <v>65</v>
      </c>
      <c r="G54" s="61" t="s">
        <v>13</v>
      </c>
      <c r="H54" s="22" t="s">
        <v>63</v>
      </c>
      <c r="I54" s="88"/>
      <c r="J54" s="101">
        <v>94.2</v>
      </c>
      <c r="K54" s="89">
        <v>16.670000000000002</v>
      </c>
      <c r="L54" s="29">
        <f t="shared" si="6"/>
        <v>1570.3140000000003</v>
      </c>
      <c r="M54" s="88"/>
      <c r="N54" s="88" t="s">
        <v>13</v>
      </c>
      <c r="O54" s="88" t="str">
        <f t="shared" si="7"/>
        <v>under limit of detection</v>
      </c>
      <c r="P54" s="30">
        <f t="shared" si="8"/>
        <v>1570.3140000000003</v>
      </c>
    </row>
    <row r="55" spans="3:16" x14ac:dyDescent="0.2">
      <c r="C55" s="51"/>
      <c r="D55" s="61">
        <v>30</v>
      </c>
      <c r="E55" s="61" t="s">
        <v>36</v>
      </c>
      <c r="F55" s="61" t="s">
        <v>65</v>
      </c>
      <c r="G55" s="61" t="s">
        <v>17</v>
      </c>
      <c r="H55" s="22" t="s">
        <v>63</v>
      </c>
      <c r="I55" s="88"/>
      <c r="J55" s="101">
        <v>77.599999999999994</v>
      </c>
      <c r="K55" s="89">
        <v>16.670000000000002</v>
      </c>
      <c r="L55" s="29">
        <f t="shared" si="6"/>
        <v>1293.5920000000001</v>
      </c>
      <c r="M55" s="88"/>
      <c r="N55" s="88" t="s">
        <v>17</v>
      </c>
      <c r="O55" s="88" t="str">
        <f t="shared" si="7"/>
        <v>under limit of detection</v>
      </c>
      <c r="P55" s="30">
        <f t="shared" si="8"/>
        <v>1293.5920000000001</v>
      </c>
    </row>
    <row r="56" spans="3:16" x14ac:dyDescent="0.2">
      <c r="C56" s="51"/>
      <c r="D56" s="61">
        <v>30</v>
      </c>
      <c r="E56" s="61" t="s">
        <v>37</v>
      </c>
      <c r="F56" s="61" t="s">
        <v>65</v>
      </c>
      <c r="G56" s="61" t="s">
        <v>18</v>
      </c>
      <c r="H56" s="22" t="s">
        <v>63</v>
      </c>
      <c r="I56" s="88"/>
      <c r="J56" s="101">
        <v>23.5</v>
      </c>
      <c r="K56" s="89">
        <v>16.670000000000002</v>
      </c>
      <c r="L56" s="29">
        <f t="shared" si="6"/>
        <v>391.74500000000006</v>
      </c>
      <c r="M56" s="88"/>
      <c r="N56" s="88" t="s">
        <v>18</v>
      </c>
      <c r="O56" s="88" t="str">
        <f t="shared" si="7"/>
        <v>under limit of detection</v>
      </c>
      <c r="P56" s="30">
        <f t="shared" si="8"/>
        <v>391.74500000000006</v>
      </c>
    </row>
    <row r="57" spans="3:16" x14ac:dyDescent="0.2">
      <c r="C57" s="51"/>
      <c r="D57" s="61">
        <v>50</v>
      </c>
      <c r="E57" s="61" t="s">
        <v>36</v>
      </c>
      <c r="F57" s="61" t="s">
        <v>65</v>
      </c>
      <c r="G57" s="61" t="s">
        <v>22</v>
      </c>
      <c r="H57" s="22" t="s">
        <v>63</v>
      </c>
      <c r="I57" s="88"/>
      <c r="J57" s="101">
        <v>57</v>
      </c>
      <c r="K57" s="89">
        <v>16.670000000000002</v>
      </c>
      <c r="L57" s="29">
        <f t="shared" si="6"/>
        <v>950.19</v>
      </c>
      <c r="M57" s="88"/>
      <c r="N57" s="88" t="s">
        <v>22</v>
      </c>
      <c r="O57" s="88" t="str">
        <f t="shared" si="7"/>
        <v>under limit of detection</v>
      </c>
      <c r="P57" s="30">
        <f t="shared" si="8"/>
        <v>950.19</v>
      </c>
    </row>
    <row r="58" spans="3:16" x14ac:dyDescent="0.2">
      <c r="C58" s="51"/>
      <c r="D58" s="61">
        <v>50</v>
      </c>
      <c r="E58" s="61" t="s">
        <v>37</v>
      </c>
      <c r="F58" s="61" t="s">
        <v>65</v>
      </c>
      <c r="G58" s="61" t="s">
        <v>23</v>
      </c>
      <c r="H58" s="22" t="s">
        <v>63</v>
      </c>
      <c r="I58" s="88"/>
      <c r="J58" s="101">
        <v>53.2</v>
      </c>
      <c r="K58" s="89">
        <v>16.670000000000002</v>
      </c>
      <c r="L58" s="29">
        <f t="shared" si="6"/>
        <v>886.84400000000016</v>
      </c>
      <c r="M58" s="88"/>
      <c r="N58" s="88" t="s">
        <v>23</v>
      </c>
      <c r="O58" s="88" t="str">
        <f t="shared" si="7"/>
        <v>under limit of detection</v>
      </c>
      <c r="P58" s="30">
        <f t="shared" si="8"/>
        <v>886.84400000000016</v>
      </c>
    </row>
    <row r="59" spans="3:16" x14ac:dyDescent="0.2">
      <c r="C59" s="51"/>
      <c r="D59" s="61">
        <v>70</v>
      </c>
      <c r="E59" s="61" t="s">
        <v>36</v>
      </c>
      <c r="F59" s="61" t="s">
        <v>65</v>
      </c>
      <c r="G59" s="61" t="s">
        <v>27</v>
      </c>
      <c r="H59" s="22" t="s">
        <v>63</v>
      </c>
      <c r="I59" s="88"/>
      <c r="J59" s="101">
        <v>35</v>
      </c>
      <c r="K59" s="89">
        <v>16.670000000000002</v>
      </c>
      <c r="L59" s="29">
        <f t="shared" si="6"/>
        <v>583.45000000000005</v>
      </c>
      <c r="M59" s="88"/>
      <c r="N59" s="88" t="s">
        <v>27</v>
      </c>
      <c r="O59" s="88" t="str">
        <f t="shared" si="7"/>
        <v>under limit of detection</v>
      </c>
      <c r="P59" s="30">
        <f t="shared" si="8"/>
        <v>583.45000000000005</v>
      </c>
    </row>
    <row r="60" spans="3:16" ht="15" thickBot="1" x14ac:dyDescent="0.25">
      <c r="C60" s="52"/>
      <c r="D60" s="65">
        <v>70</v>
      </c>
      <c r="E60" s="65" t="s">
        <v>37</v>
      </c>
      <c r="F60" s="65" t="s">
        <v>65</v>
      </c>
      <c r="G60" s="65" t="s">
        <v>28</v>
      </c>
      <c r="H60" s="23" t="s">
        <v>63</v>
      </c>
      <c r="I60" s="31"/>
      <c r="J60" s="102">
        <v>40.200000000000003</v>
      </c>
      <c r="K60" s="32">
        <v>16.670000000000002</v>
      </c>
      <c r="L60" s="33">
        <f t="shared" si="6"/>
        <v>670.13400000000013</v>
      </c>
      <c r="M60" s="31"/>
      <c r="N60" s="31" t="s">
        <v>28</v>
      </c>
      <c r="O60" s="31" t="str">
        <f t="shared" si="7"/>
        <v>under limit of detection</v>
      </c>
      <c r="P60" s="34">
        <f t="shared" si="8"/>
        <v>670.13400000000013</v>
      </c>
    </row>
    <row r="61" spans="3:16" x14ac:dyDescent="0.2">
      <c r="C61" s="3"/>
      <c r="D61" s="3"/>
      <c r="E61" s="3"/>
      <c r="F61" s="3"/>
      <c r="G61" s="3"/>
      <c r="H61" s="22"/>
      <c r="I61" s="7"/>
      <c r="J61" s="28"/>
      <c r="K61" s="28"/>
      <c r="L61" s="29"/>
      <c r="M61" s="7"/>
      <c r="N61" s="7"/>
      <c r="O61" s="7"/>
      <c r="P61" s="7"/>
    </row>
    <row r="62" spans="3:16" x14ac:dyDescent="0.2">
      <c r="C62" s="3"/>
      <c r="D62" s="3"/>
      <c r="E62" s="3"/>
      <c r="F62" s="3"/>
      <c r="G62" s="3"/>
      <c r="H62" s="22"/>
      <c r="I62" s="7"/>
      <c r="J62" s="28"/>
      <c r="K62" s="28"/>
      <c r="L62" s="29"/>
      <c r="M62" s="7"/>
      <c r="N62" s="7"/>
      <c r="O62" s="7"/>
      <c r="P62" s="7"/>
    </row>
    <row r="63" spans="3:16" ht="15" thickBot="1" x14ac:dyDescent="0.25">
      <c r="C63" s="3"/>
      <c r="D63" s="3"/>
      <c r="E63" s="3"/>
      <c r="F63" s="3"/>
      <c r="G63" s="3"/>
      <c r="H63" s="22"/>
      <c r="I63" s="7"/>
      <c r="J63" s="28"/>
      <c r="K63" s="28"/>
      <c r="L63" s="29"/>
      <c r="M63" s="7"/>
      <c r="N63" s="7"/>
      <c r="O63" s="7"/>
      <c r="P63" s="7"/>
    </row>
    <row r="64" spans="3:16" ht="15" x14ac:dyDescent="0.2">
      <c r="C64" s="50" t="s">
        <v>33</v>
      </c>
      <c r="D64" s="57">
        <v>0</v>
      </c>
      <c r="E64" s="57" t="s">
        <v>36</v>
      </c>
      <c r="F64" s="57" t="s">
        <v>65</v>
      </c>
      <c r="G64" s="57" t="s">
        <v>9</v>
      </c>
      <c r="H64" s="21" t="s">
        <v>63</v>
      </c>
      <c r="I64" s="24"/>
      <c r="J64" s="90">
        <v>108.9</v>
      </c>
      <c r="K64" s="25">
        <v>16.670000000000002</v>
      </c>
      <c r="L64" s="26">
        <f>K64*J64</f>
        <v>1815.3630000000003</v>
      </c>
      <c r="M64" s="24"/>
      <c r="N64" s="24" t="s">
        <v>9</v>
      </c>
      <c r="O64" s="24" t="str">
        <f t="shared" ref="O64:O78" si="9">H64</f>
        <v>under limit of detection</v>
      </c>
      <c r="P64" s="27">
        <f>L64</f>
        <v>1815.3630000000003</v>
      </c>
    </row>
    <row r="65" spans="3:16" ht="15" x14ac:dyDescent="0.2">
      <c r="C65" s="51"/>
      <c r="D65" s="61">
        <v>0</v>
      </c>
      <c r="E65" s="61" t="s">
        <v>37</v>
      </c>
      <c r="F65" s="61" t="s">
        <v>65</v>
      </c>
      <c r="G65" s="61" t="s">
        <v>10</v>
      </c>
      <c r="H65" s="22" t="s">
        <v>63</v>
      </c>
      <c r="I65" s="88"/>
      <c r="J65" s="91">
        <v>117.5</v>
      </c>
      <c r="K65" s="89">
        <v>16.670000000000002</v>
      </c>
      <c r="L65" s="29">
        <f t="shared" ref="L65:L78" si="10">K65*J65</f>
        <v>1958.7250000000001</v>
      </c>
      <c r="M65" s="88"/>
      <c r="N65" s="88" t="s">
        <v>10</v>
      </c>
      <c r="O65" s="88" t="str">
        <f t="shared" si="9"/>
        <v>under limit of detection</v>
      </c>
      <c r="P65" s="30">
        <f t="shared" ref="P65:P78" si="11">L65</f>
        <v>1958.7250000000001</v>
      </c>
    </row>
    <row r="66" spans="3:16" ht="15" x14ac:dyDescent="0.2">
      <c r="C66" s="51"/>
      <c r="D66" s="61">
        <v>0</v>
      </c>
      <c r="E66" s="61" t="s">
        <v>38</v>
      </c>
      <c r="F66" s="61" t="s">
        <v>65</v>
      </c>
      <c r="G66" s="61" t="s">
        <v>11</v>
      </c>
      <c r="H66" s="22" t="s">
        <v>63</v>
      </c>
      <c r="I66" s="88"/>
      <c r="J66" s="91">
        <v>118.3</v>
      </c>
      <c r="K66" s="89">
        <v>16.670000000000002</v>
      </c>
      <c r="L66" s="29">
        <f t="shared" si="10"/>
        <v>1972.0610000000001</v>
      </c>
      <c r="M66" s="88"/>
      <c r="N66" s="88" t="s">
        <v>11</v>
      </c>
      <c r="O66" s="88" t="str">
        <f t="shared" si="9"/>
        <v>under limit of detection</v>
      </c>
      <c r="P66" s="30">
        <f t="shared" si="11"/>
        <v>1972.0610000000001</v>
      </c>
    </row>
    <row r="67" spans="3:16" ht="15" x14ac:dyDescent="0.2">
      <c r="C67" s="51"/>
      <c r="D67" s="61">
        <v>15</v>
      </c>
      <c r="E67" s="61" t="s">
        <v>36</v>
      </c>
      <c r="F67" s="61" t="s">
        <v>65</v>
      </c>
      <c r="G67" s="61" t="s">
        <v>14</v>
      </c>
      <c r="H67" s="22" t="s">
        <v>63</v>
      </c>
      <c r="I67" s="88"/>
      <c r="J67" s="91">
        <v>63.4</v>
      </c>
      <c r="K67" s="89">
        <v>16.670000000000002</v>
      </c>
      <c r="L67" s="29">
        <f t="shared" si="10"/>
        <v>1056.8780000000002</v>
      </c>
      <c r="M67" s="88"/>
      <c r="N67" s="88" t="s">
        <v>14</v>
      </c>
      <c r="O67" s="88" t="str">
        <f t="shared" si="9"/>
        <v>under limit of detection</v>
      </c>
      <c r="P67" s="30">
        <f t="shared" si="11"/>
        <v>1056.8780000000002</v>
      </c>
    </row>
    <row r="68" spans="3:16" ht="15" x14ac:dyDescent="0.2">
      <c r="C68" s="51"/>
      <c r="D68" s="61">
        <v>15</v>
      </c>
      <c r="E68" s="61" t="s">
        <v>37</v>
      </c>
      <c r="F68" s="61" t="s">
        <v>65</v>
      </c>
      <c r="G68" s="61" t="s">
        <v>15</v>
      </c>
      <c r="H68" s="22" t="s">
        <v>63</v>
      </c>
      <c r="I68" s="88"/>
      <c r="J68" s="91">
        <v>55.1</v>
      </c>
      <c r="K68" s="89">
        <v>16.670000000000002</v>
      </c>
      <c r="L68" s="29">
        <f t="shared" si="10"/>
        <v>918.51700000000017</v>
      </c>
      <c r="M68" s="88"/>
      <c r="N68" s="88" t="s">
        <v>15</v>
      </c>
      <c r="O68" s="88" t="str">
        <f t="shared" si="9"/>
        <v>under limit of detection</v>
      </c>
      <c r="P68" s="30">
        <f t="shared" si="11"/>
        <v>918.51700000000017</v>
      </c>
    </row>
    <row r="69" spans="3:16" ht="15" x14ac:dyDescent="0.2">
      <c r="C69" s="51"/>
      <c r="D69" s="61">
        <v>15</v>
      </c>
      <c r="E69" s="61" t="s">
        <v>38</v>
      </c>
      <c r="F69" s="61" t="s">
        <v>65</v>
      </c>
      <c r="G69" s="61" t="s">
        <v>16</v>
      </c>
      <c r="H69" s="22" t="s">
        <v>63</v>
      </c>
      <c r="I69" s="88"/>
      <c r="J69" s="91">
        <v>64.599999999999994</v>
      </c>
      <c r="K69" s="89">
        <v>16.670000000000002</v>
      </c>
      <c r="L69" s="29">
        <f t="shared" si="10"/>
        <v>1076.8820000000001</v>
      </c>
      <c r="M69" s="88"/>
      <c r="N69" s="88" t="s">
        <v>16</v>
      </c>
      <c r="O69" s="88" t="str">
        <f t="shared" si="9"/>
        <v>under limit of detection</v>
      </c>
      <c r="P69" s="30">
        <f t="shared" si="11"/>
        <v>1076.8820000000001</v>
      </c>
    </row>
    <row r="70" spans="3:16" ht="15" x14ac:dyDescent="0.2">
      <c r="C70" s="51"/>
      <c r="D70" s="61">
        <v>30</v>
      </c>
      <c r="E70" s="61" t="s">
        <v>36</v>
      </c>
      <c r="F70" s="61" t="s">
        <v>65</v>
      </c>
      <c r="G70" s="61" t="s">
        <v>19</v>
      </c>
      <c r="H70" s="22" t="s">
        <v>63</v>
      </c>
      <c r="I70" s="88"/>
      <c r="J70" s="91">
        <v>31.7</v>
      </c>
      <c r="K70" s="89">
        <v>16.670000000000002</v>
      </c>
      <c r="L70" s="29">
        <f t="shared" si="10"/>
        <v>528.43900000000008</v>
      </c>
      <c r="M70" s="88"/>
      <c r="N70" s="88" t="s">
        <v>19</v>
      </c>
      <c r="O70" s="88" t="str">
        <f t="shared" si="9"/>
        <v>under limit of detection</v>
      </c>
      <c r="P70" s="30">
        <f t="shared" si="11"/>
        <v>528.43900000000008</v>
      </c>
    </row>
    <row r="71" spans="3:16" ht="15" x14ac:dyDescent="0.2">
      <c r="C71" s="51"/>
      <c r="D71" s="61">
        <v>30</v>
      </c>
      <c r="E71" s="61" t="s">
        <v>37</v>
      </c>
      <c r="F71" s="61" t="s">
        <v>65</v>
      </c>
      <c r="G71" s="61" t="s">
        <v>20</v>
      </c>
      <c r="H71" s="22" t="s">
        <v>63</v>
      </c>
      <c r="I71" s="88"/>
      <c r="J71" s="91">
        <v>33.200000000000003</v>
      </c>
      <c r="K71" s="89">
        <v>16.670000000000002</v>
      </c>
      <c r="L71" s="29">
        <f t="shared" si="10"/>
        <v>553.44400000000007</v>
      </c>
      <c r="M71" s="88"/>
      <c r="N71" s="88" t="s">
        <v>20</v>
      </c>
      <c r="O71" s="88" t="str">
        <f t="shared" si="9"/>
        <v>under limit of detection</v>
      </c>
      <c r="P71" s="30">
        <f t="shared" si="11"/>
        <v>553.44400000000007</v>
      </c>
    </row>
    <row r="72" spans="3:16" ht="15" x14ac:dyDescent="0.2">
      <c r="C72" s="51"/>
      <c r="D72" s="61">
        <v>30</v>
      </c>
      <c r="E72" s="61" t="s">
        <v>38</v>
      </c>
      <c r="F72" s="61" t="s">
        <v>65</v>
      </c>
      <c r="G72" s="61" t="s">
        <v>21</v>
      </c>
      <c r="H72" s="22" t="s">
        <v>63</v>
      </c>
      <c r="I72" s="88"/>
      <c r="J72" s="91">
        <v>50</v>
      </c>
      <c r="K72" s="89">
        <v>16.670000000000002</v>
      </c>
      <c r="L72" s="29">
        <f t="shared" si="10"/>
        <v>833.50000000000011</v>
      </c>
      <c r="M72" s="88"/>
      <c r="N72" s="88" t="s">
        <v>21</v>
      </c>
      <c r="O72" s="88" t="str">
        <f t="shared" si="9"/>
        <v>under limit of detection</v>
      </c>
      <c r="P72" s="30">
        <f t="shared" si="11"/>
        <v>833.50000000000011</v>
      </c>
    </row>
    <row r="73" spans="3:16" ht="15" x14ac:dyDescent="0.2">
      <c r="C73" s="51"/>
      <c r="D73" s="61">
        <v>50</v>
      </c>
      <c r="E73" s="61" t="s">
        <v>36</v>
      </c>
      <c r="F73" s="61" t="s">
        <v>65</v>
      </c>
      <c r="G73" s="61" t="s">
        <v>24</v>
      </c>
      <c r="H73" s="22" t="s">
        <v>63</v>
      </c>
      <c r="I73" s="88"/>
      <c r="J73" s="91">
        <v>9.8000000000000007</v>
      </c>
      <c r="K73" s="89">
        <v>16.670000000000002</v>
      </c>
      <c r="L73" s="29">
        <f t="shared" si="10"/>
        <v>163.36600000000004</v>
      </c>
      <c r="M73" s="88"/>
      <c r="N73" s="88" t="s">
        <v>24</v>
      </c>
      <c r="O73" s="88" t="str">
        <f t="shared" si="9"/>
        <v>under limit of detection</v>
      </c>
      <c r="P73" s="30">
        <f t="shared" si="11"/>
        <v>163.36600000000004</v>
      </c>
    </row>
    <row r="74" spans="3:16" ht="15" x14ac:dyDescent="0.2">
      <c r="C74" s="51"/>
      <c r="D74" s="61">
        <v>50</v>
      </c>
      <c r="E74" s="61" t="s">
        <v>37</v>
      </c>
      <c r="F74" s="61" t="s">
        <v>65</v>
      </c>
      <c r="G74" s="61" t="s">
        <v>25</v>
      </c>
      <c r="H74" s="22" t="s">
        <v>63</v>
      </c>
      <c r="I74" s="88"/>
      <c r="J74" s="91">
        <v>1.1000000000000001</v>
      </c>
      <c r="K74" s="89">
        <v>16.670000000000002</v>
      </c>
      <c r="L74" s="29">
        <f t="shared" si="10"/>
        <v>18.337000000000003</v>
      </c>
      <c r="M74" s="88"/>
      <c r="N74" s="88" t="s">
        <v>25</v>
      </c>
      <c r="O74" s="88" t="str">
        <f t="shared" si="9"/>
        <v>under limit of detection</v>
      </c>
      <c r="P74" s="30">
        <f t="shared" si="11"/>
        <v>18.337000000000003</v>
      </c>
    </row>
    <row r="75" spans="3:16" ht="15" x14ac:dyDescent="0.2">
      <c r="C75" s="51"/>
      <c r="D75" s="61">
        <v>50</v>
      </c>
      <c r="E75" s="61" t="s">
        <v>38</v>
      </c>
      <c r="F75" s="61" t="s">
        <v>65</v>
      </c>
      <c r="G75" s="61" t="s">
        <v>26</v>
      </c>
      <c r="H75" s="22" t="s">
        <v>63</v>
      </c>
      <c r="I75" s="88"/>
      <c r="J75" s="91">
        <v>14.2</v>
      </c>
      <c r="K75" s="89">
        <v>16.670000000000002</v>
      </c>
      <c r="L75" s="29">
        <f t="shared" si="10"/>
        <v>236.714</v>
      </c>
      <c r="M75" s="88"/>
      <c r="N75" s="88" t="s">
        <v>26</v>
      </c>
      <c r="O75" s="88" t="str">
        <f t="shared" si="9"/>
        <v>under limit of detection</v>
      </c>
      <c r="P75" s="30">
        <f t="shared" si="11"/>
        <v>236.714</v>
      </c>
    </row>
    <row r="76" spans="3:16" ht="15" x14ac:dyDescent="0.2">
      <c r="C76" s="51"/>
      <c r="D76" s="61">
        <v>70</v>
      </c>
      <c r="E76" s="61" t="s">
        <v>36</v>
      </c>
      <c r="F76" s="61" t="s">
        <v>65</v>
      </c>
      <c r="G76" s="61" t="s">
        <v>29</v>
      </c>
      <c r="H76" s="22" t="s">
        <v>63</v>
      </c>
      <c r="I76" s="88"/>
      <c r="J76" s="91">
        <v>0.8</v>
      </c>
      <c r="K76" s="89">
        <v>16.670000000000002</v>
      </c>
      <c r="L76" s="29">
        <f t="shared" si="10"/>
        <v>13.336000000000002</v>
      </c>
      <c r="M76" s="88"/>
      <c r="N76" s="88" t="s">
        <v>29</v>
      </c>
      <c r="O76" s="88" t="str">
        <f t="shared" si="9"/>
        <v>under limit of detection</v>
      </c>
      <c r="P76" s="30">
        <f t="shared" si="11"/>
        <v>13.336000000000002</v>
      </c>
    </row>
    <row r="77" spans="3:16" ht="15" x14ac:dyDescent="0.2">
      <c r="C77" s="51"/>
      <c r="D77" s="61">
        <v>70</v>
      </c>
      <c r="E77" s="61" t="s">
        <v>37</v>
      </c>
      <c r="F77" s="61" t="s">
        <v>65</v>
      </c>
      <c r="G77" s="61" t="s">
        <v>30</v>
      </c>
      <c r="H77" s="22" t="s">
        <v>63</v>
      </c>
      <c r="I77" s="88"/>
      <c r="J77" s="91">
        <v>6</v>
      </c>
      <c r="K77" s="89">
        <v>16.670000000000002</v>
      </c>
      <c r="L77" s="29">
        <f t="shared" si="10"/>
        <v>100.02000000000001</v>
      </c>
      <c r="M77" s="88"/>
      <c r="N77" s="88" t="s">
        <v>30</v>
      </c>
      <c r="O77" s="88" t="str">
        <f t="shared" si="9"/>
        <v>under limit of detection</v>
      </c>
      <c r="P77" s="30">
        <f t="shared" si="11"/>
        <v>100.02000000000001</v>
      </c>
    </row>
    <row r="78" spans="3:16" ht="15.75" thickBot="1" x14ac:dyDescent="0.25">
      <c r="C78" s="52"/>
      <c r="D78" s="65">
        <v>70</v>
      </c>
      <c r="E78" s="65" t="s">
        <v>38</v>
      </c>
      <c r="F78" s="65" t="s">
        <v>65</v>
      </c>
      <c r="G78" s="65" t="s">
        <v>31</v>
      </c>
      <c r="H78" s="23" t="s">
        <v>63</v>
      </c>
      <c r="I78" s="31"/>
      <c r="J78" s="92">
        <v>2.8</v>
      </c>
      <c r="K78" s="32">
        <v>16.670000000000002</v>
      </c>
      <c r="L78" s="33">
        <f t="shared" si="10"/>
        <v>46.676000000000002</v>
      </c>
      <c r="M78" s="31"/>
      <c r="N78" s="31" t="s">
        <v>31</v>
      </c>
      <c r="O78" s="31" t="str">
        <f t="shared" si="9"/>
        <v>under limit of detection</v>
      </c>
      <c r="P78" s="34">
        <f t="shared" si="11"/>
        <v>46.676000000000002</v>
      </c>
    </row>
  </sheetData>
  <mergeCells count="8">
    <mergeCell ref="J48:L48"/>
    <mergeCell ref="A43:D45"/>
    <mergeCell ref="C51:C60"/>
    <mergeCell ref="C64:C78"/>
    <mergeCell ref="A1:D3"/>
    <mergeCell ref="J6:L6"/>
    <mergeCell ref="C10:C19"/>
    <mergeCell ref="C23:C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Read_me</vt:lpstr>
      <vt:lpstr>Terbutryn</vt:lpstr>
      <vt:lpstr>Metolachlor</vt:lpstr>
      <vt:lpstr>Metformin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Adrien Borreca</dc:creator>
  <cp:lastModifiedBy>Adrien Borreca</cp:lastModifiedBy>
  <dcterms:created xsi:type="dcterms:W3CDTF">2024-06-18T13:51:41Z</dcterms:created>
  <dcterms:modified xsi:type="dcterms:W3CDTF">2024-06-19T14:51:46Z</dcterms:modified>
</cp:coreProperties>
</file>