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SourceCode\CFC\CFC\File\ExcelCreater\"/>
    </mc:Choice>
  </mc:AlternateContent>
  <xr:revisionPtr revIDLastSave="0" documentId="13_ncr:1_{2C9A793D-C873-4D9F-9955-BD3A54FCFBF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廠商資料" sheetId="11" r:id="rId1"/>
    <sheet name="排放源鑑別" sheetId="1" r:id="rId2"/>
    <sheet name="排放量計算" sheetId="12" r:id="rId3"/>
    <sheet name="碳盤查彙整表" sheetId="21" r:id="rId4"/>
    <sheet name="製表用" sheetId="2" state="hidden" r:id="rId5"/>
  </sheets>
  <externalReferences>
    <externalReference r:id="rId6"/>
  </externalReferences>
  <definedNames>
    <definedName name="_xlnm._FilterDatabase" localSheetId="1" hidden="1">排放源鑑別!$B$2:$M$54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21" l="1"/>
  <c r="M6" i="21"/>
  <c r="F75" i="1"/>
  <c r="F70" i="1"/>
  <c r="F71" i="1"/>
  <c r="F72" i="1"/>
  <c r="F73" i="1"/>
  <c r="F74" i="1"/>
  <c r="F65" i="1"/>
  <c r="F66" i="1"/>
  <c r="F67" i="1"/>
  <c r="F68" i="1"/>
  <c r="F69" i="1"/>
  <c r="F61" i="1"/>
  <c r="F62" i="1"/>
  <c r="F63" i="1"/>
  <c r="F64" i="1"/>
  <c r="N3" i="21" l="1"/>
  <c r="P3" i="21"/>
  <c r="F55" i="1"/>
  <c r="F56" i="1"/>
  <c r="F57" i="1"/>
  <c r="F58" i="1"/>
  <c r="F59" i="1"/>
  <c r="F60" i="1"/>
  <c r="F5" i="1"/>
  <c r="M3" i="21" l="1"/>
  <c r="O3" i="21"/>
  <c r="T8" i="21"/>
  <c r="G32" i="21" l="1"/>
  <c r="F12" i="1"/>
  <c r="F13" i="1"/>
  <c r="F14" i="1"/>
  <c r="F11" i="1" l="1"/>
  <c r="F10" i="1"/>
  <c r="F9" i="1"/>
  <c r="F8" i="1"/>
  <c r="F7" i="1"/>
  <c r="F6" i="1"/>
  <c r="T4" i="21" l="1"/>
  <c r="G20" i="21"/>
  <c r="T6" i="21"/>
  <c r="T7" i="21"/>
  <c r="G26" i="21"/>
  <c r="G15" i="21"/>
  <c r="T5" i="2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G12" i="21" l="1"/>
  <c r="G29" i="21"/>
  <c r="G28" i="21"/>
  <c r="G23" i="21"/>
  <c r="G22" i="21"/>
  <c r="G21" i="21"/>
  <c r="G19" i="21"/>
  <c r="G27" i="21"/>
  <c r="G24" i="21"/>
  <c r="G33" i="21"/>
  <c r="G18" i="21"/>
  <c r="G31" i="21"/>
  <c r="G17" i="21"/>
  <c r="G25" i="21"/>
  <c r="G30" i="21"/>
  <c r="G16" i="21"/>
  <c r="G13" i="21"/>
  <c r="G14" i="21"/>
  <c r="F11" i="21" l="1"/>
  <c r="J6" i="21"/>
  <c r="J7" i="21"/>
  <c r="H7" i="21"/>
  <c r="K4" i="21" l="1"/>
  <c r="J5" i="21"/>
  <c r="K5" i="21"/>
  <c r="K6" i="21"/>
  <c r="L4" i="21" l="1"/>
  <c r="L5" i="21"/>
  <c r="J4" i="21"/>
  <c r="H6" i="21"/>
  <c r="J3" i="21" l="1"/>
  <c r="H5" i="21"/>
  <c r="L3" i="21"/>
  <c r="K3" i="21"/>
  <c r="H4" i="21"/>
  <c r="H3" i="21"/>
  <c r="T3" i="21"/>
  <c r="AQ105" i="12"/>
  <c r="T9" i="21" l="1"/>
  <c r="U3" i="21" s="1"/>
  <c r="G2" i="21"/>
  <c r="AR105" i="12"/>
  <c r="I4" i="21" l="1"/>
  <c r="U9" i="21"/>
  <c r="U8" i="21"/>
  <c r="H32" i="21"/>
  <c r="H26" i="21"/>
  <c r="U4" i="21"/>
  <c r="U7" i="21"/>
  <c r="U6" i="21"/>
  <c r="H15" i="21"/>
  <c r="H20" i="21"/>
  <c r="U5" i="21"/>
  <c r="H31" i="21"/>
  <c r="H18" i="21"/>
  <c r="H16" i="21"/>
  <c r="H13" i="21"/>
  <c r="H30" i="21"/>
  <c r="H22" i="21"/>
  <c r="H33" i="21"/>
  <c r="H23" i="21"/>
  <c r="H27" i="21"/>
  <c r="H25" i="21"/>
  <c r="H28" i="21"/>
  <c r="H17" i="21"/>
  <c r="H24" i="21"/>
  <c r="H19" i="21"/>
  <c r="H12" i="21"/>
  <c r="H21" i="21"/>
  <c r="H14" i="21"/>
  <c r="H29" i="21"/>
  <c r="I3" i="21"/>
  <c r="I5" i="21"/>
  <c r="I7" i="21"/>
  <c r="I6" i="21"/>
</calcChain>
</file>

<file path=xl/sharedStrings.xml><?xml version="1.0" encoding="utf-8"?>
<sst xmlns="http://schemas.openxmlformats.org/spreadsheetml/2006/main" count="581" uniqueCount="268">
  <si>
    <t>GHG Protocol
Scope
範疇別</t>
    <phoneticPr fontId="1" type="noConversion"/>
  </si>
  <si>
    <t>ISO14064-1:2018 
Inventory categories
排放類別</t>
    <phoneticPr fontId="1" type="noConversion"/>
  </si>
  <si>
    <t>1.1 來自固定式燃燒源之直接排放</t>
    <phoneticPr fontId="1" type="noConversion"/>
  </si>
  <si>
    <t>1.2 來自移動式燃燒源之直接排放</t>
    <phoneticPr fontId="1" type="noConversion"/>
  </si>
  <si>
    <t>1.3 來自產業過程之直接過程排放與移除</t>
    <phoneticPr fontId="1" type="noConversion"/>
  </si>
  <si>
    <t>1.4 由人為系統所釋放的溫室氣體產生的直接逸散性排放</t>
    <phoneticPr fontId="1" type="noConversion"/>
  </si>
  <si>
    <t>1.5 來自土地使用、土地使用變更及林業(LULUCF)之直接排放與移除</t>
    <phoneticPr fontId="1" type="noConversion"/>
  </si>
  <si>
    <t>2.1 來自輸入電力的間接排放</t>
    <phoneticPr fontId="1" type="noConversion"/>
  </si>
  <si>
    <t>2.2 來自輸入能源的間接排放</t>
    <phoneticPr fontId="1" type="noConversion"/>
  </si>
  <si>
    <t>3.1 由貨物上游運輸與配送產生之排放</t>
    <phoneticPr fontId="1" type="noConversion"/>
  </si>
  <si>
    <t>3.2 由貨物下游運輸與配送產生之排放</t>
    <phoneticPr fontId="1" type="noConversion"/>
  </si>
  <si>
    <t>3.3 員工通勤產生之排放</t>
    <phoneticPr fontId="1" type="noConversion"/>
  </si>
  <si>
    <t>3.4 由輸運客戶與訪客產生之排放</t>
    <phoneticPr fontId="1" type="noConversion"/>
  </si>
  <si>
    <t>3.5 由業務旅運產生的排放</t>
    <phoneticPr fontId="1" type="noConversion"/>
  </si>
  <si>
    <t>4.1 由採購的貨物產生之排放</t>
    <phoneticPr fontId="1" type="noConversion"/>
  </si>
  <si>
    <t>4.2 由資本財產生之排放</t>
    <phoneticPr fontId="1" type="noConversion"/>
  </si>
  <si>
    <t>4.3 由處置固體與液體廢棄物產生之排放</t>
    <phoneticPr fontId="1" type="noConversion"/>
  </si>
  <si>
    <t>4.4 由資產使用產生之排放</t>
    <phoneticPr fontId="1" type="noConversion"/>
  </si>
  <si>
    <t>4.5 由服務使用產生之排放</t>
    <phoneticPr fontId="1" type="noConversion"/>
  </si>
  <si>
    <t>5.1 由產品使用階段產生之排放或移除</t>
    <phoneticPr fontId="1" type="noConversion"/>
  </si>
  <si>
    <t>5.2 由下游承租的資產產生之排放</t>
    <phoneticPr fontId="1" type="noConversion"/>
  </si>
  <si>
    <t>5.3 由產品生命終止階段產生之排放</t>
    <phoneticPr fontId="1" type="noConversion"/>
  </si>
  <si>
    <t>5.4 由投資產生之排放</t>
    <phoneticPr fontId="1" type="noConversion"/>
  </si>
  <si>
    <t>6.1 由其他來源產生的間接溫室氣體排放</t>
    <phoneticPr fontId="1" type="noConversion"/>
  </si>
  <si>
    <t>可能產生溫室氣體種類</t>
    <phoneticPr fontId="1" type="noConversion"/>
  </si>
  <si>
    <t>HFCs</t>
    <phoneticPr fontId="1" type="noConversion"/>
  </si>
  <si>
    <t>PFCs</t>
    <phoneticPr fontId="1" type="noConversion"/>
  </si>
  <si>
    <t>活動數據種類</t>
    <phoneticPr fontId="1" type="noConversion"/>
  </si>
  <si>
    <t>連續量測</t>
    <phoneticPr fontId="1" type="noConversion"/>
  </si>
  <si>
    <t>定期(間歇)量測</t>
    <phoneticPr fontId="1" type="noConversion"/>
  </si>
  <si>
    <t>財務會計推估</t>
    <phoneticPr fontId="1" type="noConversion"/>
  </si>
  <si>
    <t>自行評估</t>
    <phoneticPr fontId="1" type="noConversion"/>
  </si>
  <si>
    <t>GWP</t>
    <phoneticPr fontId="1" type="noConversion"/>
  </si>
  <si>
    <t>活動數據可信種類</t>
    <phoneticPr fontId="1" type="noConversion"/>
  </si>
  <si>
    <t>是否
屬生質能源
(Y/N)</t>
    <phoneticPr fontId="1" type="noConversion"/>
  </si>
  <si>
    <t>Y</t>
    <phoneticPr fontId="1" type="noConversion"/>
  </si>
  <si>
    <t>N</t>
    <phoneticPr fontId="1" type="noConversion"/>
  </si>
  <si>
    <t>✓</t>
    <phoneticPr fontId="1" type="noConversion"/>
  </si>
  <si>
    <t>係數種類</t>
    <phoneticPr fontId="1" type="noConversion"/>
  </si>
  <si>
    <t>(1)自廠發展係數/質量平衡所得係數</t>
    <phoneticPr fontId="1" type="noConversion"/>
  </si>
  <si>
    <t>(2)同製程/設備經驗係數</t>
    <phoneticPr fontId="1" type="noConversion"/>
  </si>
  <si>
    <t>(3)製造廠提供係數</t>
    <phoneticPr fontId="1" type="noConversion"/>
  </si>
  <si>
    <t>(4)區域排放係數</t>
    <phoneticPr fontId="1" type="noConversion"/>
  </si>
  <si>
    <t>(5)國家排放係數</t>
    <phoneticPr fontId="1" type="noConversion"/>
  </si>
  <si>
    <t>(6)國際排放係數</t>
    <phoneticPr fontId="1" type="noConversion"/>
  </si>
  <si>
    <t>(1)有進行外部校正或有多組數據茲佐證者</t>
    <phoneticPr fontId="1" type="noConversion"/>
  </si>
  <si>
    <t>(3)未進行儀器校正或未進行記錄彙整者</t>
    <phoneticPr fontId="1" type="noConversion"/>
  </si>
  <si>
    <t>(2)有進行內部校正或經過會計簽證等証明者</t>
    <phoneticPr fontId="1" type="noConversion"/>
  </si>
  <si>
    <t>排放型式</t>
    <phoneticPr fontId="1" type="noConversion"/>
  </si>
  <si>
    <t>固定</t>
    <phoneticPr fontId="1" type="noConversion"/>
  </si>
  <si>
    <t>移動</t>
    <phoneticPr fontId="1" type="noConversion"/>
  </si>
  <si>
    <t>製程</t>
    <phoneticPr fontId="1" type="noConversion"/>
  </si>
  <si>
    <t>逸散</t>
    <phoneticPr fontId="1" type="noConversion"/>
  </si>
  <si>
    <t>外購電力</t>
    <phoneticPr fontId="1" type="noConversion"/>
  </si>
  <si>
    <t>外購蒸氣</t>
    <phoneticPr fontId="1" type="noConversion"/>
  </si>
  <si>
    <t>NA</t>
    <phoneticPr fontId="1" type="noConversion"/>
  </si>
  <si>
    <t>單位</t>
    <phoneticPr fontId="1" type="noConversion"/>
  </si>
  <si>
    <t>公噸/公秉</t>
    <phoneticPr fontId="1" type="noConversion"/>
  </si>
  <si>
    <t>公噸/公噸</t>
    <phoneticPr fontId="1" type="noConversion"/>
  </si>
  <si>
    <t>公噸/工時</t>
    <phoneticPr fontId="1" type="noConversion"/>
  </si>
  <si>
    <t>公秉</t>
    <phoneticPr fontId="1" type="noConversion"/>
  </si>
  <si>
    <t>千立方公尺</t>
    <phoneticPr fontId="1" type="noConversion"/>
  </si>
  <si>
    <t>公噸</t>
    <phoneticPr fontId="1" type="noConversion"/>
  </si>
  <si>
    <t>千度</t>
    <phoneticPr fontId="1" type="noConversion"/>
  </si>
  <si>
    <t>工時</t>
    <phoneticPr fontId="1" type="noConversion"/>
  </si>
  <si>
    <t>公噸/千立方公尺</t>
    <phoneticPr fontId="1" type="noConversion"/>
  </si>
  <si>
    <t>公噸/千度</t>
    <phoneticPr fontId="1" type="noConversion"/>
  </si>
  <si>
    <r>
      <rPr>
        <b/>
        <sz val="10"/>
        <color theme="1"/>
        <rFont val="微軟正黑體"/>
        <family val="2"/>
        <charset val="136"/>
      </rPr>
      <t>排放源資料</t>
    </r>
    <phoneticPr fontId="1" type="noConversion"/>
  </si>
  <si>
    <r>
      <rPr>
        <b/>
        <sz val="10"/>
        <color theme="1"/>
        <rFont val="微軟正黑體"/>
        <family val="2"/>
        <charset val="136"/>
      </rPr>
      <t>年活動數據資料</t>
    </r>
    <phoneticPr fontId="1" type="noConversion"/>
  </si>
  <si>
    <r>
      <rPr>
        <b/>
        <sz val="10"/>
        <color theme="1"/>
        <rFont val="微軟正黑體"/>
        <family val="2"/>
        <charset val="136"/>
      </rPr>
      <t>溫室氣體</t>
    </r>
    <r>
      <rPr>
        <b/>
        <sz val="10"/>
        <color theme="1"/>
        <rFont val="Calibri"/>
        <family val="2"/>
      </rPr>
      <t>#1-</t>
    </r>
    <r>
      <rPr>
        <b/>
        <sz val="10"/>
        <color theme="1"/>
        <rFont val="微軟正黑體"/>
        <family val="2"/>
        <charset val="136"/>
      </rPr>
      <t>排放係數</t>
    </r>
    <phoneticPr fontId="1" type="noConversion"/>
  </si>
  <si>
    <r>
      <rPr>
        <b/>
        <sz val="10"/>
        <color theme="1"/>
        <rFont val="微軟正黑體"/>
        <family val="2"/>
        <charset val="136"/>
      </rPr>
      <t>溫室氣體</t>
    </r>
    <r>
      <rPr>
        <b/>
        <sz val="10"/>
        <color theme="1"/>
        <rFont val="Calibri"/>
        <family val="2"/>
      </rPr>
      <t>#2-</t>
    </r>
    <r>
      <rPr>
        <b/>
        <sz val="10"/>
        <color theme="1"/>
        <rFont val="微軟正黑體"/>
        <family val="2"/>
        <charset val="136"/>
      </rPr>
      <t>排放係數</t>
    </r>
    <phoneticPr fontId="1" type="noConversion"/>
  </si>
  <si>
    <r>
      <rPr>
        <b/>
        <sz val="10"/>
        <color theme="1"/>
        <rFont val="微軟正黑體"/>
        <family val="2"/>
        <charset val="136"/>
      </rPr>
      <t>溫室氣體</t>
    </r>
    <r>
      <rPr>
        <b/>
        <sz val="10"/>
        <color theme="1"/>
        <rFont val="Calibri"/>
        <family val="2"/>
      </rPr>
      <t>#3-</t>
    </r>
    <r>
      <rPr>
        <b/>
        <sz val="10"/>
        <color theme="1"/>
        <rFont val="微軟正黑體"/>
        <family val="2"/>
        <charset val="136"/>
      </rPr>
      <t>排放係數</t>
    </r>
    <phoneticPr fontId="1" type="noConversion"/>
  </si>
  <si>
    <r>
      <rPr>
        <b/>
        <sz val="10"/>
        <color theme="1"/>
        <rFont val="微軟正黑體"/>
        <family val="2"/>
        <charset val="136"/>
      </rPr>
      <t>項次</t>
    </r>
    <phoneticPr fontId="1" type="noConversion"/>
  </si>
  <si>
    <r>
      <rPr>
        <b/>
        <sz val="10"/>
        <color theme="1"/>
        <rFont val="微軟正黑體"/>
        <family val="2"/>
        <charset val="136"/>
      </rPr>
      <t>原燃料或產品
名稱</t>
    </r>
    <phoneticPr fontId="1" type="noConversion"/>
  </si>
  <si>
    <r>
      <rPr>
        <b/>
        <sz val="10"/>
        <color theme="1"/>
        <rFont val="微軟正黑體"/>
        <family val="2"/>
        <charset val="136"/>
      </rPr>
      <t>活動數據</t>
    </r>
    <phoneticPr fontId="1" type="noConversion"/>
  </si>
  <si>
    <r>
      <rPr>
        <b/>
        <sz val="10"/>
        <color theme="1"/>
        <rFont val="微軟正黑體"/>
        <family val="2"/>
        <charset val="136"/>
      </rPr>
      <t>活動數據
單位</t>
    </r>
    <phoneticPr fontId="1" type="noConversion"/>
  </si>
  <si>
    <r>
      <rPr>
        <b/>
        <sz val="10"/>
        <color theme="1"/>
        <rFont val="微軟正黑體"/>
        <family val="2"/>
        <charset val="136"/>
      </rPr>
      <t>數據來源
表單名稱</t>
    </r>
    <phoneticPr fontId="1" type="noConversion"/>
  </si>
  <si>
    <r>
      <rPr>
        <b/>
        <sz val="10"/>
        <color theme="1"/>
        <rFont val="微軟正黑體"/>
        <family val="2"/>
        <charset val="136"/>
      </rPr>
      <t>保存單位</t>
    </r>
    <phoneticPr fontId="1" type="noConversion"/>
  </si>
  <si>
    <r>
      <rPr>
        <b/>
        <sz val="10"/>
        <color theme="1"/>
        <rFont val="微軟正黑體"/>
        <family val="2"/>
        <charset val="136"/>
      </rPr>
      <t>活動數據
種類</t>
    </r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</si>
  <si>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溫室氣體
</t>
    </r>
    <r>
      <rPr>
        <b/>
        <sz val="10"/>
        <color theme="1"/>
        <rFont val="Calibri"/>
        <family val="2"/>
      </rPr>
      <t>#1</t>
    </r>
    <phoneticPr fontId="1" type="noConversion"/>
  </si>
  <si>
    <r>
      <rPr>
        <b/>
        <sz val="10"/>
        <color theme="1"/>
        <rFont val="微軟正黑體"/>
        <family val="2"/>
        <charset val="136"/>
      </rPr>
      <t>排放係數</t>
    </r>
    <phoneticPr fontId="1" type="noConversion"/>
  </si>
  <si>
    <r>
      <rPr>
        <b/>
        <sz val="10"/>
        <color theme="1"/>
        <rFont val="微軟正黑體"/>
        <family val="2"/>
        <charset val="136"/>
      </rPr>
      <t>係數單位</t>
    </r>
    <phoneticPr fontId="1" type="noConversion"/>
  </si>
  <si>
    <r>
      <rPr>
        <b/>
        <sz val="10"/>
        <color theme="1"/>
        <rFont val="微軟正黑體"/>
        <family val="2"/>
        <charset val="136"/>
      </rPr>
      <t>係數來源</t>
    </r>
    <phoneticPr fontId="1" type="noConversion"/>
  </si>
  <si>
    <r>
      <rPr>
        <b/>
        <sz val="10"/>
        <color theme="1"/>
        <rFont val="微軟正黑體"/>
        <family val="2"/>
        <charset val="136"/>
      </rPr>
      <t>係數種類</t>
    </r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</si>
  <si>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排放量
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微軟正黑體"/>
        <family val="2"/>
        <charset val="136"/>
      </rPr>
      <t>公噸</t>
    </r>
    <r>
      <rPr>
        <b/>
        <sz val="10"/>
        <color theme="1"/>
        <rFont val="Calibri"/>
        <family val="2"/>
      </rPr>
      <t>/</t>
    </r>
    <r>
      <rPr>
        <b/>
        <sz val="10"/>
        <color theme="1"/>
        <rFont val="微軟正黑體"/>
        <family val="2"/>
        <charset val="136"/>
      </rPr>
      <t>年</t>
    </r>
    <r>
      <rPr>
        <b/>
        <sz val="10"/>
        <color theme="1"/>
        <rFont val="Calibri"/>
        <family val="2"/>
      </rPr>
      <t>)</t>
    </r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</si>
  <si>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排放當量
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微軟正黑體"/>
        <family val="2"/>
        <charset val="136"/>
      </rPr>
      <t>公噸</t>
    </r>
    <r>
      <rPr>
        <b/>
        <sz val="10"/>
        <color theme="1"/>
        <rFont val="Calibri"/>
        <family val="2"/>
      </rPr>
      <t>CO</t>
    </r>
    <r>
      <rPr>
        <b/>
        <vertAlign val="subscript"/>
        <sz val="10"/>
        <color theme="1"/>
        <rFont val="Calibri"/>
        <family val="2"/>
      </rPr>
      <t>2</t>
    </r>
    <r>
      <rPr>
        <b/>
        <sz val="10"/>
        <color theme="1"/>
        <rFont val="Calibri"/>
        <family val="2"/>
      </rPr>
      <t>e/</t>
    </r>
    <r>
      <rPr>
        <b/>
        <sz val="10"/>
        <color theme="1"/>
        <rFont val="微軟正黑體"/>
        <family val="2"/>
        <charset val="136"/>
      </rPr>
      <t>年</t>
    </r>
    <r>
      <rPr>
        <b/>
        <sz val="10"/>
        <color theme="1"/>
        <rFont val="Calibri"/>
        <family val="2"/>
      </rPr>
      <t>)</t>
    </r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</si>
  <si>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溫室氣體
</t>
    </r>
    <r>
      <rPr>
        <b/>
        <sz val="10"/>
        <color theme="1"/>
        <rFont val="Calibri"/>
        <family val="2"/>
      </rPr>
      <t>#2</t>
    </r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</si>
  <si>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溫室氣體
</t>
    </r>
    <r>
      <rPr>
        <b/>
        <sz val="10"/>
        <color theme="1"/>
        <rFont val="Calibri"/>
        <family val="2"/>
      </rPr>
      <t>#3</t>
    </r>
    <phoneticPr fontId="1" type="noConversion"/>
  </si>
  <si>
    <r>
      <rPr>
        <sz val="10"/>
        <color theme="1"/>
        <rFont val="微軟正黑體"/>
        <family val="2"/>
        <charset val="136"/>
      </rPr>
      <t>總計</t>
    </r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</si>
  <si>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單一排放源
排放當量小計
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微軟正黑體"/>
        <family val="2"/>
        <charset val="136"/>
      </rPr>
      <t>公噸</t>
    </r>
    <r>
      <rPr>
        <b/>
        <sz val="10"/>
        <color theme="1"/>
        <rFont val="Calibri"/>
        <family val="2"/>
      </rPr>
      <t>CO</t>
    </r>
    <r>
      <rPr>
        <b/>
        <vertAlign val="subscript"/>
        <sz val="10"/>
        <color theme="1"/>
        <rFont val="Calibri"/>
        <family val="2"/>
      </rPr>
      <t>2</t>
    </r>
    <r>
      <rPr>
        <b/>
        <sz val="10"/>
        <color theme="1"/>
        <rFont val="Calibri"/>
        <family val="2"/>
      </rPr>
      <t>e/</t>
    </r>
    <r>
      <rPr>
        <b/>
        <sz val="10"/>
        <color theme="1"/>
        <rFont val="微軟正黑體"/>
        <family val="2"/>
        <charset val="136"/>
      </rPr>
      <t>年</t>
    </r>
    <r>
      <rPr>
        <b/>
        <sz val="10"/>
        <color theme="1"/>
        <rFont val="Calibri"/>
        <family val="2"/>
      </rPr>
      <t>)</t>
    </r>
    <phoneticPr fontId="1" type="noConversion"/>
  </si>
  <si>
    <r>
      <rPr>
        <b/>
        <sz val="10"/>
        <color theme="1"/>
        <rFont val="微軟正黑體"/>
        <family val="2"/>
        <charset val="136"/>
      </rPr>
      <t>單一排放源
排放占比</t>
    </r>
    <r>
      <rPr>
        <b/>
        <sz val="10"/>
        <color theme="1"/>
        <rFont val="Calibri"/>
        <family val="2"/>
      </rPr>
      <t>(%)</t>
    </r>
    <phoneticPr fontId="1" type="noConversion"/>
  </si>
  <si>
    <r>
      <rPr>
        <b/>
        <sz val="10"/>
        <color theme="1"/>
        <rFont val="微軟正黑體"/>
        <family val="2"/>
        <charset val="136"/>
      </rPr>
      <t>可能產生溫室氣體種類</t>
    </r>
    <phoneticPr fontId="1" type="noConversion"/>
  </si>
  <si>
    <r>
      <t xml:space="preserve">ISO14064-1:2018 Inventory categories
</t>
    </r>
    <r>
      <rPr>
        <b/>
        <sz val="10"/>
        <color theme="1"/>
        <rFont val="微軟正黑體"/>
        <family val="2"/>
        <charset val="136"/>
      </rPr>
      <t>排放類別</t>
    </r>
    <phoneticPr fontId="1" type="noConversion"/>
  </si>
  <si>
    <r>
      <t>CO</t>
    </r>
    <r>
      <rPr>
        <b/>
        <vertAlign val="subscript"/>
        <sz val="10"/>
        <color theme="1"/>
        <rFont val="Calibri"/>
        <family val="2"/>
      </rPr>
      <t>2</t>
    </r>
    <phoneticPr fontId="1" type="noConversion"/>
  </si>
  <si>
    <r>
      <t>CH</t>
    </r>
    <r>
      <rPr>
        <b/>
        <vertAlign val="subscript"/>
        <sz val="10"/>
        <color theme="1"/>
        <rFont val="Calibri"/>
        <family val="2"/>
      </rPr>
      <t>4</t>
    </r>
    <phoneticPr fontId="1" type="noConversion"/>
  </si>
  <si>
    <r>
      <t>N</t>
    </r>
    <r>
      <rPr>
        <b/>
        <vertAlign val="subscript"/>
        <sz val="10"/>
        <color theme="1"/>
        <rFont val="Calibri"/>
        <family val="2"/>
      </rPr>
      <t>2</t>
    </r>
    <r>
      <rPr>
        <b/>
        <sz val="10"/>
        <color theme="1"/>
        <rFont val="Calibri"/>
        <family val="2"/>
      </rPr>
      <t>O</t>
    </r>
    <phoneticPr fontId="1" type="noConversion"/>
  </si>
  <si>
    <r>
      <t>SF</t>
    </r>
    <r>
      <rPr>
        <b/>
        <vertAlign val="subscript"/>
        <sz val="10"/>
        <color theme="1"/>
        <rFont val="Calibri"/>
        <family val="2"/>
      </rPr>
      <t>6</t>
    </r>
    <phoneticPr fontId="1" type="noConversion"/>
  </si>
  <si>
    <r>
      <t>NF</t>
    </r>
    <r>
      <rPr>
        <b/>
        <vertAlign val="subscript"/>
        <sz val="10"/>
        <color theme="1"/>
        <rFont val="Calibri"/>
        <family val="2"/>
      </rPr>
      <t>3</t>
    </r>
    <phoneticPr fontId="1" type="noConversion"/>
  </si>
  <si>
    <t>人天</t>
    <phoneticPr fontId="1" type="noConversion"/>
  </si>
  <si>
    <t>公噸/人天</t>
    <phoneticPr fontId="1" type="noConversion"/>
  </si>
  <si>
    <t>公斤</t>
    <phoneticPr fontId="1" type="noConversion"/>
  </si>
  <si>
    <t>公噸/公斤</t>
    <phoneticPr fontId="1" type="noConversion"/>
  </si>
  <si>
    <t>統一編號</t>
    <phoneticPr fontId="1" type="noConversion"/>
  </si>
  <si>
    <t>企業規模</t>
    <phoneticPr fontId="1" type="noConversion"/>
  </si>
  <si>
    <t>工業區</t>
    <phoneticPr fontId="1" type="noConversion"/>
  </si>
  <si>
    <t>✓</t>
  </si>
  <si>
    <t>PFCs</t>
  </si>
  <si>
    <r>
      <t xml:space="preserve">GHG Protocol
Scope
</t>
    </r>
    <r>
      <rPr>
        <b/>
        <sz val="10"/>
        <color theme="1"/>
        <rFont val="新細明體"/>
        <family val="2"/>
        <charset val="136"/>
      </rPr>
      <t>範疇別</t>
    </r>
    <phoneticPr fontId="1" type="noConversion"/>
  </si>
  <si>
    <r>
      <t xml:space="preserve">GHG Protocol
Scope
</t>
    </r>
    <r>
      <rPr>
        <b/>
        <sz val="10"/>
        <color theme="1"/>
        <rFont val="新細明體"/>
        <family val="2"/>
        <charset val="136"/>
      </rPr>
      <t>類別</t>
    </r>
    <phoneticPr fontId="1" type="noConversion"/>
  </si>
  <si>
    <t>類別1</t>
  </si>
  <si>
    <t>類別1</t>
    <phoneticPr fontId="1" type="noConversion"/>
  </si>
  <si>
    <t>類別2</t>
  </si>
  <si>
    <t>車用汽油</t>
    <phoneticPr fontId="1" type="noConversion"/>
  </si>
  <si>
    <t>1.1 來自固定式燃燒源之直接排放</t>
  </si>
  <si>
    <t>煤油</t>
    <phoneticPr fontId="1" type="noConversion"/>
  </si>
  <si>
    <t>柴油</t>
    <phoneticPr fontId="1" type="noConversion"/>
  </si>
  <si>
    <t>潤滑油</t>
    <phoneticPr fontId="1" type="noConversion"/>
  </si>
  <si>
    <t>焦炭</t>
    <phoneticPr fontId="1" type="noConversion"/>
  </si>
  <si>
    <t>石油焦</t>
    <phoneticPr fontId="1" type="noConversion"/>
  </si>
  <si>
    <t>蒸餘油(燃料油)</t>
    <phoneticPr fontId="1" type="noConversion"/>
  </si>
  <si>
    <t>石油腦</t>
    <phoneticPr fontId="1" type="noConversion"/>
  </si>
  <si>
    <t>柏油</t>
    <phoneticPr fontId="1" type="noConversion"/>
  </si>
  <si>
    <t>煤球</t>
    <phoneticPr fontId="1" type="noConversion"/>
  </si>
  <si>
    <t>乙烷</t>
    <phoneticPr fontId="1" type="noConversion"/>
  </si>
  <si>
    <t>液化石油氣(LPG)</t>
    <phoneticPr fontId="1" type="noConversion"/>
  </si>
  <si>
    <t>焦爐氣</t>
    <phoneticPr fontId="1" type="noConversion"/>
  </si>
  <si>
    <t>煉油氣</t>
    <phoneticPr fontId="1" type="noConversion"/>
  </si>
  <si>
    <t>高爐氣</t>
    <phoneticPr fontId="1" type="noConversion"/>
  </si>
  <si>
    <t>原油</t>
    <phoneticPr fontId="1" type="noConversion"/>
  </si>
  <si>
    <t>天然氣</t>
    <phoneticPr fontId="1" type="noConversion"/>
  </si>
  <si>
    <t>天然氣凝結油(NGLs)</t>
    <phoneticPr fontId="1" type="noConversion"/>
  </si>
  <si>
    <t>泥煤</t>
    <phoneticPr fontId="1" type="noConversion"/>
  </si>
  <si>
    <t>褐煤</t>
    <phoneticPr fontId="1" type="noConversion"/>
  </si>
  <si>
    <t>煙煤</t>
    <phoneticPr fontId="1" type="noConversion"/>
  </si>
  <si>
    <t>亞煙煤</t>
    <phoneticPr fontId="1" type="noConversion"/>
  </si>
  <si>
    <t>無煙煤</t>
    <phoneticPr fontId="1" type="noConversion"/>
  </si>
  <si>
    <t>油頁岩</t>
    <phoneticPr fontId="1" type="noConversion"/>
  </si>
  <si>
    <t>原料煤</t>
    <phoneticPr fontId="1" type="noConversion"/>
  </si>
  <si>
    <t>自產煤</t>
    <phoneticPr fontId="1" type="noConversion"/>
  </si>
  <si>
    <t>頁岩油</t>
    <phoneticPr fontId="1" type="noConversion"/>
  </si>
  <si>
    <t>奧里油</t>
    <phoneticPr fontId="1" type="noConversion"/>
  </si>
  <si>
    <t>其他油品</t>
    <phoneticPr fontId="1" type="noConversion"/>
  </si>
  <si>
    <t>一般廢棄物</t>
    <phoneticPr fontId="1" type="noConversion"/>
  </si>
  <si>
    <t>1.2 來自移動式燃燒源之直接排放</t>
  </si>
  <si>
    <t>航空燃油</t>
    <phoneticPr fontId="1" type="noConversion"/>
  </si>
  <si>
    <t>液化天然氣(LNG)</t>
    <phoneticPr fontId="1" type="noConversion"/>
  </si>
  <si>
    <t>1.4 由人為系統所釋放的溫室氣體產生的直接逸散性排放</t>
  </si>
  <si>
    <t>冰水機(R-22)</t>
    <phoneticPr fontId="1" type="noConversion"/>
  </si>
  <si>
    <t>電冰箱(R-22)</t>
    <phoneticPr fontId="1" type="noConversion"/>
  </si>
  <si>
    <t>冷氣機(R-22)</t>
    <phoneticPr fontId="1" type="noConversion"/>
  </si>
  <si>
    <t>車用空調(R-22)</t>
    <phoneticPr fontId="1" type="noConversion"/>
  </si>
  <si>
    <t>熱泵熱水器(R-22)</t>
    <phoneticPr fontId="1" type="noConversion"/>
  </si>
  <si>
    <t>冷凍機(R-22)</t>
    <phoneticPr fontId="1" type="noConversion"/>
  </si>
  <si>
    <t>冷凍乾燥機(R-22)</t>
    <phoneticPr fontId="1" type="noConversion"/>
  </si>
  <si>
    <t>熱泵系統(R-22)</t>
    <phoneticPr fontId="1" type="noConversion"/>
  </si>
  <si>
    <t>冷凍(藏)庫(R-22)</t>
    <phoneticPr fontId="1" type="noConversion"/>
  </si>
  <si>
    <t>大型冷凍(藏)庫(R-22)</t>
    <phoneticPr fontId="1" type="noConversion"/>
  </si>
  <si>
    <t>冷凍物流車(R-22)</t>
    <phoneticPr fontId="1" type="noConversion"/>
  </si>
  <si>
    <t>除濕機(R-22)</t>
    <phoneticPr fontId="1" type="noConversion"/>
  </si>
  <si>
    <t>化糞池</t>
    <phoneticPr fontId="1" type="noConversion"/>
  </si>
  <si>
    <r>
      <t>滅火器(CO</t>
    </r>
    <r>
      <rPr>
        <vertAlign val="subscript"/>
        <sz val="10"/>
        <color theme="1"/>
        <rFont val="微軟正黑體"/>
        <family val="2"/>
        <charset val="136"/>
      </rPr>
      <t>2</t>
    </r>
    <r>
      <rPr>
        <sz val="10"/>
        <color theme="1"/>
        <rFont val="微軟正黑體"/>
        <family val="2"/>
        <charset val="136"/>
      </rPr>
      <t>)</t>
    </r>
    <phoneticPr fontId="1" type="noConversion"/>
  </si>
  <si>
    <t>1.3 來自產業過程之直接過程排放與移除</t>
  </si>
  <si>
    <t>類別3</t>
  </si>
  <si>
    <t>類別4</t>
  </si>
  <si>
    <t>類別5</t>
  </si>
  <si>
    <t>類別6</t>
  </si>
  <si>
    <t>氣體斷路器(GCB)</t>
    <phoneticPr fontId="1" type="noConversion"/>
  </si>
  <si>
    <t>乙炔</t>
    <phoneticPr fontId="1" type="noConversion"/>
  </si>
  <si>
    <t>焊條(含碳量0.06%)</t>
    <phoneticPr fontId="1" type="noConversion"/>
  </si>
  <si>
    <t>2.1 來自輸入電力的間接排放</t>
  </si>
  <si>
    <t>2.2 來自輸入能源的間接排放</t>
  </si>
  <si>
    <t>3.1 由貨物上游運輸與配送產生之排放</t>
  </si>
  <si>
    <t>原物料運輸</t>
    <phoneticPr fontId="1" type="noConversion"/>
  </si>
  <si>
    <t>產品運輸</t>
    <phoneticPr fontId="1" type="noConversion"/>
  </si>
  <si>
    <t>運輸</t>
    <phoneticPr fontId="1" type="noConversion"/>
  </si>
  <si>
    <t>延噸公里(tkm)</t>
    <phoneticPr fontId="1" type="noConversion"/>
  </si>
  <si>
    <t>公噸/延噸公里</t>
    <phoneticPr fontId="1" type="noConversion"/>
  </si>
  <si>
    <t>3.2 由貨物下游運輸與配送產生之排放</t>
  </si>
  <si>
    <t>WD-40</t>
    <phoneticPr fontId="1" type="noConversion"/>
  </si>
  <si>
    <r>
      <t>直接溫室氣體排放 (公噸CO</t>
    </r>
    <r>
      <rPr>
        <b/>
        <vertAlign val="subscript"/>
        <sz val="16"/>
        <color theme="1"/>
        <rFont val="微軟正黑體"/>
        <family val="2"/>
      </rPr>
      <t>2</t>
    </r>
    <r>
      <rPr>
        <b/>
        <sz val="16"/>
        <color theme="1"/>
        <rFont val="微軟正黑體"/>
        <family val="2"/>
      </rPr>
      <t xml:space="preserve">e) </t>
    </r>
  </si>
  <si>
    <t>小計</t>
  </si>
  <si>
    <t>占比(%)</t>
  </si>
  <si>
    <r>
      <t>CO</t>
    </r>
    <r>
      <rPr>
        <b/>
        <vertAlign val="subscript"/>
        <sz val="12"/>
        <color indexed="8"/>
        <rFont val="微軟正黑體"/>
        <family val="2"/>
      </rPr>
      <t>2</t>
    </r>
  </si>
  <si>
    <r>
      <t>CH</t>
    </r>
    <r>
      <rPr>
        <b/>
        <vertAlign val="subscript"/>
        <sz val="12"/>
        <color indexed="8"/>
        <rFont val="微軟正黑體"/>
        <family val="2"/>
      </rPr>
      <t>4</t>
    </r>
  </si>
  <si>
    <r>
      <t>N</t>
    </r>
    <r>
      <rPr>
        <b/>
        <vertAlign val="subscript"/>
        <sz val="12"/>
        <color indexed="8"/>
        <rFont val="微軟正黑體"/>
        <family val="2"/>
      </rPr>
      <t>2</t>
    </r>
    <r>
      <rPr>
        <b/>
        <sz val="12"/>
        <color indexed="8"/>
        <rFont val="微軟正黑體"/>
        <family val="2"/>
      </rPr>
      <t>O</t>
    </r>
  </si>
  <si>
    <r>
      <t>SF</t>
    </r>
    <r>
      <rPr>
        <b/>
        <vertAlign val="subscript"/>
        <sz val="12"/>
        <color indexed="8"/>
        <rFont val="微軟正黑體"/>
        <family val="2"/>
      </rPr>
      <t>6</t>
    </r>
  </si>
  <si>
    <r>
      <t>NF</t>
    </r>
    <r>
      <rPr>
        <b/>
        <vertAlign val="subscript"/>
        <sz val="12"/>
        <color indexed="8"/>
        <rFont val="微軟正黑體"/>
        <family val="2"/>
      </rPr>
      <t>3</t>
    </r>
  </si>
  <si>
    <t>編號</t>
  </si>
  <si>
    <t>項目</t>
  </si>
  <si>
    <t>排放量</t>
  </si>
  <si>
    <t>類別 1：直接溫室氣體排放和移除</t>
  </si>
  <si>
    <t>固定式燃燒之直接排放</t>
  </si>
  <si>
    <t>類別 2：輸入能源</t>
  </si>
  <si>
    <t>移動式燃燒之直接排放</t>
  </si>
  <si>
    <t>類別 3：運輸</t>
  </si>
  <si>
    <t>人為系統中溫室氣體釋放造成之直接逸散排放</t>
  </si>
  <si>
    <t>類別 4：組織使用產品</t>
  </si>
  <si>
    <t>工業製程之直接排放和移除</t>
  </si>
  <si>
    <t>類別 5：使用來自組織產品</t>
  </si>
  <si>
    <t>類別 6：其他來源</t>
  </si>
  <si>
    <r>
      <t>間接溫室氣體排放 (公噸CO</t>
    </r>
    <r>
      <rPr>
        <b/>
        <vertAlign val="subscript"/>
        <sz val="16"/>
        <color rgb="FF000000"/>
        <rFont val="微軟正黑體"/>
        <family val="2"/>
      </rPr>
      <t>2</t>
    </r>
    <r>
      <rPr>
        <b/>
        <sz val="16"/>
        <color rgb="FF000000"/>
        <rFont val="微軟正黑體"/>
        <family val="2"/>
      </rPr>
      <t xml:space="preserve">e) </t>
    </r>
  </si>
  <si>
    <t>類別2：輸入能源</t>
  </si>
  <si>
    <t>輸入電力/能源</t>
    <phoneticPr fontId="33" type="noConversion"/>
  </si>
  <si>
    <t>類別3：運輸</t>
  </si>
  <si>
    <t>員工通勤</t>
  </si>
  <si>
    <t>類別4：組織使用產品</t>
  </si>
  <si>
    <t>類別5：使用來自組織產品</t>
  </si>
  <si>
    <t>投資</t>
  </si>
  <si>
    <t>類別6：其他來源</t>
  </si>
  <si>
    <t>其他排放</t>
    <phoneticPr fontId="1" type="noConversion"/>
  </si>
  <si>
    <t>輸入蒸氣</t>
    <phoneticPr fontId="33" type="noConversion"/>
  </si>
  <si>
    <t>上游原物料配送</t>
    <phoneticPr fontId="1" type="noConversion"/>
  </si>
  <si>
    <t>商務旅遊</t>
  </si>
  <si>
    <t>商務旅遊</t>
    <phoneticPr fontId="1" type="noConversion"/>
  </si>
  <si>
    <t>員工通勤</t>
    <phoneticPr fontId="1" type="noConversion"/>
  </si>
  <si>
    <t>下游的運輸及配送</t>
  </si>
  <si>
    <t>下游的運輸及配送</t>
    <phoneticPr fontId="1" type="noConversion"/>
  </si>
  <si>
    <t>採購</t>
  </si>
  <si>
    <t>採購</t>
    <phoneticPr fontId="1" type="noConversion"/>
  </si>
  <si>
    <t>資本</t>
  </si>
  <si>
    <t>資本</t>
    <phoneticPr fontId="1" type="noConversion"/>
  </si>
  <si>
    <t>能源相關活動</t>
  </si>
  <si>
    <t>能源相關活動</t>
    <phoneticPr fontId="1" type="noConversion"/>
  </si>
  <si>
    <t>營運廢棄物</t>
  </si>
  <si>
    <t>營運廢棄物</t>
    <phoneticPr fontId="1" type="noConversion"/>
  </si>
  <si>
    <t>上游資產租賃</t>
  </si>
  <si>
    <t>上游資產租賃</t>
    <phoneticPr fontId="1" type="noConversion"/>
  </si>
  <si>
    <t>使用</t>
  </si>
  <si>
    <t>使用</t>
    <phoneticPr fontId="1" type="noConversion"/>
  </si>
  <si>
    <t>報廢</t>
  </si>
  <si>
    <t>報廢</t>
    <phoneticPr fontId="1" type="noConversion"/>
  </si>
  <si>
    <t>下游租賃</t>
  </si>
  <si>
    <t>下游租賃</t>
    <phoneticPr fontId="1" type="noConversion"/>
  </si>
  <si>
    <t>加盟</t>
  </si>
  <si>
    <t>加盟</t>
    <phoneticPr fontId="1" type="noConversion"/>
  </si>
  <si>
    <t>3.5 由業務旅運產生的排放</t>
  </si>
  <si>
    <t>3.3 員工通勤產生之排放</t>
  </si>
  <si>
    <t>4.1 由採購的貨物產生之排放</t>
  </si>
  <si>
    <t>4.2 由資本財產生之排放</t>
  </si>
  <si>
    <t>組織使用產品</t>
    <phoneticPr fontId="1" type="noConversion"/>
  </si>
  <si>
    <t>其他</t>
    <phoneticPr fontId="1" type="noConversion"/>
  </si>
  <si>
    <t>使用來自組織產品</t>
  </si>
  <si>
    <t>4.3 由處置固體與液體廢棄物產生之排放</t>
  </si>
  <si>
    <t>4.4 由資產使用產生之排放</t>
  </si>
  <si>
    <t>5.1 由產品使用階段產生之排放或移除</t>
  </si>
  <si>
    <t>5.3 由產品生命終止階段產生之排放</t>
  </si>
  <si>
    <t>5.4 由投資產生之排放</t>
  </si>
  <si>
    <t>5.2 由下游承租的資產產生之排放</t>
  </si>
  <si>
    <t>6.1 由其他來源產生的間接溫室氣體排放</t>
  </si>
  <si>
    <t>公噸CO2e</t>
    <phoneticPr fontId="1" type="noConversion"/>
  </si>
  <si>
    <t>公噸/公噸CO2e</t>
    <phoneticPr fontId="1" type="noConversion"/>
  </si>
  <si>
    <t>投資</t>
    <phoneticPr fontId="1" type="noConversion"/>
  </si>
  <si>
    <t>工廠名稱</t>
    <phoneticPr fontId="1" type="noConversion"/>
  </si>
  <si>
    <t>工廠登記證</t>
    <phoneticPr fontId="1" type="noConversion"/>
  </si>
  <si>
    <t>工廠地址</t>
    <phoneticPr fontId="1" type="noConversion"/>
  </si>
  <si>
    <t>產業別</t>
    <phoneticPr fontId="1" type="noConversion"/>
  </si>
  <si>
    <t>單位名稱</t>
    <phoneticPr fontId="1" type="noConversion"/>
  </si>
  <si>
    <t>聯絡人</t>
    <phoneticPr fontId="1" type="noConversion"/>
  </si>
  <si>
    <t>職稱</t>
    <phoneticPr fontId="1" type="noConversion"/>
  </si>
  <si>
    <t>電話</t>
    <phoneticPr fontId="1" type="noConversion"/>
  </si>
  <si>
    <t>E-MAIL</t>
    <phoneticPr fontId="1" type="noConversion"/>
  </si>
  <si>
    <t>聯絡資訊</t>
    <phoneticPr fontId="1" type="noConversion"/>
  </si>
  <si>
    <t>單位資訊</t>
    <phoneticPr fontId="1" type="noConversion"/>
  </si>
  <si>
    <t>單位性質(非製造業)</t>
    <phoneticPr fontId="1" type="noConversion"/>
  </si>
  <si>
    <t>工廠資訊(製造業)</t>
    <phoneticPr fontId="1" type="noConversion"/>
  </si>
  <si>
    <t>行業別</t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</si>
  <si>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溫室氣體
</t>
    </r>
    <r>
      <rPr>
        <b/>
        <sz val="10"/>
        <color theme="1"/>
        <rFont val="Calibri"/>
        <family val="2"/>
      </rPr>
      <t>#4</t>
    </r>
    <phoneticPr fontId="1" type="noConversion"/>
  </si>
  <si>
    <r>
      <rPr>
        <b/>
        <sz val="10"/>
        <color theme="1"/>
        <rFont val="微軟正黑體"/>
        <family val="2"/>
        <charset val="136"/>
      </rPr>
      <t>溫室氣體</t>
    </r>
    <r>
      <rPr>
        <b/>
        <sz val="10"/>
        <color theme="1"/>
        <rFont val="Calibri"/>
        <family val="2"/>
      </rPr>
      <t>#4-</t>
    </r>
    <r>
      <rPr>
        <b/>
        <sz val="10"/>
        <color theme="1"/>
        <rFont val="微軟正黑體"/>
        <family val="2"/>
        <charset val="136"/>
      </rPr>
      <t>排放係數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</si>
</sst>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76" formatCode="0.0000000000_ "/>
    <numFmt numFmtId="177" formatCode="0.0000_ "/>
    <numFmt numFmtId="178" formatCode="0.0000000000_);[Red]\(0.0000000000\)"/>
    <numFmt numFmtId="179" formatCode="_-* #,##0.000_-;\-* #,##0.000_-;_-* &quot;-&quot;??_-;_-@_-"/>
    <numFmt numFmtId="180" formatCode="_-* #,##0.0000_-;\-* #,##0.0000_-;_-* &quot;-&quot;??_-;_-@_-"/>
    <numFmt numFmtId="181" formatCode="0.0%"/>
    <numFmt numFmtId="182" formatCode="&quot; &quot;#,##0.00&quot; &quot;;&quot;-&quot;#,##0.00&quot; &quot;;&quot; -&quot;00&quot; &quot;;&quot; &quot;@&quot; &quot;"/>
  </numFmts>
  <fonts count="3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b/>
      <sz val="10"/>
      <color theme="1"/>
      <name val="Calibri"/>
      <family val="2"/>
    </font>
    <font>
      <b/>
      <vertAlign val="subscript"/>
      <sz val="10"/>
      <color theme="1"/>
      <name val="Calibri"/>
      <family val="2"/>
    </font>
    <font>
      <sz val="10"/>
      <name val="Calibri"/>
      <family val="2"/>
    </font>
    <font>
      <b/>
      <sz val="10"/>
      <color rgb="FF202124"/>
      <name val="微軟正黑體"/>
      <family val="2"/>
      <charset val="136"/>
    </font>
    <font>
      <sz val="12"/>
      <color rgb="FF000000"/>
      <name val="新細明體"/>
      <family val="1"/>
      <charset val="136"/>
    </font>
    <font>
      <b/>
      <sz val="10"/>
      <color theme="1"/>
      <name val="新細明體"/>
      <family val="2"/>
      <charset val="136"/>
    </font>
    <font>
      <sz val="10"/>
      <color theme="1"/>
      <name val="Calibri"/>
      <family val="2"/>
      <charset val="136"/>
    </font>
    <font>
      <sz val="10"/>
      <color theme="1"/>
      <name val="細明體"/>
      <family val="2"/>
      <charset val="136"/>
    </font>
    <font>
      <sz val="10"/>
      <name val="新細明體"/>
      <family val="2"/>
      <charset val="136"/>
    </font>
    <font>
      <vertAlign val="subscript"/>
      <sz val="10"/>
      <color theme="1"/>
      <name val="微軟正黑體"/>
      <family val="2"/>
      <charset val="136"/>
    </font>
    <font>
      <sz val="12"/>
      <color rgb="FF000000"/>
      <name val="新細明體"/>
      <family val="1"/>
    </font>
    <font>
      <b/>
      <sz val="16"/>
      <color theme="1"/>
      <name val="微軟正黑體"/>
      <family val="2"/>
    </font>
    <font>
      <b/>
      <vertAlign val="subscript"/>
      <sz val="16"/>
      <color theme="1"/>
      <name val="微軟正黑體"/>
      <family val="2"/>
    </font>
    <font>
      <sz val="16"/>
      <color rgb="FF000000"/>
      <name val="微軟正黑體"/>
      <family val="2"/>
    </font>
    <font>
      <b/>
      <sz val="12"/>
      <color theme="1"/>
      <name val="微軟正黑體"/>
      <family val="2"/>
    </font>
    <font>
      <b/>
      <vertAlign val="subscript"/>
      <sz val="12"/>
      <color indexed="8"/>
      <name val="微軟正黑體"/>
      <family val="2"/>
    </font>
    <font>
      <b/>
      <sz val="12"/>
      <color indexed="8"/>
      <name val="微軟正黑體"/>
      <family val="2"/>
    </font>
    <font>
      <sz val="12"/>
      <color rgb="FF000000"/>
      <name val="微軟正黑體"/>
      <family val="2"/>
    </font>
    <font>
      <b/>
      <sz val="12"/>
      <name val="微軟正黑體"/>
      <family val="2"/>
    </font>
    <font>
      <sz val="12"/>
      <color theme="1"/>
      <name val="新細明體"/>
      <family val="2"/>
      <scheme val="minor"/>
    </font>
    <font>
      <sz val="12"/>
      <color theme="1"/>
      <name val="微軟正黑體"/>
      <family val="2"/>
    </font>
    <font>
      <b/>
      <sz val="16"/>
      <color rgb="FF000000"/>
      <name val="微軟正黑體"/>
      <family val="2"/>
    </font>
    <font>
      <b/>
      <vertAlign val="subscript"/>
      <sz val="16"/>
      <color rgb="FF000000"/>
      <name val="微軟正黑體"/>
      <family val="2"/>
    </font>
    <font>
      <sz val="12"/>
      <name val="微軟正黑體"/>
      <family val="2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b/>
      <sz val="10"/>
      <color theme="1"/>
      <name val="Calibri"/>
      <family val="2"/>
      <charset val="136"/>
    </font>
    <font>
      <sz val="12"/>
      <name val="微軟正黑體"/>
      <family val="2"/>
      <charset val="136"/>
    </font>
  </fonts>
  <fills count="2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0F8F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EF1E6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5" fillId="0" borderId="0"/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182" fontId="13" fillId="0" borderId="0" applyFont="0" applyFill="0" applyBorder="0" applyAlignment="0" applyProtection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3" fontId="19" fillId="0" borderId="0" applyFont="0" applyFill="0" applyBorder="0" applyProtection="0"/>
    <xf numFmtId="0" fontId="28" fillId="0" borderId="0">
      <alignment vertical="center"/>
    </xf>
  </cellStyleXfs>
  <cellXfs count="14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8" fillId="2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>
      <alignment vertical="center"/>
    </xf>
    <xf numFmtId="0" fontId="17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80" fontId="22" fillId="0" borderId="1" xfId="7" applyNumberFormat="1" applyFont="1" applyBorder="1">
      <alignment vertical="center"/>
    </xf>
    <xf numFmtId="0" fontId="23" fillId="0" borderId="1" xfId="7" applyFont="1" applyBorder="1" applyAlignment="1">
      <alignment horizontal="center" vertical="center"/>
    </xf>
    <xf numFmtId="0" fontId="26" fillId="0" borderId="0" xfId="7" applyFont="1">
      <alignment vertical="center"/>
    </xf>
    <xf numFmtId="0" fontId="26" fillId="0" borderId="1" xfId="7" applyFont="1" applyBorder="1" applyAlignment="1">
      <alignment horizontal="center" vertical="center"/>
    </xf>
    <xf numFmtId="0" fontId="26" fillId="0" borderId="1" xfId="7" applyFont="1" applyBorder="1">
      <alignment vertical="center"/>
    </xf>
    <xf numFmtId="180" fontId="27" fillId="0" borderId="1" xfId="7" applyNumberFormat="1" applyFont="1" applyBorder="1" applyAlignment="1">
      <alignment horizontal="center" vertical="center"/>
    </xf>
    <xf numFmtId="10" fontId="27" fillId="0" borderId="1" xfId="2" applyNumberFormat="1" applyFont="1" applyFill="1" applyBorder="1" applyAlignment="1">
      <alignment horizontal="center" vertical="center"/>
    </xf>
    <xf numFmtId="0" fontId="23" fillId="0" borderId="1" xfId="7" applyFont="1" applyBorder="1">
      <alignment vertical="center"/>
    </xf>
    <xf numFmtId="0" fontId="26" fillId="0" borderId="0" xfId="7" applyFont="1" applyAlignment="1">
      <alignment horizontal="left" vertical="center"/>
    </xf>
    <xf numFmtId="179" fontId="27" fillId="0" borderId="1" xfId="7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 vertical="center" wrapText="1"/>
    </xf>
    <xf numFmtId="0" fontId="8" fillId="5" borderId="1" xfId="0" applyFont="1" applyFill="1" applyBorder="1">
      <alignment vertical="center"/>
    </xf>
    <xf numFmtId="0" fontId="8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>
      <alignment vertical="center"/>
    </xf>
    <xf numFmtId="0" fontId="12" fillId="4" borderId="1" xfId="0" applyFont="1" applyFill="1" applyBorder="1" applyAlignment="1">
      <alignment horizontal="left" vertical="center" wrapText="1"/>
    </xf>
    <xf numFmtId="0" fontId="4" fillId="21" borderId="1" xfId="0" applyFont="1" applyFill="1" applyBorder="1" applyAlignment="1">
      <alignment horizontal="center" vertical="center"/>
    </xf>
    <xf numFmtId="180" fontId="32" fillId="0" borderId="1" xfId="8" applyNumberFormat="1" applyFont="1" applyFill="1" applyBorder="1" applyAlignment="1">
      <alignment horizontal="center" vertical="center"/>
    </xf>
    <xf numFmtId="180" fontId="36" fillId="0" borderId="1" xfId="8" applyNumberFormat="1" applyFont="1" applyFill="1" applyBorder="1" applyAlignment="1">
      <alignment horizontal="center" vertical="center"/>
    </xf>
    <xf numFmtId="180" fontId="32" fillId="22" borderId="1" xfId="8" applyNumberFormat="1" applyFont="1" applyFill="1" applyBorder="1" applyAlignment="1">
      <alignment horizontal="center" vertical="center"/>
    </xf>
    <xf numFmtId="180" fontId="36" fillId="22" borderId="1" xfId="8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80" fontId="4" fillId="5" borderId="1" xfId="3" applyNumberFormat="1" applyFont="1" applyFill="1" applyBorder="1" applyAlignment="1">
      <alignment vertical="center"/>
    </xf>
    <xf numFmtId="176" fontId="4" fillId="4" borderId="1" xfId="0" applyNumberFormat="1" applyFont="1" applyFill="1" applyBorder="1">
      <alignment vertical="center"/>
    </xf>
    <xf numFmtId="180" fontId="4" fillId="4" borderId="1" xfId="3" applyNumberFormat="1" applyFont="1" applyFill="1" applyBorder="1" applyAlignment="1">
      <alignment vertical="center"/>
    </xf>
    <xf numFmtId="177" fontId="4" fillId="4" borderId="1" xfId="0" applyNumberFormat="1" applyFont="1" applyFill="1" applyBorder="1">
      <alignment vertical="center"/>
    </xf>
    <xf numFmtId="176" fontId="4" fillId="3" borderId="1" xfId="0" applyNumberFormat="1" applyFont="1" applyFill="1" applyBorder="1">
      <alignment vertical="center"/>
    </xf>
    <xf numFmtId="177" fontId="4" fillId="3" borderId="1" xfId="0" applyNumberFormat="1" applyFont="1" applyFill="1" applyBorder="1">
      <alignment vertical="center"/>
    </xf>
    <xf numFmtId="178" fontId="4" fillId="6" borderId="1" xfId="0" applyNumberFormat="1" applyFont="1" applyFill="1" applyBorder="1">
      <alignment vertical="center"/>
    </xf>
    <xf numFmtId="177" fontId="4" fillId="6" borderId="1" xfId="0" applyNumberFormat="1" applyFont="1" applyFill="1" applyBorder="1">
      <alignment vertical="center"/>
    </xf>
    <xf numFmtId="178" fontId="4" fillId="21" borderId="1" xfId="0" applyNumberFormat="1" applyFont="1" applyFill="1" applyBorder="1">
      <alignment vertical="center"/>
    </xf>
    <xf numFmtId="177" fontId="4" fillId="21" borderId="1" xfId="0" applyNumberFormat="1" applyFont="1" applyFill="1" applyBorder="1">
      <alignment vertical="center"/>
    </xf>
    <xf numFmtId="180" fontId="4" fillId="7" borderId="1" xfId="3" applyNumberFormat="1" applyFont="1" applyFill="1" applyBorder="1" applyAlignment="1">
      <alignment vertical="center"/>
    </xf>
    <xf numFmtId="181" fontId="4" fillId="4" borderId="1" xfId="2" applyNumberFormat="1" applyFont="1" applyFill="1" applyBorder="1" applyAlignment="1">
      <alignment vertical="center"/>
    </xf>
    <xf numFmtId="177" fontId="4" fillId="5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21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15" fillId="3" borderId="1" xfId="0" applyFont="1" applyFill="1" applyBorder="1" applyAlignment="1">
      <alignment horizontal="center" vertical="center"/>
    </xf>
    <xf numFmtId="179" fontId="4" fillId="8" borderId="1" xfId="3" applyNumberFormat="1" applyFont="1" applyFill="1" applyBorder="1" applyAlignment="1">
      <alignment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35" fillId="21" borderId="2" xfId="0" applyFont="1" applyFill="1" applyBorder="1" applyAlignment="1">
      <alignment horizontal="center" vertical="center" wrapText="1"/>
    </xf>
    <xf numFmtId="0" fontId="9" fillId="21" borderId="3" xfId="0" applyFont="1" applyFill="1" applyBorder="1" applyAlignment="1">
      <alignment horizontal="center" vertical="center"/>
    </xf>
    <xf numFmtId="0" fontId="9" fillId="21" borderId="2" xfId="0" applyFont="1" applyFill="1" applyBorder="1" applyAlignment="1">
      <alignment horizontal="center" vertical="center" wrapText="1"/>
    </xf>
    <xf numFmtId="0" fontId="9" fillId="21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30" fillId="0" borderId="5" xfId="7" applyFont="1" applyBorder="1" applyAlignment="1">
      <alignment horizontal="left" vertical="center"/>
    </xf>
    <xf numFmtId="0" fontId="30" fillId="0" borderId="6" xfId="7" applyFont="1" applyBorder="1" applyAlignment="1">
      <alignment horizontal="left" vertical="center"/>
    </xf>
    <xf numFmtId="0" fontId="30" fillId="0" borderId="7" xfId="7" applyFont="1" applyBorder="1" applyAlignment="1">
      <alignment horizontal="left" vertical="center"/>
    </xf>
    <xf numFmtId="0" fontId="20" fillId="0" borderId="5" xfId="7" applyFont="1" applyBorder="1" applyAlignment="1">
      <alignment horizontal="left" vertical="center"/>
    </xf>
    <xf numFmtId="0" fontId="20" fillId="0" borderId="6" xfId="7" applyFont="1" applyBorder="1" applyAlignment="1">
      <alignment horizontal="left" vertical="center"/>
    </xf>
    <xf numFmtId="0" fontId="23" fillId="9" borderId="5" xfId="7" applyFont="1" applyFill="1" applyBorder="1" applyAlignment="1">
      <alignment horizontal="left" vertical="center"/>
    </xf>
    <xf numFmtId="0" fontId="23" fillId="9" borderId="6" xfId="7" applyFont="1" applyFill="1" applyBorder="1" applyAlignment="1">
      <alignment horizontal="left" vertical="center"/>
    </xf>
    <xf numFmtId="0" fontId="23" fillId="9" borderId="7" xfId="7" applyFont="1" applyFill="1" applyBorder="1" applyAlignment="1">
      <alignment horizontal="left" vertical="center"/>
    </xf>
    <xf numFmtId="0" fontId="29" fillId="10" borderId="5" xfId="7" applyFont="1" applyFill="1" applyBorder="1" applyAlignment="1">
      <alignment horizontal="left" vertical="center"/>
    </xf>
    <xf numFmtId="0" fontId="29" fillId="10" borderId="6" xfId="7" applyFont="1" applyFill="1" applyBorder="1" applyAlignment="1">
      <alignment horizontal="left" vertical="center"/>
    </xf>
    <xf numFmtId="0" fontId="29" fillId="10" borderId="7" xfId="7" applyFont="1" applyFill="1" applyBorder="1" applyAlignment="1">
      <alignment horizontal="left" vertical="center"/>
    </xf>
    <xf numFmtId="0" fontId="26" fillId="10" borderId="7" xfId="7" applyFont="1" applyFill="1" applyBorder="1" applyAlignment="1">
      <alignment horizontal="left" vertical="center"/>
    </xf>
    <xf numFmtId="0" fontId="32" fillId="20" borderId="5" xfId="7" applyFont="1" applyFill="1" applyBorder="1" applyAlignment="1">
      <alignment horizontal="left" vertical="center" wrapText="1" readingOrder="1"/>
    </xf>
    <xf numFmtId="0" fontId="32" fillId="20" borderId="6" xfId="7" applyFont="1" applyFill="1" applyBorder="1" applyAlignment="1">
      <alignment horizontal="left" vertical="center" wrapText="1" readingOrder="1"/>
    </xf>
    <xf numFmtId="0" fontId="32" fillId="20" borderId="7" xfId="7" applyFont="1" applyFill="1" applyBorder="1" applyAlignment="1">
      <alignment horizontal="left" vertical="center" wrapText="1" readingOrder="1"/>
    </xf>
    <xf numFmtId="0" fontId="32" fillId="16" borderId="5" xfId="7" applyFont="1" applyFill="1" applyBorder="1" applyAlignment="1">
      <alignment horizontal="left" vertical="center" wrapText="1" readingOrder="1"/>
    </xf>
    <xf numFmtId="0" fontId="32" fillId="16" borderId="6" xfId="7" applyFont="1" applyFill="1" applyBorder="1" applyAlignment="1">
      <alignment horizontal="left" vertical="center" wrapText="1" readingOrder="1"/>
    </xf>
    <xf numFmtId="0" fontId="32" fillId="16" borderId="7" xfId="7" applyFont="1" applyFill="1" applyBorder="1" applyAlignment="1">
      <alignment horizontal="left" vertical="center" wrapText="1" readingOrder="1"/>
    </xf>
    <xf numFmtId="0" fontId="32" fillId="18" borderId="5" xfId="7" applyFont="1" applyFill="1" applyBorder="1" applyAlignment="1">
      <alignment horizontal="left" vertical="center" wrapText="1" readingOrder="1"/>
    </xf>
    <xf numFmtId="0" fontId="32" fillId="18" borderId="6" xfId="7" applyFont="1" applyFill="1" applyBorder="1" applyAlignment="1">
      <alignment horizontal="left" vertical="center" wrapText="1" readingOrder="1"/>
    </xf>
    <xf numFmtId="0" fontId="32" fillId="18" borderId="7" xfId="7" applyFont="1" applyFill="1" applyBorder="1" applyAlignment="1">
      <alignment horizontal="left" vertical="center" wrapText="1" readingOrder="1"/>
    </xf>
    <xf numFmtId="0" fontId="27" fillId="19" borderId="5" xfId="7" applyFont="1" applyFill="1" applyBorder="1" applyAlignment="1">
      <alignment horizontal="left" vertical="center" wrapText="1"/>
    </xf>
    <xf numFmtId="0" fontId="27" fillId="19" borderId="6" xfId="7" applyFont="1" applyFill="1" applyBorder="1" applyAlignment="1">
      <alignment horizontal="left" vertical="center" wrapText="1"/>
    </xf>
    <xf numFmtId="0" fontId="27" fillId="19" borderId="7" xfId="7" applyFont="1" applyFill="1" applyBorder="1" applyAlignment="1">
      <alignment horizontal="left" vertical="center" wrapText="1"/>
    </xf>
    <xf numFmtId="0" fontId="29" fillId="14" borderId="5" xfId="7" applyFont="1" applyFill="1" applyBorder="1" applyAlignment="1">
      <alignment horizontal="left" vertical="center" wrapText="1" readingOrder="1"/>
    </xf>
    <xf numFmtId="0" fontId="34" fillId="14" borderId="6" xfId="7" applyFont="1" applyFill="1" applyBorder="1" applyAlignment="1">
      <alignment horizontal="left" vertical="center" wrapText="1" readingOrder="1"/>
    </xf>
    <xf numFmtId="0" fontId="34" fillId="14" borderId="7" xfId="7" applyFont="1" applyFill="1" applyBorder="1" applyAlignment="1">
      <alignment horizontal="left" vertical="center" wrapText="1" readingOrder="1"/>
    </xf>
    <xf numFmtId="0" fontId="27" fillId="11" borderId="5" xfId="7" applyFont="1" applyFill="1" applyBorder="1" applyAlignment="1">
      <alignment horizontal="left" vertical="center" wrapText="1"/>
    </xf>
    <xf numFmtId="0" fontId="27" fillId="11" borderId="6" xfId="7" applyFont="1" applyFill="1" applyBorder="1" applyAlignment="1">
      <alignment horizontal="left" vertical="center" wrapText="1"/>
    </xf>
    <xf numFmtId="0" fontId="27" fillId="11" borderId="7" xfId="7" applyFont="1" applyFill="1" applyBorder="1" applyAlignment="1">
      <alignment horizontal="left" vertical="center" wrapText="1"/>
    </xf>
    <xf numFmtId="0" fontId="27" fillId="13" borderId="5" xfId="7" applyFont="1" applyFill="1" applyBorder="1" applyAlignment="1">
      <alignment horizontal="left" vertical="center" wrapText="1"/>
    </xf>
    <xf numFmtId="0" fontId="27" fillId="13" borderId="6" xfId="7" applyFont="1" applyFill="1" applyBorder="1" applyAlignment="1">
      <alignment horizontal="left" vertical="center" wrapText="1"/>
    </xf>
    <xf numFmtId="0" fontId="27" fillId="13" borderId="7" xfId="7" applyFont="1" applyFill="1" applyBorder="1" applyAlignment="1">
      <alignment horizontal="left" vertical="center" wrapText="1"/>
    </xf>
    <xf numFmtId="0" fontId="27" fillId="15" borderId="5" xfId="7" applyFont="1" applyFill="1" applyBorder="1" applyAlignment="1">
      <alignment horizontal="left" vertical="center" wrapText="1"/>
    </xf>
    <xf numFmtId="0" fontId="27" fillId="15" borderId="6" xfId="7" applyFont="1" applyFill="1" applyBorder="1" applyAlignment="1">
      <alignment horizontal="left" vertical="center" wrapText="1"/>
    </xf>
    <xf numFmtId="0" fontId="27" fillId="15" borderId="7" xfId="7" applyFont="1" applyFill="1" applyBorder="1" applyAlignment="1">
      <alignment horizontal="left" vertical="center" wrapText="1"/>
    </xf>
    <xf numFmtId="0" fontId="27" fillId="17" borderId="5" xfId="7" applyFont="1" applyFill="1" applyBorder="1" applyAlignment="1">
      <alignment horizontal="left" vertical="center" wrapText="1"/>
    </xf>
    <xf numFmtId="0" fontId="27" fillId="17" borderId="6" xfId="7" applyFont="1" applyFill="1" applyBorder="1" applyAlignment="1">
      <alignment horizontal="left" vertical="center" wrapText="1"/>
    </xf>
    <xf numFmtId="0" fontId="27" fillId="17" borderId="7" xfId="7" applyFont="1" applyFill="1" applyBorder="1" applyAlignment="1">
      <alignment horizontal="left" vertical="center" wrapText="1"/>
    </xf>
    <xf numFmtId="0" fontId="29" fillId="12" borderId="5" xfId="7" applyFont="1" applyFill="1" applyBorder="1" applyAlignment="1">
      <alignment horizontal="left" vertical="center" wrapText="1"/>
    </xf>
    <xf numFmtId="0" fontId="34" fillId="12" borderId="6" xfId="7" applyFont="1" applyFill="1" applyBorder="1" applyAlignment="1">
      <alignment horizontal="left" vertical="center" wrapText="1"/>
    </xf>
    <xf numFmtId="0" fontId="34" fillId="12" borderId="7" xfId="7" applyFont="1" applyFill="1" applyBorder="1" applyAlignment="1">
      <alignment horizontal="left" vertical="center" wrapText="1"/>
    </xf>
    <xf numFmtId="0" fontId="34" fillId="12" borderId="5" xfId="7" applyFont="1" applyFill="1" applyBorder="1" applyAlignment="1">
      <alignment horizontal="left" vertical="center" wrapText="1"/>
    </xf>
  </cellXfs>
  <cellStyles count="10">
    <cellStyle name="Normal" xfId="9" xr:uid="{FB7F65D4-8BCD-4ACD-AA5F-7914EC16C6DB}"/>
    <cellStyle name="一般" xfId="0" builtinId="0"/>
    <cellStyle name="一般 2" xfId="1" xr:uid="{00000000-0005-0000-0000-000001000000}"/>
    <cellStyle name="一般 3" xfId="5" xr:uid="{4791F225-2232-4D7D-A44D-AA8F1E188EEE}"/>
    <cellStyle name="一般 5" xfId="7" xr:uid="{2B5690AE-6621-4CD3-BEC9-5980BC7A5659}"/>
    <cellStyle name="千分位" xfId="3" builtinId="3"/>
    <cellStyle name="千分位 2" xfId="4" xr:uid="{4B349260-3672-4813-AD31-2F727C8E7410}"/>
    <cellStyle name="千分位 3" xfId="8" xr:uid="{669F7788-B596-44D6-9B11-392CFE8D4168}"/>
    <cellStyle name="百分比" xfId="2" builtinId="5"/>
    <cellStyle name="百分比 2" xfId="6" xr:uid="{988DE49B-85C6-424B-94E3-73A4F346E0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esktop\&#22519;&#34892;&#21312;\&#20977;&#22763;&#36948;&#22283;&#38555;&#32929;&#20221;&#26377;&#38480;&#20844;&#21496;-&#28331;&#23460;&#27683;&#39636;&#30436;&#26597;&#34920;_0922.xlsx" TargetMode="External"/><Relationship Id="rId1" Type="http://schemas.openxmlformats.org/officeDocument/2006/relationships/externalLinkPath" Target="https://d.docs.live.net/Desktop/&#22519;&#34892;&#21312;/&#20977;&#22763;&#36948;&#22283;&#38555;&#32929;&#20221;&#26377;&#38480;&#20844;&#21496;-&#28331;&#23460;&#27683;&#39636;&#30436;&#26597;&#34920;_09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類別一~類別六-溫室氣體排放_(公噸CO2e)_"/>
      <sheetName val="表單說明"/>
      <sheetName val="表一"/>
      <sheetName val="表二"/>
      <sheetName val="表三"/>
      <sheetName val="表四"/>
      <sheetName val="表五"/>
      <sheetName val="表六"/>
      <sheetName val="表七"/>
      <sheetName val="不確定性定性"/>
      <sheetName val="表八"/>
      <sheetName val="表九"/>
      <sheetName val="疫後報告統計表"/>
      <sheetName val="附表一"/>
      <sheetName val="附表二"/>
      <sheetName val="附表三"/>
      <sheetName val="附表四"/>
      <sheetName val="附表五"/>
      <sheetName val="附表六"/>
      <sheetName val="附表七"/>
      <sheetName val="類別一~類別六-溫室氣體排放 (公噸CO2e) "/>
      <sheetName val="類別一~類別六-溫室氣體排放_(公噸CO2e)_1"/>
      <sheetName val="類別一~類別六-溫室氣體排放_(公噸CO2e)_2"/>
    </sheetNames>
    <sheetDataSet>
      <sheetData sheetId="0">
        <row r="3">
          <cell r="S3" t="str">
            <v>類別 1：直接溫室氣體排放和移除</v>
          </cell>
        </row>
      </sheetData>
      <sheetData sheetId="1"/>
      <sheetData sheetId="2"/>
      <sheetData sheetId="3"/>
      <sheetData sheetId="4"/>
      <sheetData sheetId="5"/>
      <sheetData sheetId="6">
        <row r="4">
          <cell r="V4">
            <v>13.758699999999999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">
          <cell r="S3" t="str">
            <v>類別 1：直接溫室氣體排放和移除</v>
          </cell>
          <cell r="T3">
            <v>44.759700000000002</v>
          </cell>
        </row>
        <row r="4">
          <cell r="S4" t="str">
            <v>類別 2：輸入能源</v>
          </cell>
          <cell r="T4">
            <v>47.956099999999999</v>
          </cell>
        </row>
        <row r="5">
          <cell r="S5" t="str">
            <v>類別 3：運輸</v>
          </cell>
          <cell r="T5">
            <v>22.152999999999999</v>
          </cell>
        </row>
        <row r="6">
          <cell r="S6" t="str">
            <v>類別 4：組織使用產品</v>
          </cell>
          <cell r="T6">
            <v>12.727399999999999</v>
          </cell>
        </row>
        <row r="7">
          <cell r="S7" t="str">
            <v>類別 5：使用來自組織產品</v>
          </cell>
          <cell r="T7">
            <v>0</v>
          </cell>
        </row>
        <row r="8">
          <cell r="S8" t="str">
            <v>類別 6：其他來源</v>
          </cell>
          <cell r="T8">
            <v>0</v>
          </cell>
        </row>
      </sheetData>
      <sheetData sheetId="21">
        <row r="3">
          <cell r="S3" t="str">
            <v>類別 1：直接溫室氣體排放和移除</v>
          </cell>
        </row>
      </sheetData>
      <sheetData sheetId="22">
        <row r="3">
          <cell r="S3" t="str">
            <v>類別 1：直接溫室氣體排放和移除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2:C20"/>
  <sheetViews>
    <sheetView showGridLines="0" zoomScale="80" zoomScaleNormal="80" workbookViewId="0">
      <selection activeCell="C27" sqref="C27"/>
    </sheetView>
  </sheetViews>
  <sheetFormatPr defaultColWidth="9" defaultRowHeight="13.8" x14ac:dyDescent="0.3"/>
  <cols>
    <col min="1" max="1" width="4.109375" style="1" customWidth="1"/>
    <col min="2" max="2" width="23.21875" style="1" customWidth="1"/>
    <col min="3" max="3" width="45.6640625" style="1" customWidth="1"/>
    <col min="4" max="16384" width="9" style="1"/>
  </cols>
  <sheetData>
    <row r="2" spans="2:3" x14ac:dyDescent="0.3">
      <c r="B2" s="62" t="s">
        <v>262</v>
      </c>
      <c r="C2" s="63"/>
    </row>
    <row r="3" spans="2:3" x14ac:dyDescent="0.3">
      <c r="B3" s="32" t="s">
        <v>102</v>
      </c>
      <c r="C3" s="33"/>
    </row>
    <row r="4" spans="2:3" x14ac:dyDescent="0.3">
      <c r="B4" s="32" t="s">
        <v>256</v>
      </c>
      <c r="C4" s="33"/>
    </row>
    <row r="5" spans="2:3" x14ac:dyDescent="0.3">
      <c r="B5" s="32" t="s">
        <v>265</v>
      </c>
      <c r="C5" s="33"/>
    </row>
    <row r="6" spans="2:3" x14ac:dyDescent="0.3">
      <c r="B6" s="32" t="s">
        <v>103</v>
      </c>
      <c r="C6" s="33"/>
    </row>
    <row r="7" spans="2:3" x14ac:dyDescent="0.3">
      <c r="B7" s="32" t="s">
        <v>263</v>
      </c>
      <c r="C7" s="33"/>
    </row>
    <row r="9" spans="2:3" x14ac:dyDescent="0.3">
      <c r="B9" s="64" t="s">
        <v>264</v>
      </c>
      <c r="C9" s="65"/>
    </row>
    <row r="10" spans="2:3" x14ac:dyDescent="0.3">
      <c r="B10" s="34" t="s">
        <v>252</v>
      </c>
      <c r="C10" s="35"/>
    </row>
    <row r="11" spans="2:3" x14ac:dyDescent="0.3">
      <c r="B11" s="34" t="s">
        <v>253</v>
      </c>
      <c r="C11" s="35"/>
    </row>
    <row r="12" spans="2:3" x14ac:dyDescent="0.3">
      <c r="B12" s="34" t="s">
        <v>254</v>
      </c>
      <c r="C12" s="35"/>
    </row>
    <row r="13" spans="2:3" x14ac:dyDescent="0.3">
      <c r="B13" s="34" t="s">
        <v>104</v>
      </c>
      <c r="C13" s="35"/>
    </row>
    <row r="14" spans="2:3" x14ac:dyDescent="0.3">
      <c r="B14" s="36" t="s">
        <v>255</v>
      </c>
      <c r="C14" s="35"/>
    </row>
    <row r="16" spans="2:3" x14ac:dyDescent="0.3">
      <c r="B16" s="66" t="s">
        <v>261</v>
      </c>
      <c r="C16" s="67"/>
    </row>
    <row r="17" spans="2:3" x14ac:dyDescent="0.3">
      <c r="B17" s="31" t="s">
        <v>257</v>
      </c>
      <c r="C17" s="15"/>
    </row>
    <row r="18" spans="2:3" x14ac:dyDescent="0.3">
      <c r="B18" s="31" t="s">
        <v>258</v>
      </c>
      <c r="C18" s="15"/>
    </row>
    <row r="19" spans="2:3" x14ac:dyDescent="0.3">
      <c r="B19" s="31" t="s">
        <v>259</v>
      </c>
      <c r="C19" s="15"/>
    </row>
    <row r="20" spans="2:3" x14ac:dyDescent="0.3">
      <c r="B20" s="31" t="s">
        <v>260</v>
      </c>
      <c r="C20" s="15"/>
    </row>
  </sheetData>
  <mergeCells count="3">
    <mergeCell ref="B2:C2"/>
    <mergeCell ref="B9:C9"/>
    <mergeCell ref="B16:C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>
    <tabColor rgb="FF0070C0"/>
  </sheetPr>
  <dimension ref="B2:M75"/>
  <sheetViews>
    <sheetView showGridLines="0" tabSelected="1" zoomScale="80" zoomScaleNormal="80" workbookViewId="0">
      <selection activeCell="J63" sqref="J63"/>
    </sheetView>
  </sheetViews>
  <sheetFormatPr defaultColWidth="9" defaultRowHeight="13.8" x14ac:dyDescent="0.3"/>
  <cols>
    <col min="1" max="1" width="3.33203125" style="5" customWidth="1"/>
    <col min="2" max="2" width="4.77734375" style="5" bestFit="1" customWidth="1"/>
    <col min="3" max="3" width="29.44140625" style="5" customWidth="1"/>
    <col min="4" max="4" width="10.21875" style="6" customWidth="1"/>
    <col min="5" max="5" width="48.6640625" style="5" bestFit="1" customWidth="1"/>
    <col min="6" max="6" width="17.33203125" style="6" bestFit="1" customWidth="1"/>
    <col min="7" max="13" width="5.6640625" style="5" customWidth="1"/>
    <col min="14" max="16384" width="9" style="5"/>
  </cols>
  <sheetData>
    <row r="2" spans="2:13" ht="16.5" customHeight="1" x14ac:dyDescent="0.3">
      <c r="B2" s="73" t="s">
        <v>67</v>
      </c>
      <c r="C2" s="74"/>
      <c r="D2" s="74"/>
      <c r="E2" s="74"/>
      <c r="F2" s="75"/>
      <c r="G2" s="68" t="s">
        <v>91</v>
      </c>
      <c r="H2" s="68"/>
      <c r="I2" s="68"/>
      <c r="J2" s="68"/>
      <c r="K2" s="68"/>
      <c r="L2" s="68"/>
      <c r="M2" s="68"/>
    </row>
    <row r="3" spans="2:13" ht="29.25" customHeight="1" x14ac:dyDescent="0.3">
      <c r="B3" s="68" t="s">
        <v>72</v>
      </c>
      <c r="C3" s="71" t="s">
        <v>73</v>
      </c>
      <c r="D3" s="71" t="s">
        <v>108</v>
      </c>
      <c r="E3" s="71" t="s">
        <v>92</v>
      </c>
      <c r="F3" s="72" t="s">
        <v>48</v>
      </c>
      <c r="G3" s="69" t="s">
        <v>93</v>
      </c>
      <c r="H3" s="69" t="s">
        <v>94</v>
      </c>
      <c r="I3" s="69" t="s">
        <v>95</v>
      </c>
      <c r="J3" s="69" t="s">
        <v>25</v>
      </c>
      <c r="K3" s="69" t="s">
        <v>26</v>
      </c>
      <c r="L3" s="69" t="s">
        <v>96</v>
      </c>
      <c r="M3" s="69" t="s">
        <v>97</v>
      </c>
    </row>
    <row r="4" spans="2:13" ht="29.25" customHeight="1" x14ac:dyDescent="0.3">
      <c r="B4" s="68"/>
      <c r="C4" s="68"/>
      <c r="D4" s="71"/>
      <c r="E4" s="71"/>
      <c r="F4" s="71"/>
      <c r="G4" s="70"/>
      <c r="H4" s="70"/>
      <c r="I4" s="70"/>
      <c r="J4" s="70"/>
      <c r="K4" s="70"/>
      <c r="L4" s="70"/>
      <c r="M4" s="70"/>
    </row>
    <row r="5" spans="2:13" ht="18" customHeight="1" x14ac:dyDescent="0.3">
      <c r="B5" s="7">
        <v>1</v>
      </c>
      <c r="C5" s="16" t="s">
        <v>112</v>
      </c>
      <c r="D5" s="17" t="s">
        <v>109</v>
      </c>
      <c r="E5" s="14" t="s">
        <v>113</v>
      </c>
      <c r="F5" s="7" t="str">
        <f>VLOOKUP(E5,製表用!$E$3:$F$24,2,0)</f>
        <v>固定</v>
      </c>
      <c r="G5" s="7" t="s">
        <v>105</v>
      </c>
      <c r="H5" s="7" t="s">
        <v>105</v>
      </c>
      <c r="I5" s="7" t="s">
        <v>105</v>
      </c>
      <c r="J5" s="7"/>
      <c r="K5" s="7"/>
      <c r="L5" s="7"/>
      <c r="M5" s="7"/>
    </row>
    <row r="6" spans="2:13" ht="18" customHeight="1" x14ac:dyDescent="0.3">
      <c r="B6" s="7">
        <v>2</v>
      </c>
      <c r="C6" s="18" t="s">
        <v>114</v>
      </c>
      <c r="D6" s="7" t="s">
        <v>109</v>
      </c>
      <c r="E6" s="14" t="s">
        <v>113</v>
      </c>
      <c r="F6" s="7" t="str">
        <f>VLOOKUP(E6,製表用!$E$3:$F$24,2,0)</f>
        <v>固定</v>
      </c>
      <c r="G6" s="7" t="s">
        <v>105</v>
      </c>
      <c r="H6" s="7" t="s">
        <v>105</v>
      </c>
      <c r="I6" s="7" t="s">
        <v>105</v>
      </c>
      <c r="J6" s="7"/>
      <c r="K6" s="7"/>
      <c r="L6" s="7"/>
      <c r="M6" s="7"/>
    </row>
    <row r="7" spans="2:13" ht="18" customHeight="1" x14ac:dyDescent="0.3">
      <c r="B7" s="7">
        <v>3</v>
      </c>
      <c r="C7" s="16" t="s">
        <v>115</v>
      </c>
      <c r="D7" s="7" t="s">
        <v>109</v>
      </c>
      <c r="E7" s="14" t="s">
        <v>113</v>
      </c>
      <c r="F7" s="7" t="str">
        <f>VLOOKUP(E7,製表用!$E$3:$F$24,2,0)</f>
        <v>固定</v>
      </c>
      <c r="G7" s="7" t="s">
        <v>105</v>
      </c>
      <c r="H7" s="7" t="s">
        <v>105</v>
      </c>
      <c r="I7" s="7" t="s">
        <v>105</v>
      </c>
      <c r="J7" s="7"/>
      <c r="K7" s="7"/>
      <c r="L7" s="7"/>
      <c r="M7" s="7"/>
    </row>
    <row r="8" spans="2:13" ht="18" customHeight="1" x14ac:dyDescent="0.3">
      <c r="B8" s="7">
        <v>4</v>
      </c>
      <c r="C8" s="16" t="s">
        <v>116</v>
      </c>
      <c r="D8" s="7" t="s">
        <v>109</v>
      </c>
      <c r="E8" s="14" t="s">
        <v>113</v>
      </c>
      <c r="F8" s="7" t="str">
        <f>VLOOKUP(E8,製表用!$E$3:$F$24,2,0)</f>
        <v>固定</v>
      </c>
      <c r="G8" s="7" t="s">
        <v>105</v>
      </c>
      <c r="H8" s="7" t="s">
        <v>105</v>
      </c>
      <c r="I8" s="7" t="s">
        <v>105</v>
      </c>
      <c r="J8" s="7"/>
      <c r="K8" s="7"/>
      <c r="L8" s="7"/>
      <c r="M8" s="7"/>
    </row>
    <row r="9" spans="2:13" ht="18" customHeight="1" x14ac:dyDescent="0.3">
      <c r="B9" s="7">
        <v>5</v>
      </c>
      <c r="C9" s="18" t="s">
        <v>120</v>
      </c>
      <c r="D9" s="7" t="s">
        <v>109</v>
      </c>
      <c r="E9" s="14" t="s">
        <v>113</v>
      </c>
      <c r="F9" s="7" t="str">
        <f>VLOOKUP(E9,製表用!$E$3:$F$24,2,0)</f>
        <v>固定</v>
      </c>
      <c r="G9" s="7" t="s">
        <v>105</v>
      </c>
      <c r="H9" s="7" t="s">
        <v>105</v>
      </c>
      <c r="I9" s="7" t="s">
        <v>105</v>
      </c>
      <c r="J9" s="7"/>
      <c r="K9" s="7"/>
      <c r="L9" s="7"/>
      <c r="M9" s="7"/>
    </row>
    <row r="10" spans="2:13" ht="18" customHeight="1" x14ac:dyDescent="0.3">
      <c r="B10" s="7">
        <v>6</v>
      </c>
      <c r="C10" s="18" t="s">
        <v>121</v>
      </c>
      <c r="D10" s="7" t="s">
        <v>109</v>
      </c>
      <c r="E10" s="14" t="s">
        <v>113</v>
      </c>
      <c r="F10" s="7" t="str">
        <f>VLOOKUP(E10,製表用!$E$3:$F$24,2,0)</f>
        <v>固定</v>
      </c>
      <c r="G10" s="7" t="s">
        <v>105</v>
      </c>
      <c r="H10" s="7" t="s">
        <v>105</v>
      </c>
      <c r="I10" s="7" t="s">
        <v>105</v>
      </c>
      <c r="J10" s="7"/>
      <c r="K10" s="7"/>
      <c r="L10" s="7"/>
      <c r="M10" s="7"/>
    </row>
    <row r="11" spans="2:13" ht="18" customHeight="1" x14ac:dyDescent="0.3">
      <c r="B11" s="7">
        <v>7</v>
      </c>
      <c r="C11" s="16" t="s">
        <v>119</v>
      </c>
      <c r="D11" s="7" t="s">
        <v>109</v>
      </c>
      <c r="E11" s="14" t="s">
        <v>113</v>
      </c>
      <c r="F11" s="7" t="str">
        <f>VLOOKUP(E11,製表用!$E$3:$F$24,2,0)</f>
        <v>固定</v>
      </c>
      <c r="G11" s="7" t="s">
        <v>105</v>
      </c>
      <c r="H11" s="7" t="s">
        <v>105</v>
      </c>
      <c r="I11" s="7" t="s">
        <v>105</v>
      </c>
      <c r="J11" s="7"/>
      <c r="K11" s="7"/>
      <c r="L11" s="7"/>
      <c r="M11" s="7"/>
    </row>
    <row r="12" spans="2:13" ht="18" customHeight="1" x14ac:dyDescent="0.3">
      <c r="B12" s="7">
        <v>8</v>
      </c>
      <c r="C12" s="16" t="s">
        <v>117</v>
      </c>
      <c r="D12" s="7" t="s">
        <v>109</v>
      </c>
      <c r="E12" s="14" t="s">
        <v>113</v>
      </c>
      <c r="F12" s="7" t="str">
        <f>VLOOKUP(E12,製表用!$E$3:$F$24,2,0)</f>
        <v>固定</v>
      </c>
      <c r="G12" s="7" t="s">
        <v>105</v>
      </c>
      <c r="H12" s="7" t="s">
        <v>105</v>
      </c>
      <c r="I12" s="7" t="s">
        <v>105</v>
      </c>
      <c r="J12" s="7"/>
      <c r="K12" s="7"/>
      <c r="L12" s="7"/>
      <c r="M12" s="7"/>
    </row>
    <row r="13" spans="2:13" ht="18" customHeight="1" x14ac:dyDescent="0.3">
      <c r="B13" s="7">
        <v>9</v>
      </c>
      <c r="C13" s="16" t="s">
        <v>118</v>
      </c>
      <c r="D13" s="7" t="s">
        <v>109</v>
      </c>
      <c r="E13" s="14" t="s">
        <v>113</v>
      </c>
      <c r="F13" s="7" t="str">
        <f>VLOOKUP(E13,製表用!$E$3:$F$24,2,0)</f>
        <v>固定</v>
      </c>
      <c r="G13" s="7" t="s">
        <v>105</v>
      </c>
      <c r="H13" s="7" t="s">
        <v>105</v>
      </c>
      <c r="I13" s="7" t="s">
        <v>105</v>
      </c>
      <c r="J13" s="7"/>
      <c r="K13" s="7"/>
      <c r="L13" s="7"/>
      <c r="M13" s="7"/>
    </row>
    <row r="14" spans="2:13" ht="18" customHeight="1" x14ac:dyDescent="0.3">
      <c r="B14" s="7">
        <v>10</v>
      </c>
      <c r="C14" s="16" t="s">
        <v>122</v>
      </c>
      <c r="D14" s="7" t="s">
        <v>109</v>
      </c>
      <c r="E14" s="14" t="s">
        <v>113</v>
      </c>
      <c r="F14" s="7" t="str">
        <f>VLOOKUP(E14,製表用!$E$3:$F$24,2,0)</f>
        <v>固定</v>
      </c>
      <c r="G14" s="7" t="s">
        <v>105</v>
      </c>
      <c r="H14" s="7" t="s">
        <v>105</v>
      </c>
      <c r="I14" s="7" t="s">
        <v>105</v>
      </c>
      <c r="J14" s="7"/>
      <c r="K14" s="7"/>
      <c r="L14" s="7"/>
      <c r="M14" s="7"/>
    </row>
    <row r="15" spans="2:13" ht="18" customHeight="1" x14ac:dyDescent="0.3">
      <c r="B15" s="7">
        <v>11</v>
      </c>
      <c r="C15" s="16" t="s">
        <v>123</v>
      </c>
      <c r="D15" s="7" t="s">
        <v>109</v>
      </c>
      <c r="E15" s="14" t="s">
        <v>113</v>
      </c>
      <c r="F15" s="7" t="str">
        <f>VLOOKUP(E15,製表用!$E$3:$F$24,2,0)</f>
        <v>固定</v>
      </c>
      <c r="G15" s="7" t="s">
        <v>105</v>
      </c>
      <c r="H15" s="7" t="s">
        <v>105</v>
      </c>
      <c r="I15" s="7" t="s">
        <v>105</v>
      </c>
      <c r="J15" s="7"/>
      <c r="K15" s="7"/>
      <c r="L15" s="7"/>
      <c r="M15" s="7"/>
    </row>
    <row r="16" spans="2:13" ht="18" customHeight="1" x14ac:dyDescent="0.3">
      <c r="B16" s="7">
        <v>12</v>
      </c>
      <c r="C16" s="16" t="s">
        <v>124</v>
      </c>
      <c r="D16" s="7" t="s">
        <v>109</v>
      </c>
      <c r="E16" s="14" t="s">
        <v>113</v>
      </c>
      <c r="F16" s="7" t="str">
        <f>VLOOKUP(E16,製表用!$E$3:$F$24,2,0)</f>
        <v>固定</v>
      </c>
      <c r="G16" s="7" t="s">
        <v>105</v>
      </c>
      <c r="H16" s="7" t="s">
        <v>105</v>
      </c>
      <c r="I16" s="7" t="s">
        <v>105</v>
      </c>
      <c r="J16" s="7"/>
      <c r="K16" s="7"/>
      <c r="L16" s="7"/>
      <c r="M16" s="7"/>
    </row>
    <row r="17" spans="2:13" ht="18" customHeight="1" x14ac:dyDescent="0.3">
      <c r="B17" s="7">
        <v>13</v>
      </c>
      <c r="C17" s="16" t="s">
        <v>125</v>
      </c>
      <c r="D17" s="7" t="s">
        <v>109</v>
      </c>
      <c r="E17" s="14" t="s">
        <v>113</v>
      </c>
      <c r="F17" s="7" t="str">
        <f>VLOOKUP(E17,製表用!$E$3:$F$24,2,0)</f>
        <v>固定</v>
      </c>
      <c r="G17" s="7" t="s">
        <v>105</v>
      </c>
      <c r="H17" s="7" t="s">
        <v>105</v>
      </c>
      <c r="I17" s="7" t="s">
        <v>105</v>
      </c>
      <c r="J17" s="7"/>
      <c r="K17" s="7"/>
      <c r="L17" s="7"/>
      <c r="M17" s="7"/>
    </row>
    <row r="18" spans="2:13" ht="18" customHeight="1" x14ac:dyDescent="0.3">
      <c r="B18" s="7">
        <v>14</v>
      </c>
      <c r="C18" s="16" t="s">
        <v>126</v>
      </c>
      <c r="D18" s="7" t="s">
        <v>109</v>
      </c>
      <c r="E18" s="14" t="s">
        <v>113</v>
      </c>
      <c r="F18" s="7" t="str">
        <f>VLOOKUP(E18,製表用!$E$3:$F$24,2,0)</f>
        <v>固定</v>
      </c>
      <c r="G18" s="7" t="s">
        <v>105</v>
      </c>
      <c r="H18" s="7" t="s">
        <v>105</v>
      </c>
      <c r="I18" s="7" t="s">
        <v>105</v>
      </c>
      <c r="J18" s="7"/>
      <c r="K18" s="7"/>
      <c r="L18" s="7"/>
      <c r="M18" s="7"/>
    </row>
    <row r="19" spans="2:13" ht="18" customHeight="1" x14ac:dyDescent="0.3">
      <c r="B19" s="7">
        <v>15</v>
      </c>
      <c r="C19" s="16" t="s">
        <v>127</v>
      </c>
      <c r="D19" s="7" t="s">
        <v>109</v>
      </c>
      <c r="E19" s="14" t="s">
        <v>113</v>
      </c>
      <c r="F19" s="7" t="str">
        <f>VLOOKUP(E19,製表用!$E$3:$F$24,2,0)</f>
        <v>固定</v>
      </c>
      <c r="G19" s="7" t="s">
        <v>105</v>
      </c>
      <c r="H19" s="7" t="s">
        <v>105</v>
      </c>
      <c r="I19" s="7" t="s">
        <v>105</v>
      </c>
      <c r="J19" s="7"/>
      <c r="K19" s="7"/>
      <c r="L19" s="7"/>
      <c r="M19" s="7"/>
    </row>
    <row r="20" spans="2:13" ht="18" customHeight="1" x14ac:dyDescent="0.3">
      <c r="B20" s="7">
        <v>16</v>
      </c>
      <c r="C20" s="16" t="s">
        <v>128</v>
      </c>
      <c r="D20" s="7" t="s">
        <v>109</v>
      </c>
      <c r="E20" s="14" t="s">
        <v>113</v>
      </c>
      <c r="F20" s="7" t="str">
        <f>VLOOKUP(E20,製表用!$E$3:$F$24,2,0)</f>
        <v>固定</v>
      </c>
      <c r="G20" s="7" t="s">
        <v>105</v>
      </c>
      <c r="H20" s="7" t="s">
        <v>105</v>
      </c>
      <c r="I20" s="7" t="s">
        <v>105</v>
      </c>
      <c r="J20" s="7"/>
      <c r="K20" s="7"/>
      <c r="L20" s="7"/>
      <c r="M20" s="7"/>
    </row>
    <row r="21" spans="2:13" ht="18" customHeight="1" x14ac:dyDescent="0.3">
      <c r="B21" s="7">
        <v>17</v>
      </c>
      <c r="C21" s="16" t="s">
        <v>129</v>
      </c>
      <c r="D21" s="7" t="s">
        <v>109</v>
      </c>
      <c r="E21" s="14" t="s">
        <v>113</v>
      </c>
      <c r="F21" s="7" t="str">
        <f>VLOOKUP(E21,製表用!$E$3:$F$24,2,0)</f>
        <v>固定</v>
      </c>
      <c r="G21" s="7" t="s">
        <v>105</v>
      </c>
      <c r="H21" s="7" t="s">
        <v>105</v>
      </c>
      <c r="I21" s="7" t="s">
        <v>105</v>
      </c>
      <c r="J21" s="7"/>
      <c r="K21" s="7"/>
      <c r="L21" s="7"/>
      <c r="M21" s="7"/>
    </row>
    <row r="22" spans="2:13" ht="18" customHeight="1" x14ac:dyDescent="0.3">
      <c r="B22" s="7">
        <v>18</v>
      </c>
      <c r="C22" s="16" t="s">
        <v>130</v>
      </c>
      <c r="D22" s="7" t="s">
        <v>109</v>
      </c>
      <c r="E22" s="14" t="s">
        <v>113</v>
      </c>
      <c r="F22" s="7" t="str">
        <f>VLOOKUP(E22,製表用!$E$3:$F$24,2,0)</f>
        <v>固定</v>
      </c>
      <c r="G22" s="7" t="s">
        <v>105</v>
      </c>
      <c r="H22" s="7" t="s">
        <v>105</v>
      </c>
      <c r="I22" s="7" t="s">
        <v>105</v>
      </c>
      <c r="J22" s="7"/>
      <c r="K22" s="7"/>
      <c r="L22" s="7"/>
      <c r="M22" s="7"/>
    </row>
    <row r="23" spans="2:13" ht="18" customHeight="1" x14ac:dyDescent="0.3">
      <c r="B23" s="7">
        <v>19</v>
      </c>
      <c r="C23" s="16" t="s">
        <v>131</v>
      </c>
      <c r="D23" s="7" t="s">
        <v>109</v>
      </c>
      <c r="E23" s="14" t="s">
        <v>113</v>
      </c>
      <c r="F23" s="7" t="str">
        <f>VLOOKUP(E23,製表用!$E$3:$F$24,2,0)</f>
        <v>固定</v>
      </c>
      <c r="G23" s="7" t="s">
        <v>105</v>
      </c>
      <c r="H23" s="7" t="s">
        <v>105</v>
      </c>
      <c r="I23" s="7" t="s">
        <v>105</v>
      </c>
      <c r="J23" s="7"/>
      <c r="K23" s="7"/>
      <c r="L23" s="7"/>
      <c r="M23" s="7"/>
    </row>
    <row r="24" spans="2:13" ht="18" customHeight="1" x14ac:dyDescent="0.3">
      <c r="B24" s="7">
        <v>20</v>
      </c>
      <c r="C24" s="16" t="s">
        <v>132</v>
      </c>
      <c r="D24" s="7" t="s">
        <v>109</v>
      </c>
      <c r="E24" s="14" t="s">
        <v>113</v>
      </c>
      <c r="F24" s="7" t="str">
        <f>VLOOKUP(E24,製表用!$E$3:$F$24,2,0)</f>
        <v>固定</v>
      </c>
      <c r="G24" s="7" t="s">
        <v>105</v>
      </c>
      <c r="H24" s="7" t="s">
        <v>105</v>
      </c>
      <c r="I24" s="7" t="s">
        <v>105</v>
      </c>
      <c r="J24" s="7"/>
      <c r="K24" s="7"/>
      <c r="L24" s="7"/>
      <c r="M24" s="7"/>
    </row>
    <row r="25" spans="2:13" ht="18" customHeight="1" x14ac:dyDescent="0.3">
      <c r="B25" s="7">
        <v>21</v>
      </c>
      <c r="C25" s="16" t="s">
        <v>133</v>
      </c>
      <c r="D25" s="7" t="s">
        <v>109</v>
      </c>
      <c r="E25" s="14" t="s">
        <v>113</v>
      </c>
      <c r="F25" s="7" t="str">
        <f>VLOOKUP(E25,製表用!$E$3:$F$24,2,0)</f>
        <v>固定</v>
      </c>
      <c r="G25" s="7" t="s">
        <v>105</v>
      </c>
      <c r="H25" s="7" t="s">
        <v>105</v>
      </c>
      <c r="I25" s="7" t="s">
        <v>105</v>
      </c>
      <c r="J25" s="7"/>
      <c r="K25" s="7"/>
      <c r="L25" s="7"/>
      <c r="M25" s="7"/>
    </row>
    <row r="26" spans="2:13" ht="18" customHeight="1" x14ac:dyDescent="0.3">
      <c r="B26" s="7">
        <v>22</v>
      </c>
      <c r="C26" s="16" t="s">
        <v>134</v>
      </c>
      <c r="D26" s="7" t="s">
        <v>109</v>
      </c>
      <c r="E26" s="14" t="s">
        <v>113</v>
      </c>
      <c r="F26" s="7" t="str">
        <f>VLOOKUP(E26,製表用!$E$3:$F$24,2,0)</f>
        <v>固定</v>
      </c>
      <c r="G26" s="7" t="s">
        <v>105</v>
      </c>
      <c r="H26" s="7" t="s">
        <v>105</v>
      </c>
      <c r="I26" s="7" t="s">
        <v>105</v>
      </c>
      <c r="J26" s="7"/>
      <c r="K26" s="7"/>
      <c r="L26" s="7"/>
      <c r="M26" s="7"/>
    </row>
    <row r="27" spans="2:13" ht="18" customHeight="1" x14ac:dyDescent="0.3">
      <c r="B27" s="7">
        <v>23</v>
      </c>
      <c r="C27" s="16" t="s">
        <v>135</v>
      </c>
      <c r="D27" s="7" t="s">
        <v>109</v>
      </c>
      <c r="E27" s="14" t="s">
        <v>113</v>
      </c>
      <c r="F27" s="7" t="str">
        <f>VLOOKUP(E27,製表用!$E$3:$F$24,2,0)</f>
        <v>固定</v>
      </c>
      <c r="G27" s="7" t="s">
        <v>105</v>
      </c>
      <c r="H27" s="7" t="s">
        <v>105</v>
      </c>
      <c r="I27" s="7" t="s">
        <v>105</v>
      </c>
      <c r="J27" s="7"/>
      <c r="K27" s="7"/>
      <c r="L27" s="7"/>
      <c r="M27" s="7"/>
    </row>
    <row r="28" spans="2:13" ht="18" customHeight="1" x14ac:dyDescent="0.3">
      <c r="B28" s="7">
        <v>24</v>
      </c>
      <c r="C28" s="16" t="s">
        <v>136</v>
      </c>
      <c r="D28" s="7" t="s">
        <v>109</v>
      </c>
      <c r="E28" s="14" t="s">
        <v>113</v>
      </c>
      <c r="F28" s="7" t="str">
        <f>VLOOKUP(E28,製表用!$E$3:$F$24,2,0)</f>
        <v>固定</v>
      </c>
      <c r="G28" s="7" t="s">
        <v>105</v>
      </c>
      <c r="H28" s="7" t="s">
        <v>105</v>
      </c>
      <c r="I28" s="7" t="s">
        <v>105</v>
      </c>
      <c r="J28" s="7"/>
      <c r="K28" s="7"/>
      <c r="L28" s="7"/>
      <c r="M28" s="7"/>
    </row>
    <row r="29" spans="2:13" ht="18" customHeight="1" x14ac:dyDescent="0.3">
      <c r="B29" s="7">
        <v>25</v>
      </c>
      <c r="C29" s="16" t="s">
        <v>137</v>
      </c>
      <c r="D29" s="7" t="s">
        <v>109</v>
      </c>
      <c r="E29" s="14" t="s">
        <v>113</v>
      </c>
      <c r="F29" s="7" t="str">
        <f>VLOOKUP(E29,製表用!$E$3:$F$24,2,0)</f>
        <v>固定</v>
      </c>
      <c r="G29" s="7" t="s">
        <v>105</v>
      </c>
      <c r="H29" s="7" t="s">
        <v>105</v>
      </c>
      <c r="I29" s="7" t="s">
        <v>105</v>
      </c>
      <c r="J29" s="7"/>
      <c r="K29" s="7"/>
      <c r="L29" s="7"/>
      <c r="M29" s="7"/>
    </row>
    <row r="30" spans="2:13" ht="18" customHeight="1" x14ac:dyDescent="0.3">
      <c r="B30" s="7">
        <v>26</v>
      </c>
      <c r="C30" s="16" t="s">
        <v>138</v>
      </c>
      <c r="D30" s="7" t="s">
        <v>109</v>
      </c>
      <c r="E30" s="14" t="s">
        <v>113</v>
      </c>
      <c r="F30" s="7" t="str">
        <f>VLOOKUP(E30,製表用!$E$3:$F$24,2,0)</f>
        <v>固定</v>
      </c>
      <c r="G30" s="7" t="s">
        <v>105</v>
      </c>
      <c r="H30" s="7" t="s">
        <v>105</v>
      </c>
      <c r="I30" s="7" t="s">
        <v>105</v>
      </c>
      <c r="J30" s="7"/>
      <c r="K30" s="7"/>
      <c r="L30" s="7"/>
      <c r="M30" s="7"/>
    </row>
    <row r="31" spans="2:13" ht="18" customHeight="1" x14ac:dyDescent="0.3">
      <c r="B31" s="7">
        <v>27</v>
      </c>
      <c r="C31" s="16" t="s">
        <v>139</v>
      </c>
      <c r="D31" s="7" t="s">
        <v>109</v>
      </c>
      <c r="E31" s="14" t="s">
        <v>113</v>
      </c>
      <c r="F31" s="7" t="str">
        <f>VLOOKUP(E31,製表用!$E$3:$F$24,2,0)</f>
        <v>固定</v>
      </c>
      <c r="G31" s="7" t="s">
        <v>105</v>
      </c>
      <c r="H31" s="7" t="s">
        <v>105</v>
      </c>
      <c r="I31" s="7" t="s">
        <v>105</v>
      </c>
      <c r="J31" s="7"/>
      <c r="K31" s="7"/>
      <c r="L31" s="7"/>
      <c r="M31" s="7"/>
    </row>
    <row r="32" spans="2:13" ht="18" customHeight="1" x14ac:dyDescent="0.3">
      <c r="B32" s="7">
        <v>28</v>
      </c>
      <c r="C32" s="16" t="s">
        <v>140</v>
      </c>
      <c r="D32" s="7" t="s">
        <v>109</v>
      </c>
      <c r="E32" s="14" t="s">
        <v>113</v>
      </c>
      <c r="F32" s="7" t="str">
        <f>VLOOKUP(E32,製表用!$E$3:$F$24,2,0)</f>
        <v>固定</v>
      </c>
      <c r="G32" s="7" t="s">
        <v>105</v>
      </c>
      <c r="H32" s="7" t="s">
        <v>105</v>
      </c>
      <c r="I32" s="7" t="s">
        <v>105</v>
      </c>
      <c r="J32" s="7"/>
      <c r="K32" s="7"/>
      <c r="L32" s="7"/>
      <c r="M32" s="7"/>
    </row>
    <row r="33" spans="2:13" ht="18" customHeight="1" x14ac:dyDescent="0.3">
      <c r="B33" s="7">
        <v>29</v>
      </c>
      <c r="C33" s="16" t="s">
        <v>141</v>
      </c>
      <c r="D33" s="7" t="s">
        <v>109</v>
      </c>
      <c r="E33" s="14" t="s">
        <v>113</v>
      </c>
      <c r="F33" s="7" t="str">
        <f>VLOOKUP(E33,製表用!$E$3:$F$24,2,0)</f>
        <v>固定</v>
      </c>
      <c r="G33" s="7" t="s">
        <v>105</v>
      </c>
      <c r="H33" s="7" t="s">
        <v>105</v>
      </c>
      <c r="I33" s="7" t="s">
        <v>105</v>
      </c>
      <c r="J33" s="7"/>
      <c r="K33" s="7"/>
      <c r="L33" s="7"/>
      <c r="M33" s="7"/>
    </row>
    <row r="34" spans="2:13" ht="18" customHeight="1" x14ac:dyDescent="0.3">
      <c r="B34" s="7">
        <v>30</v>
      </c>
      <c r="C34" s="16" t="s">
        <v>142</v>
      </c>
      <c r="D34" s="7" t="s">
        <v>109</v>
      </c>
      <c r="E34" s="14" t="s">
        <v>113</v>
      </c>
      <c r="F34" s="7" t="str">
        <f>VLOOKUP(E34,製表用!$E$3:$F$24,2,0)</f>
        <v>固定</v>
      </c>
      <c r="G34" s="7" t="s">
        <v>105</v>
      </c>
      <c r="H34" s="7" t="s">
        <v>105</v>
      </c>
      <c r="I34" s="7" t="s">
        <v>105</v>
      </c>
      <c r="J34" s="7"/>
      <c r="K34" s="7"/>
      <c r="L34" s="7"/>
      <c r="M34" s="7"/>
    </row>
    <row r="35" spans="2:13" ht="18" customHeight="1" x14ac:dyDescent="0.3">
      <c r="B35" s="7">
        <v>31</v>
      </c>
      <c r="C35" s="16" t="s">
        <v>112</v>
      </c>
      <c r="D35" s="7" t="s">
        <v>109</v>
      </c>
      <c r="E35" s="14" t="s">
        <v>143</v>
      </c>
      <c r="F35" s="7" t="str">
        <f>VLOOKUP(E35,製表用!$E$3:$F$24,2,0)</f>
        <v>移動</v>
      </c>
      <c r="G35" s="7" t="s">
        <v>105</v>
      </c>
      <c r="H35" s="7" t="s">
        <v>105</v>
      </c>
      <c r="I35" s="7" t="s">
        <v>105</v>
      </c>
      <c r="J35" s="7"/>
      <c r="K35" s="7"/>
      <c r="L35" s="7"/>
      <c r="M35" s="7"/>
    </row>
    <row r="36" spans="2:13" ht="18" customHeight="1" x14ac:dyDescent="0.3">
      <c r="B36" s="7">
        <v>32</v>
      </c>
      <c r="C36" s="16" t="s">
        <v>144</v>
      </c>
      <c r="D36" s="7" t="s">
        <v>109</v>
      </c>
      <c r="E36" s="14" t="s">
        <v>143</v>
      </c>
      <c r="F36" s="7" t="str">
        <f>VLOOKUP(E36,製表用!$E$3:$F$24,2,0)</f>
        <v>移動</v>
      </c>
      <c r="G36" s="7" t="s">
        <v>105</v>
      </c>
      <c r="H36" s="7" t="s">
        <v>105</v>
      </c>
      <c r="I36" s="7" t="s">
        <v>105</v>
      </c>
      <c r="J36" s="7"/>
      <c r="K36" s="7"/>
      <c r="L36" s="7"/>
      <c r="M36" s="7"/>
    </row>
    <row r="37" spans="2:13" ht="18" customHeight="1" x14ac:dyDescent="0.3">
      <c r="B37" s="7">
        <v>33</v>
      </c>
      <c r="C37" s="16" t="s">
        <v>114</v>
      </c>
      <c r="D37" s="7" t="s">
        <v>109</v>
      </c>
      <c r="E37" s="14" t="s">
        <v>143</v>
      </c>
      <c r="F37" s="7" t="str">
        <f>VLOOKUP(E37,製表用!$E$3:$F$24,2,0)</f>
        <v>移動</v>
      </c>
      <c r="G37" s="7" t="s">
        <v>105</v>
      </c>
      <c r="H37" s="7" t="s">
        <v>105</v>
      </c>
      <c r="I37" s="7" t="s">
        <v>105</v>
      </c>
      <c r="J37" s="7"/>
      <c r="K37" s="7"/>
      <c r="L37" s="7"/>
      <c r="M37" s="7"/>
    </row>
    <row r="38" spans="2:13" ht="18" customHeight="1" x14ac:dyDescent="0.3">
      <c r="B38" s="7">
        <v>34</v>
      </c>
      <c r="C38" s="16" t="s">
        <v>115</v>
      </c>
      <c r="D38" s="7" t="s">
        <v>109</v>
      </c>
      <c r="E38" s="14" t="s">
        <v>143</v>
      </c>
      <c r="F38" s="7" t="str">
        <f>VLOOKUP(E38,製表用!$E$3:$F$24,2,0)</f>
        <v>移動</v>
      </c>
      <c r="G38" s="7" t="s">
        <v>105</v>
      </c>
      <c r="H38" s="7" t="s">
        <v>105</v>
      </c>
      <c r="I38" s="7" t="s">
        <v>105</v>
      </c>
      <c r="J38" s="7"/>
      <c r="K38" s="7"/>
      <c r="L38" s="7"/>
      <c r="M38" s="7"/>
    </row>
    <row r="39" spans="2:13" ht="18" customHeight="1" x14ac:dyDescent="0.3">
      <c r="B39" s="7">
        <v>35</v>
      </c>
      <c r="C39" s="16" t="s">
        <v>124</v>
      </c>
      <c r="D39" s="7" t="s">
        <v>109</v>
      </c>
      <c r="E39" s="14" t="s">
        <v>143</v>
      </c>
      <c r="F39" s="7" t="str">
        <f>VLOOKUP(E39,製表用!$E$3:$F$24,2,0)</f>
        <v>移動</v>
      </c>
      <c r="G39" s="7" t="s">
        <v>105</v>
      </c>
      <c r="H39" s="7" t="s">
        <v>105</v>
      </c>
      <c r="I39" s="7" t="s">
        <v>105</v>
      </c>
      <c r="J39" s="7"/>
      <c r="K39" s="7"/>
      <c r="L39" s="7"/>
      <c r="M39" s="7"/>
    </row>
    <row r="40" spans="2:13" ht="18" customHeight="1" x14ac:dyDescent="0.3">
      <c r="B40" s="7">
        <v>36</v>
      </c>
      <c r="C40" s="16" t="s">
        <v>145</v>
      </c>
      <c r="D40" s="7" t="s">
        <v>109</v>
      </c>
      <c r="E40" s="14" t="s">
        <v>143</v>
      </c>
      <c r="F40" s="7" t="str">
        <f>VLOOKUP(E40,製表用!$E$3:$F$24,2,0)</f>
        <v>移動</v>
      </c>
      <c r="G40" s="7" t="s">
        <v>105</v>
      </c>
      <c r="H40" s="7" t="s">
        <v>105</v>
      </c>
      <c r="I40" s="7" t="s">
        <v>105</v>
      </c>
      <c r="J40" s="7"/>
      <c r="K40" s="7"/>
      <c r="L40" s="7"/>
      <c r="M40" s="7"/>
    </row>
    <row r="41" spans="2:13" ht="18" customHeight="1" x14ac:dyDescent="0.3">
      <c r="B41" s="7">
        <v>37</v>
      </c>
      <c r="C41" s="16" t="s">
        <v>147</v>
      </c>
      <c r="D41" s="7" t="s">
        <v>109</v>
      </c>
      <c r="E41" s="14" t="s">
        <v>146</v>
      </c>
      <c r="F41" s="7" t="str">
        <f>VLOOKUP(E41,製表用!$E$3:$F$24,2,0)</f>
        <v>逸散</v>
      </c>
      <c r="G41" s="7"/>
      <c r="H41" s="7"/>
      <c r="I41" s="7"/>
      <c r="J41" s="7" t="s">
        <v>105</v>
      </c>
      <c r="K41" s="7"/>
      <c r="L41" s="7"/>
      <c r="M41" s="7"/>
    </row>
    <row r="42" spans="2:13" ht="18" customHeight="1" x14ac:dyDescent="0.3">
      <c r="B42" s="7">
        <v>38</v>
      </c>
      <c r="C42" s="16" t="s">
        <v>148</v>
      </c>
      <c r="D42" s="7" t="s">
        <v>109</v>
      </c>
      <c r="E42" s="14" t="s">
        <v>146</v>
      </c>
      <c r="F42" s="7" t="str">
        <f>VLOOKUP(E42,製表用!$E$3:$F$24,2,0)</f>
        <v>逸散</v>
      </c>
      <c r="G42" s="7"/>
      <c r="H42" s="7"/>
      <c r="I42" s="7"/>
      <c r="J42" s="7" t="s">
        <v>105</v>
      </c>
      <c r="K42" s="7"/>
      <c r="L42" s="7"/>
      <c r="M42" s="7"/>
    </row>
    <row r="43" spans="2:13" ht="18" customHeight="1" x14ac:dyDescent="0.3">
      <c r="B43" s="7">
        <v>39</v>
      </c>
      <c r="C43" s="16" t="s">
        <v>149</v>
      </c>
      <c r="D43" s="7" t="s">
        <v>109</v>
      </c>
      <c r="E43" s="14" t="s">
        <v>146</v>
      </c>
      <c r="F43" s="7" t="str">
        <f>VLOOKUP(E43,製表用!$E$3:$F$24,2,0)</f>
        <v>逸散</v>
      </c>
      <c r="G43" s="7"/>
      <c r="H43" s="7"/>
      <c r="I43" s="7"/>
      <c r="J43" s="7" t="s">
        <v>105</v>
      </c>
      <c r="K43" s="7"/>
      <c r="L43" s="7"/>
      <c r="M43" s="7"/>
    </row>
    <row r="44" spans="2:13" ht="18" customHeight="1" x14ac:dyDescent="0.3">
      <c r="B44" s="7">
        <v>40</v>
      </c>
      <c r="C44" s="16" t="s">
        <v>150</v>
      </c>
      <c r="D44" s="7" t="s">
        <v>109</v>
      </c>
      <c r="E44" s="14" t="s">
        <v>146</v>
      </c>
      <c r="F44" s="7" t="str">
        <f>VLOOKUP(E44,製表用!$E$3:$F$24,2,0)</f>
        <v>逸散</v>
      </c>
      <c r="G44" s="7"/>
      <c r="H44" s="7"/>
      <c r="I44" s="7"/>
      <c r="J44" s="7" t="s">
        <v>105</v>
      </c>
      <c r="K44" s="7"/>
      <c r="L44" s="7"/>
      <c r="M44" s="7"/>
    </row>
    <row r="45" spans="2:13" ht="18" customHeight="1" x14ac:dyDescent="0.3">
      <c r="B45" s="7">
        <v>41</v>
      </c>
      <c r="C45" s="16" t="s">
        <v>151</v>
      </c>
      <c r="D45" s="7" t="s">
        <v>109</v>
      </c>
      <c r="E45" s="14" t="s">
        <v>146</v>
      </c>
      <c r="F45" s="7" t="str">
        <f>VLOOKUP(E45,製表用!$E$3:$F$24,2,0)</f>
        <v>逸散</v>
      </c>
      <c r="G45" s="7"/>
      <c r="H45" s="7"/>
      <c r="I45" s="7"/>
      <c r="J45" s="7" t="s">
        <v>105</v>
      </c>
      <c r="K45" s="7"/>
      <c r="L45" s="7"/>
      <c r="M45" s="7"/>
    </row>
    <row r="46" spans="2:13" ht="18" customHeight="1" x14ac:dyDescent="0.3">
      <c r="B46" s="7">
        <v>42</v>
      </c>
      <c r="C46" s="16" t="s">
        <v>152</v>
      </c>
      <c r="D46" s="7" t="s">
        <v>109</v>
      </c>
      <c r="E46" s="14" t="s">
        <v>146</v>
      </c>
      <c r="F46" s="7" t="str">
        <f>VLOOKUP(E46,製表用!$E$3:$F$24,2,0)</f>
        <v>逸散</v>
      </c>
      <c r="G46" s="7"/>
      <c r="H46" s="7"/>
      <c r="I46" s="7"/>
      <c r="J46" s="7" t="s">
        <v>105</v>
      </c>
      <c r="K46" s="7"/>
      <c r="L46" s="7"/>
      <c r="M46" s="7"/>
    </row>
    <row r="47" spans="2:13" ht="18" customHeight="1" x14ac:dyDescent="0.3">
      <c r="B47" s="7">
        <v>43</v>
      </c>
      <c r="C47" s="16" t="s">
        <v>153</v>
      </c>
      <c r="D47" s="7" t="s">
        <v>109</v>
      </c>
      <c r="E47" s="14" t="s">
        <v>146</v>
      </c>
      <c r="F47" s="7" t="str">
        <f>VLOOKUP(E47,製表用!$E$3:$F$24,2,0)</f>
        <v>逸散</v>
      </c>
      <c r="G47" s="7"/>
      <c r="H47" s="7"/>
      <c r="I47" s="7"/>
      <c r="J47" s="7" t="s">
        <v>105</v>
      </c>
      <c r="K47" s="7"/>
      <c r="L47" s="7"/>
      <c r="M47" s="7"/>
    </row>
    <row r="48" spans="2:13" ht="18" customHeight="1" x14ac:dyDescent="0.3">
      <c r="B48" s="7">
        <v>44</v>
      </c>
      <c r="C48" s="16" t="s">
        <v>154</v>
      </c>
      <c r="D48" s="7" t="s">
        <v>109</v>
      </c>
      <c r="E48" s="14" t="s">
        <v>146</v>
      </c>
      <c r="F48" s="7" t="str">
        <f>VLOOKUP(E48,製表用!$E$3:$F$24,2,0)</f>
        <v>逸散</v>
      </c>
      <c r="G48" s="7"/>
      <c r="H48" s="7"/>
      <c r="I48" s="7"/>
      <c r="J48" s="7" t="s">
        <v>105</v>
      </c>
      <c r="K48" s="7"/>
      <c r="L48" s="7"/>
      <c r="M48" s="7"/>
    </row>
    <row r="49" spans="2:13" ht="18" customHeight="1" x14ac:dyDescent="0.3">
      <c r="B49" s="7">
        <v>45</v>
      </c>
      <c r="C49" s="16" t="s">
        <v>155</v>
      </c>
      <c r="D49" s="7" t="s">
        <v>109</v>
      </c>
      <c r="E49" s="14" t="s">
        <v>146</v>
      </c>
      <c r="F49" s="7" t="str">
        <f>VLOOKUP(E49,製表用!$E$3:$F$24,2,0)</f>
        <v>逸散</v>
      </c>
      <c r="G49" s="7"/>
      <c r="H49" s="7"/>
      <c r="I49" s="7"/>
      <c r="J49" s="7" t="s">
        <v>105</v>
      </c>
      <c r="K49" s="7"/>
      <c r="L49" s="7"/>
      <c r="M49" s="7"/>
    </row>
    <row r="50" spans="2:13" ht="18" customHeight="1" x14ac:dyDescent="0.3">
      <c r="B50" s="7">
        <v>46</v>
      </c>
      <c r="C50" s="16" t="s">
        <v>156</v>
      </c>
      <c r="D50" s="7" t="s">
        <v>109</v>
      </c>
      <c r="E50" s="14" t="s">
        <v>146</v>
      </c>
      <c r="F50" s="7" t="str">
        <f>VLOOKUP(E50,製表用!$E$3:$F$24,2,0)</f>
        <v>逸散</v>
      </c>
      <c r="G50" s="7"/>
      <c r="H50" s="7"/>
      <c r="I50" s="7"/>
      <c r="J50" s="7" t="s">
        <v>105</v>
      </c>
      <c r="K50" s="7"/>
      <c r="L50" s="7"/>
      <c r="M50" s="7"/>
    </row>
    <row r="51" spans="2:13" ht="18" customHeight="1" x14ac:dyDescent="0.3">
      <c r="B51" s="7">
        <v>47</v>
      </c>
      <c r="C51" s="16" t="s">
        <v>157</v>
      </c>
      <c r="D51" s="7" t="s">
        <v>109</v>
      </c>
      <c r="E51" s="14" t="s">
        <v>146</v>
      </c>
      <c r="F51" s="7" t="str">
        <f>VLOOKUP(E51,製表用!$E$3:$F$24,2,0)</f>
        <v>逸散</v>
      </c>
      <c r="G51" s="7"/>
      <c r="H51" s="7"/>
      <c r="I51" s="7"/>
      <c r="J51" s="7" t="s">
        <v>105</v>
      </c>
      <c r="K51" s="7"/>
      <c r="L51" s="7"/>
      <c r="M51" s="7"/>
    </row>
    <row r="52" spans="2:13" ht="18" customHeight="1" x14ac:dyDescent="0.3">
      <c r="B52" s="7">
        <v>48</v>
      </c>
      <c r="C52" s="16" t="s">
        <v>158</v>
      </c>
      <c r="D52" s="7" t="s">
        <v>109</v>
      </c>
      <c r="E52" s="14" t="s">
        <v>146</v>
      </c>
      <c r="F52" s="7" t="str">
        <f>VLOOKUP(E52,製表用!$E$3:$F$24,2,0)</f>
        <v>逸散</v>
      </c>
      <c r="G52" s="7"/>
      <c r="H52" s="7"/>
      <c r="I52" s="7"/>
      <c r="J52" s="7" t="s">
        <v>105</v>
      </c>
      <c r="K52" s="7"/>
      <c r="L52" s="7"/>
      <c r="M52" s="7"/>
    </row>
    <row r="53" spans="2:13" ht="18" customHeight="1" x14ac:dyDescent="0.3">
      <c r="B53" s="7">
        <v>49</v>
      </c>
      <c r="C53" s="16" t="s">
        <v>159</v>
      </c>
      <c r="D53" s="7" t="s">
        <v>109</v>
      </c>
      <c r="E53" s="14" t="s">
        <v>146</v>
      </c>
      <c r="F53" s="7" t="str">
        <f>VLOOKUP(E53,製表用!$E$3:$F$24,2,0)</f>
        <v>逸散</v>
      </c>
      <c r="G53" s="7"/>
      <c r="H53" s="7" t="s">
        <v>105</v>
      </c>
      <c r="I53" s="7"/>
      <c r="J53" s="7"/>
      <c r="K53" s="7"/>
      <c r="L53" s="7"/>
      <c r="M53" s="7"/>
    </row>
    <row r="54" spans="2:13" ht="18" customHeight="1" x14ac:dyDescent="0.3">
      <c r="B54" s="7">
        <v>50</v>
      </c>
      <c r="C54" s="16" t="s">
        <v>160</v>
      </c>
      <c r="D54" s="7" t="s">
        <v>109</v>
      </c>
      <c r="E54" s="14" t="s">
        <v>146</v>
      </c>
      <c r="F54" s="7" t="str">
        <f>VLOOKUP(E54,製表用!$E$3:$F$24,2,0)</f>
        <v>逸散</v>
      </c>
      <c r="G54" s="7" t="s">
        <v>105</v>
      </c>
      <c r="H54" s="7"/>
      <c r="I54" s="7"/>
      <c r="J54" s="7"/>
      <c r="K54" s="7"/>
      <c r="L54" s="7"/>
      <c r="M54" s="7"/>
    </row>
    <row r="55" spans="2:13" ht="18" customHeight="1" x14ac:dyDescent="0.3">
      <c r="B55" s="7">
        <v>51</v>
      </c>
      <c r="C55" s="16" t="s">
        <v>178</v>
      </c>
      <c r="D55" s="7" t="s">
        <v>109</v>
      </c>
      <c r="E55" s="14" t="s">
        <v>161</v>
      </c>
      <c r="F55" s="7" t="str">
        <f>VLOOKUP(E55,製表用!$E$3:$F$24,2,0)</f>
        <v>製程</v>
      </c>
      <c r="G55" s="7" t="s">
        <v>105</v>
      </c>
      <c r="H55" s="7"/>
      <c r="I55" s="7"/>
      <c r="J55" s="7"/>
      <c r="K55" s="7"/>
      <c r="L55" s="7"/>
      <c r="M55" s="7"/>
    </row>
    <row r="56" spans="2:13" ht="18" customHeight="1" x14ac:dyDescent="0.3">
      <c r="B56" s="7">
        <v>52</v>
      </c>
      <c r="C56" s="16" t="s">
        <v>166</v>
      </c>
      <c r="D56" s="7" t="s">
        <v>109</v>
      </c>
      <c r="E56" s="14" t="s">
        <v>146</v>
      </c>
      <c r="F56" s="7" t="str">
        <f>VLOOKUP(E56,製表用!$E$3:$F$24,2,0)</f>
        <v>逸散</v>
      </c>
      <c r="G56" s="7"/>
      <c r="H56" s="7"/>
      <c r="I56" s="7"/>
      <c r="J56" s="7"/>
      <c r="K56" s="7"/>
      <c r="L56" s="7" t="s">
        <v>105</v>
      </c>
      <c r="M56" s="7"/>
    </row>
    <row r="57" spans="2:13" ht="18" customHeight="1" x14ac:dyDescent="0.3">
      <c r="B57" s="7">
        <v>53</v>
      </c>
      <c r="C57" s="16" t="s">
        <v>167</v>
      </c>
      <c r="D57" s="7" t="s">
        <v>109</v>
      </c>
      <c r="E57" s="14" t="s">
        <v>161</v>
      </c>
      <c r="F57" s="7" t="str">
        <f>VLOOKUP(E57,製表用!$E$3:$F$24,2,0)</f>
        <v>製程</v>
      </c>
      <c r="G57" s="7" t="s">
        <v>105</v>
      </c>
      <c r="H57" s="7"/>
      <c r="I57" s="7"/>
      <c r="J57" s="7"/>
      <c r="K57" s="7"/>
      <c r="L57" s="7"/>
      <c r="M57" s="7"/>
    </row>
    <row r="58" spans="2:13" ht="18" customHeight="1" x14ac:dyDescent="0.3">
      <c r="B58" s="7">
        <v>54</v>
      </c>
      <c r="C58" s="16" t="s">
        <v>168</v>
      </c>
      <c r="D58" s="7" t="s">
        <v>109</v>
      </c>
      <c r="E58" s="14" t="s">
        <v>161</v>
      </c>
      <c r="F58" s="7" t="str">
        <f>VLOOKUP(E58,製表用!$E$3:$F$24,2,0)</f>
        <v>製程</v>
      </c>
      <c r="G58" s="7" t="s">
        <v>105</v>
      </c>
      <c r="H58" s="7"/>
      <c r="I58" s="7"/>
      <c r="J58" s="7"/>
      <c r="K58" s="7"/>
      <c r="L58" s="7"/>
      <c r="M58" s="7"/>
    </row>
    <row r="59" spans="2:13" ht="18" customHeight="1" x14ac:dyDescent="0.3">
      <c r="B59" s="7">
        <v>55</v>
      </c>
      <c r="C59" s="16" t="s">
        <v>53</v>
      </c>
      <c r="D59" s="7" t="s">
        <v>111</v>
      </c>
      <c r="E59" s="14" t="s">
        <v>169</v>
      </c>
      <c r="F59" s="7" t="str">
        <f>VLOOKUP(E59,製表用!$E$3:$F$24,2,0)</f>
        <v>外購電力</v>
      </c>
      <c r="G59" s="7" t="s">
        <v>105</v>
      </c>
      <c r="H59" s="7"/>
      <c r="I59" s="7"/>
      <c r="J59" s="7"/>
      <c r="K59" s="7"/>
      <c r="L59" s="7"/>
      <c r="M59" s="7"/>
    </row>
    <row r="60" spans="2:13" ht="18" customHeight="1" x14ac:dyDescent="0.3">
      <c r="B60" s="7">
        <v>56</v>
      </c>
      <c r="C60" s="16" t="s">
        <v>54</v>
      </c>
      <c r="D60" s="7" t="s">
        <v>111</v>
      </c>
      <c r="E60" s="14" t="s">
        <v>170</v>
      </c>
      <c r="F60" s="7" t="str">
        <f>VLOOKUP(E60,製表用!$E$3:$F$24,2,0)</f>
        <v>外購蒸氣</v>
      </c>
      <c r="G60" s="7" t="s">
        <v>105</v>
      </c>
      <c r="H60" s="7"/>
      <c r="I60" s="7"/>
      <c r="J60" s="7"/>
      <c r="K60" s="7"/>
      <c r="L60" s="7"/>
      <c r="M60" s="7"/>
    </row>
    <row r="61" spans="2:13" ht="18" customHeight="1" x14ac:dyDescent="0.3">
      <c r="B61" s="7">
        <v>57</v>
      </c>
      <c r="C61" s="16" t="s">
        <v>211</v>
      </c>
      <c r="D61" s="7" t="s">
        <v>162</v>
      </c>
      <c r="E61" s="14" t="s">
        <v>171</v>
      </c>
      <c r="F61" s="7" t="str">
        <f>VLOOKUP(E61,製表用!$E$3:$F$24,2,0)</f>
        <v>原物料運輸</v>
      </c>
      <c r="G61" s="7" t="s">
        <v>105</v>
      </c>
      <c r="H61" s="7"/>
      <c r="I61" s="7"/>
      <c r="J61" s="7"/>
      <c r="K61" s="7"/>
      <c r="L61" s="7"/>
      <c r="M61" s="7"/>
    </row>
    <row r="62" spans="2:13" ht="18" customHeight="1" x14ac:dyDescent="0.3">
      <c r="B62" s="7">
        <v>58</v>
      </c>
      <c r="C62" s="16" t="s">
        <v>212</v>
      </c>
      <c r="D62" s="7" t="s">
        <v>162</v>
      </c>
      <c r="E62" s="14" t="s">
        <v>235</v>
      </c>
      <c r="F62" s="7" t="str">
        <f>VLOOKUP(E62,製表用!$E$3:$F$24,2,0)</f>
        <v>運輸</v>
      </c>
      <c r="G62" s="7" t="s">
        <v>105</v>
      </c>
      <c r="H62" s="7"/>
      <c r="I62" s="7"/>
      <c r="J62" s="7"/>
      <c r="K62" s="7"/>
      <c r="L62" s="7"/>
      <c r="M62" s="7"/>
    </row>
    <row r="63" spans="2:13" ht="18" customHeight="1" x14ac:dyDescent="0.3">
      <c r="B63" s="7">
        <v>59</v>
      </c>
      <c r="C63" s="16" t="s">
        <v>204</v>
      </c>
      <c r="D63" s="7" t="s">
        <v>162</v>
      </c>
      <c r="E63" s="14" t="s">
        <v>236</v>
      </c>
      <c r="F63" s="7" t="str">
        <f>VLOOKUP(E63,製表用!$E$3:$F$24,2,0)</f>
        <v>運輸</v>
      </c>
      <c r="G63" s="7" t="s">
        <v>105</v>
      </c>
      <c r="H63" s="7"/>
      <c r="I63" s="7"/>
      <c r="J63" s="7"/>
      <c r="K63" s="7"/>
      <c r="L63" s="7"/>
      <c r="M63" s="7"/>
    </row>
    <row r="64" spans="2:13" ht="18" customHeight="1" x14ac:dyDescent="0.3">
      <c r="B64" s="7">
        <v>60</v>
      </c>
      <c r="C64" s="16" t="s">
        <v>215</v>
      </c>
      <c r="D64" s="7" t="s">
        <v>162</v>
      </c>
      <c r="E64" s="14" t="s">
        <v>177</v>
      </c>
      <c r="F64" s="7" t="str">
        <f>VLOOKUP(E64,製表用!$E$3:$F$24,2,0)</f>
        <v>產品運輸</v>
      </c>
      <c r="G64" s="7" t="s">
        <v>105</v>
      </c>
      <c r="H64" s="7"/>
      <c r="I64" s="7"/>
      <c r="J64" s="7"/>
      <c r="K64" s="7"/>
      <c r="L64" s="7"/>
      <c r="M64" s="7"/>
    </row>
    <row r="65" spans="2:13" ht="18" customHeight="1" x14ac:dyDescent="0.3">
      <c r="B65" s="7">
        <v>61</v>
      </c>
      <c r="C65" s="16" t="s">
        <v>217</v>
      </c>
      <c r="D65" s="7" t="s">
        <v>163</v>
      </c>
      <c r="E65" s="14" t="s">
        <v>237</v>
      </c>
      <c r="F65" s="7" t="str">
        <f>VLOOKUP(E65,製表用!$E$3:$F$24,2,0)</f>
        <v>組織使用產品</v>
      </c>
      <c r="G65" s="7" t="s">
        <v>105</v>
      </c>
      <c r="H65" s="7"/>
      <c r="I65" s="7"/>
      <c r="J65" s="7"/>
      <c r="K65" s="7"/>
      <c r="L65" s="7"/>
      <c r="M65" s="7"/>
    </row>
    <row r="66" spans="2:13" ht="18" customHeight="1" x14ac:dyDescent="0.3">
      <c r="B66" s="7">
        <v>62</v>
      </c>
      <c r="C66" s="16" t="s">
        <v>219</v>
      </c>
      <c r="D66" s="7" t="s">
        <v>163</v>
      </c>
      <c r="E66" s="14" t="s">
        <v>238</v>
      </c>
      <c r="F66" s="7" t="str">
        <f>VLOOKUP(E66,製表用!$E$3:$F$24,2,0)</f>
        <v>組織使用產品</v>
      </c>
      <c r="G66" s="7" t="s">
        <v>105</v>
      </c>
      <c r="H66" s="7"/>
      <c r="I66" s="7"/>
      <c r="J66" s="7"/>
      <c r="K66" s="7"/>
      <c r="L66" s="7"/>
      <c r="M66" s="7"/>
    </row>
    <row r="67" spans="2:13" ht="18" customHeight="1" x14ac:dyDescent="0.3">
      <c r="B67" s="7">
        <v>63</v>
      </c>
      <c r="C67" s="16" t="s">
        <v>221</v>
      </c>
      <c r="D67" s="7" t="s">
        <v>163</v>
      </c>
      <c r="E67" s="14" t="s">
        <v>237</v>
      </c>
      <c r="F67" s="7" t="str">
        <f>VLOOKUP(E67,製表用!$E$3:$F$24,2,0)</f>
        <v>組織使用產品</v>
      </c>
      <c r="G67" s="7" t="s">
        <v>105</v>
      </c>
      <c r="H67" s="7"/>
      <c r="I67" s="7"/>
      <c r="J67" s="7"/>
      <c r="K67" s="7"/>
      <c r="L67" s="7"/>
      <c r="M67" s="7"/>
    </row>
    <row r="68" spans="2:13" ht="18" customHeight="1" x14ac:dyDescent="0.3">
      <c r="B68" s="7">
        <v>64</v>
      </c>
      <c r="C68" s="16" t="s">
        <v>223</v>
      </c>
      <c r="D68" s="7" t="s">
        <v>163</v>
      </c>
      <c r="E68" s="14" t="s">
        <v>242</v>
      </c>
      <c r="F68" s="7" t="str">
        <f>VLOOKUP(E68,製表用!$E$3:$F$24,2,0)</f>
        <v>組織使用產品</v>
      </c>
      <c r="G68" s="7" t="s">
        <v>105</v>
      </c>
      <c r="H68" s="7"/>
      <c r="I68" s="7"/>
      <c r="J68" s="7"/>
      <c r="K68" s="7"/>
      <c r="L68" s="7"/>
      <c r="M68" s="7"/>
    </row>
    <row r="69" spans="2:13" ht="18" customHeight="1" x14ac:dyDescent="0.3">
      <c r="B69" s="7">
        <v>65</v>
      </c>
      <c r="C69" s="16" t="s">
        <v>225</v>
      </c>
      <c r="D69" s="7" t="s">
        <v>163</v>
      </c>
      <c r="E69" s="14" t="s">
        <v>243</v>
      </c>
      <c r="F69" s="7" t="str">
        <f>VLOOKUP(E69,製表用!$E$3:$F$24,2,0)</f>
        <v>組織使用產品</v>
      </c>
      <c r="G69" s="7" t="s">
        <v>105</v>
      </c>
      <c r="H69" s="7"/>
      <c r="I69" s="7"/>
      <c r="J69" s="7"/>
      <c r="K69" s="7"/>
      <c r="L69" s="7"/>
      <c r="M69" s="7"/>
    </row>
    <row r="70" spans="2:13" ht="16.5" customHeight="1" x14ac:dyDescent="0.3">
      <c r="B70" s="7">
        <v>66</v>
      </c>
      <c r="C70" s="16" t="s">
        <v>227</v>
      </c>
      <c r="D70" s="7" t="s">
        <v>164</v>
      </c>
      <c r="E70" s="14" t="s">
        <v>244</v>
      </c>
      <c r="F70" s="7" t="str">
        <f>VLOOKUP(E70,製表用!$E$3:$F$24,2,0)</f>
        <v>使用來自組織產品</v>
      </c>
      <c r="G70" s="7" t="s">
        <v>105</v>
      </c>
      <c r="H70" s="7"/>
      <c r="I70" s="7"/>
      <c r="J70" s="7"/>
      <c r="K70" s="7"/>
      <c r="L70" s="7"/>
      <c r="M70" s="7"/>
    </row>
    <row r="71" spans="2:13" ht="14.55" customHeight="1" x14ac:dyDescent="0.3">
      <c r="B71" s="7">
        <v>67</v>
      </c>
      <c r="C71" s="16" t="s">
        <v>229</v>
      </c>
      <c r="D71" s="7" t="s">
        <v>164</v>
      </c>
      <c r="E71" s="14" t="s">
        <v>245</v>
      </c>
      <c r="F71" s="7" t="str">
        <f>VLOOKUP(E71,製表用!$E$3:$F$24,2,0)</f>
        <v>使用來自組織產品</v>
      </c>
      <c r="G71" s="7" t="s">
        <v>105</v>
      </c>
      <c r="H71" s="7"/>
      <c r="I71" s="7"/>
      <c r="J71" s="7"/>
      <c r="K71" s="7"/>
      <c r="L71" s="7"/>
      <c r="M71" s="7"/>
    </row>
    <row r="72" spans="2:13" ht="14.55" customHeight="1" x14ac:dyDescent="0.3">
      <c r="B72" s="7">
        <v>68</v>
      </c>
      <c r="C72" s="16" t="s">
        <v>231</v>
      </c>
      <c r="D72" s="7" t="s">
        <v>164</v>
      </c>
      <c r="E72" s="14" t="s">
        <v>247</v>
      </c>
      <c r="F72" s="7" t="str">
        <f>VLOOKUP(E72,製表用!$E$3:$F$24,2,0)</f>
        <v>使用來自組織產品</v>
      </c>
      <c r="G72" s="7" t="s">
        <v>105</v>
      </c>
      <c r="H72" s="7"/>
      <c r="I72" s="7"/>
      <c r="J72" s="7"/>
      <c r="K72" s="7"/>
      <c r="L72" s="7"/>
      <c r="M72" s="7"/>
    </row>
    <row r="73" spans="2:13" ht="14.55" customHeight="1" x14ac:dyDescent="0.3">
      <c r="B73" s="7">
        <v>69</v>
      </c>
      <c r="C73" s="16" t="s">
        <v>233</v>
      </c>
      <c r="D73" s="7" t="s">
        <v>164</v>
      </c>
      <c r="E73" s="14" t="s">
        <v>246</v>
      </c>
      <c r="F73" s="7" t="str">
        <f>VLOOKUP(E73,製表用!$E$3:$F$24,2,0)</f>
        <v>使用來自組織產品</v>
      </c>
      <c r="G73" s="7" t="s">
        <v>105</v>
      </c>
      <c r="H73" s="7"/>
      <c r="I73" s="7"/>
      <c r="J73" s="7"/>
      <c r="K73" s="7"/>
      <c r="L73" s="7"/>
      <c r="M73" s="7"/>
    </row>
    <row r="74" spans="2:13" ht="14.55" customHeight="1" x14ac:dyDescent="0.3">
      <c r="B74" s="7">
        <v>70</v>
      </c>
      <c r="C74" s="16" t="s">
        <v>207</v>
      </c>
      <c r="D74" s="7" t="s">
        <v>164</v>
      </c>
      <c r="E74" s="14" t="s">
        <v>246</v>
      </c>
      <c r="F74" s="7" t="str">
        <f>VLOOKUP(E74,製表用!$E$3:$F$24,2,0)</f>
        <v>使用來自組織產品</v>
      </c>
      <c r="G74" s="7" t="s">
        <v>105</v>
      </c>
      <c r="H74" s="7"/>
      <c r="I74" s="7"/>
      <c r="J74" s="7"/>
      <c r="K74" s="7"/>
      <c r="L74" s="7"/>
      <c r="M74" s="7"/>
    </row>
    <row r="75" spans="2:13" x14ac:dyDescent="0.3">
      <c r="B75" s="7">
        <v>71</v>
      </c>
      <c r="C75" s="16" t="s">
        <v>209</v>
      </c>
      <c r="D75" s="7" t="s">
        <v>165</v>
      </c>
      <c r="E75" s="14" t="s">
        <v>248</v>
      </c>
      <c r="F75" s="7" t="str">
        <f>VLOOKUP(E75,製表用!$E$3:$F$24,2,0)</f>
        <v>其他</v>
      </c>
      <c r="G75" s="7" t="s">
        <v>105</v>
      </c>
      <c r="H75" s="7"/>
      <c r="I75" s="7"/>
      <c r="J75" s="7"/>
      <c r="K75" s="7"/>
      <c r="L75" s="7"/>
      <c r="M75" s="7"/>
    </row>
  </sheetData>
  <mergeCells count="14">
    <mergeCell ref="D3:D4"/>
    <mergeCell ref="F3:F4"/>
    <mergeCell ref="B2:F2"/>
    <mergeCell ref="B3:B4"/>
    <mergeCell ref="E3:E4"/>
    <mergeCell ref="C3:C4"/>
    <mergeCell ref="G2:M2"/>
    <mergeCell ref="G3:G4"/>
    <mergeCell ref="H3:H4"/>
    <mergeCell ref="I3:I4"/>
    <mergeCell ref="J3:J4"/>
    <mergeCell ref="K3:K4"/>
    <mergeCell ref="L3:L4"/>
    <mergeCell ref="M3:M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>
    <tabColor rgb="FF0070C0"/>
  </sheetPr>
  <dimension ref="B2:AR105"/>
  <sheetViews>
    <sheetView zoomScale="80" zoomScaleNormal="80" workbookViewId="0">
      <selection activeCell="L17" sqref="L17"/>
    </sheetView>
  </sheetViews>
  <sheetFormatPr defaultColWidth="9" defaultRowHeight="13.8" x14ac:dyDescent="0.3"/>
  <cols>
    <col min="1" max="1" width="3.33203125" style="5" customWidth="1"/>
    <col min="2" max="2" width="4.88671875" style="5" bestFit="1" customWidth="1"/>
    <col min="3" max="3" width="30.109375" style="5" customWidth="1"/>
    <col min="4" max="4" width="8.6640625" style="5" customWidth="1"/>
    <col min="5" max="5" width="10.44140625" style="5" customWidth="1"/>
    <col min="6" max="6" width="9.6640625" style="5" customWidth="1"/>
    <col min="7" max="7" width="12.5546875" style="6" customWidth="1"/>
    <col min="8" max="8" width="15.77734375" style="5" customWidth="1"/>
    <col min="9" max="9" width="8" style="5" bestFit="1" customWidth="1"/>
    <col min="10" max="10" width="13.5546875" style="5" bestFit="1" customWidth="1"/>
    <col min="11" max="11" width="8" style="5" bestFit="1" customWidth="1"/>
    <col min="12" max="12" width="14" style="5" customWidth="1"/>
    <col min="13" max="13" width="15.109375" style="6" bestFit="1" customWidth="1"/>
    <col min="14" max="14" width="37.33203125" style="6" customWidth="1"/>
    <col min="15" max="15" width="13.44140625" style="5" bestFit="1" customWidth="1"/>
    <col min="16" max="16" width="11.33203125" style="5" bestFit="1" customWidth="1"/>
    <col min="17" max="17" width="7.21875" style="5" customWidth="1"/>
    <col min="18" max="18" width="11.88671875" style="5" bestFit="1" customWidth="1"/>
    <col min="19" max="19" width="8" style="5" bestFit="1" customWidth="1"/>
    <col min="20" max="20" width="13.6640625" style="5" bestFit="1" customWidth="1"/>
    <col min="21" max="21" width="14.44140625" style="5" customWidth="1"/>
    <col min="22" max="22" width="12.33203125" style="5" bestFit="1" customWidth="1"/>
    <col min="23" max="23" width="13.44140625" style="5" bestFit="1" customWidth="1"/>
    <col min="24" max="24" width="8.21875" style="5" bestFit="1" customWidth="1"/>
    <col min="25" max="25" width="5" style="5" bestFit="1" customWidth="1"/>
    <col min="26" max="26" width="11.88671875" style="5" bestFit="1" customWidth="1"/>
    <col min="27" max="27" width="8" style="5" bestFit="1" customWidth="1"/>
    <col min="28" max="28" width="13.77734375" style="5" bestFit="1" customWidth="1"/>
    <col min="29" max="29" width="14.77734375" style="5" customWidth="1"/>
    <col min="30" max="30" width="12.33203125" style="5" bestFit="1" customWidth="1"/>
    <col min="31" max="31" width="14.5546875" style="5" bestFit="1" customWidth="1"/>
    <col min="32" max="32" width="8.44140625" style="5" bestFit="1" customWidth="1"/>
    <col min="33" max="33" width="5" style="5" bestFit="1" customWidth="1"/>
    <col min="34" max="34" width="11.88671875" style="5" bestFit="1" customWidth="1"/>
    <col min="35" max="35" width="8" style="5" bestFit="1" customWidth="1"/>
    <col min="36" max="36" width="13.77734375" style="5" bestFit="1" customWidth="1"/>
    <col min="37" max="37" width="14.77734375" style="5" customWidth="1"/>
    <col min="38" max="38" width="12.33203125" style="5" bestFit="1" customWidth="1"/>
    <col min="39" max="39" width="14.5546875" style="5" bestFit="1" customWidth="1"/>
    <col min="40" max="40" width="8.44140625" style="5" bestFit="1" customWidth="1"/>
    <col min="41" max="41" width="6.6640625" style="5" bestFit="1" customWidth="1"/>
    <col min="42" max="42" width="11.88671875" style="5" bestFit="1" customWidth="1"/>
    <col min="43" max="43" width="15.109375" style="5" bestFit="1" customWidth="1"/>
    <col min="44" max="44" width="10.21875" style="5" bestFit="1" customWidth="1"/>
    <col min="45" max="16384" width="9" style="5"/>
  </cols>
  <sheetData>
    <row r="2" spans="2:44" ht="16.5" customHeight="1" x14ac:dyDescent="0.3">
      <c r="B2" s="73" t="s">
        <v>67</v>
      </c>
      <c r="C2" s="74"/>
      <c r="D2" s="74"/>
      <c r="E2" s="75"/>
      <c r="F2" s="83" t="s">
        <v>68</v>
      </c>
      <c r="G2" s="83"/>
      <c r="H2" s="83"/>
      <c r="I2" s="83"/>
      <c r="J2" s="83"/>
      <c r="K2" s="84" t="s">
        <v>69</v>
      </c>
      <c r="L2" s="84"/>
      <c r="M2" s="84"/>
      <c r="N2" s="84"/>
      <c r="O2" s="84"/>
      <c r="P2" s="84"/>
      <c r="Q2" s="84"/>
      <c r="R2" s="84"/>
      <c r="S2" s="88" t="s">
        <v>70</v>
      </c>
      <c r="T2" s="88"/>
      <c r="U2" s="88"/>
      <c r="V2" s="88"/>
      <c r="W2" s="88"/>
      <c r="X2" s="88"/>
      <c r="Y2" s="88"/>
      <c r="Z2" s="88"/>
      <c r="AA2" s="82" t="s">
        <v>71</v>
      </c>
      <c r="AB2" s="82"/>
      <c r="AC2" s="82"/>
      <c r="AD2" s="82"/>
      <c r="AE2" s="82"/>
      <c r="AF2" s="82"/>
      <c r="AG2" s="82"/>
      <c r="AH2" s="82"/>
      <c r="AI2" s="76" t="s">
        <v>267</v>
      </c>
      <c r="AJ2" s="77"/>
      <c r="AK2" s="77"/>
      <c r="AL2" s="77"/>
      <c r="AM2" s="77"/>
      <c r="AN2" s="77"/>
      <c r="AO2" s="77"/>
      <c r="AP2" s="77"/>
      <c r="AQ2" s="100" t="s">
        <v>89</v>
      </c>
      <c r="AR2" s="85" t="s">
        <v>90</v>
      </c>
    </row>
    <row r="3" spans="2:44" ht="29.25" customHeight="1" x14ac:dyDescent="0.3">
      <c r="B3" s="68" t="s">
        <v>72</v>
      </c>
      <c r="C3" s="71" t="s">
        <v>73</v>
      </c>
      <c r="D3" s="92" t="s">
        <v>107</v>
      </c>
      <c r="E3" s="94" t="s">
        <v>48</v>
      </c>
      <c r="F3" s="83" t="s">
        <v>74</v>
      </c>
      <c r="G3" s="87" t="s">
        <v>75</v>
      </c>
      <c r="H3" s="87" t="s">
        <v>76</v>
      </c>
      <c r="I3" s="83" t="s">
        <v>77</v>
      </c>
      <c r="J3" s="87" t="s">
        <v>78</v>
      </c>
      <c r="K3" s="85" t="s">
        <v>79</v>
      </c>
      <c r="L3" s="84" t="s">
        <v>80</v>
      </c>
      <c r="M3" s="84" t="s">
        <v>81</v>
      </c>
      <c r="N3" s="84" t="s">
        <v>82</v>
      </c>
      <c r="O3" s="84" t="s">
        <v>83</v>
      </c>
      <c r="P3" s="85" t="s">
        <v>84</v>
      </c>
      <c r="Q3" s="84" t="s">
        <v>32</v>
      </c>
      <c r="R3" s="91" t="s">
        <v>85</v>
      </c>
      <c r="S3" s="89" t="s">
        <v>86</v>
      </c>
      <c r="T3" s="88" t="s">
        <v>80</v>
      </c>
      <c r="U3" s="88" t="s">
        <v>81</v>
      </c>
      <c r="V3" s="88" t="s">
        <v>82</v>
      </c>
      <c r="W3" s="88" t="s">
        <v>83</v>
      </c>
      <c r="X3" s="89" t="s">
        <v>84</v>
      </c>
      <c r="Y3" s="88" t="s">
        <v>32</v>
      </c>
      <c r="Z3" s="101" t="s">
        <v>85</v>
      </c>
      <c r="AA3" s="98" t="s">
        <v>87</v>
      </c>
      <c r="AB3" s="82" t="s">
        <v>80</v>
      </c>
      <c r="AC3" s="82" t="s">
        <v>81</v>
      </c>
      <c r="AD3" s="82" t="s">
        <v>82</v>
      </c>
      <c r="AE3" s="82" t="s">
        <v>83</v>
      </c>
      <c r="AF3" s="98" t="s">
        <v>84</v>
      </c>
      <c r="AG3" s="82" t="s">
        <v>32</v>
      </c>
      <c r="AH3" s="97" t="s">
        <v>85</v>
      </c>
      <c r="AI3" s="78" t="s">
        <v>266</v>
      </c>
      <c r="AJ3" s="77" t="s">
        <v>80</v>
      </c>
      <c r="AK3" s="77" t="s">
        <v>81</v>
      </c>
      <c r="AL3" s="77" t="s">
        <v>82</v>
      </c>
      <c r="AM3" s="77" t="s">
        <v>83</v>
      </c>
      <c r="AN3" s="80" t="s">
        <v>84</v>
      </c>
      <c r="AO3" s="77" t="s">
        <v>32</v>
      </c>
      <c r="AP3" s="81" t="s">
        <v>85</v>
      </c>
      <c r="AQ3" s="100"/>
      <c r="AR3" s="95"/>
    </row>
    <row r="4" spans="2:44" ht="22.95" customHeight="1" x14ac:dyDescent="0.3">
      <c r="B4" s="68"/>
      <c r="C4" s="68"/>
      <c r="D4" s="93"/>
      <c r="E4" s="93"/>
      <c r="F4" s="83"/>
      <c r="G4" s="83"/>
      <c r="H4" s="83"/>
      <c r="I4" s="83"/>
      <c r="J4" s="83"/>
      <c r="K4" s="86"/>
      <c r="L4" s="84"/>
      <c r="M4" s="84"/>
      <c r="N4" s="84"/>
      <c r="O4" s="84"/>
      <c r="P4" s="86"/>
      <c r="Q4" s="84"/>
      <c r="R4" s="84"/>
      <c r="S4" s="90"/>
      <c r="T4" s="88"/>
      <c r="U4" s="88"/>
      <c r="V4" s="88"/>
      <c r="W4" s="88"/>
      <c r="X4" s="90"/>
      <c r="Y4" s="88"/>
      <c r="Z4" s="88"/>
      <c r="AA4" s="99"/>
      <c r="AB4" s="82"/>
      <c r="AC4" s="82"/>
      <c r="AD4" s="82"/>
      <c r="AE4" s="82"/>
      <c r="AF4" s="99"/>
      <c r="AG4" s="82"/>
      <c r="AH4" s="82"/>
      <c r="AI4" s="79"/>
      <c r="AJ4" s="77"/>
      <c r="AK4" s="77"/>
      <c r="AL4" s="77"/>
      <c r="AM4" s="77"/>
      <c r="AN4" s="79"/>
      <c r="AO4" s="77"/>
      <c r="AP4" s="77"/>
      <c r="AQ4" s="100"/>
      <c r="AR4" s="96"/>
    </row>
    <row r="5" spans="2:44" x14ac:dyDescent="0.3">
      <c r="B5" s="7">
        <v>1</v>
      </c>
      <c r="C5" s="7"/>
      <c r="D5" s="7"/>
      <c r="E5" s="7"/>
      <c r="F5" s="43"/>
      <c r="G5" s="8"/>
      <c r="H5" s="13"/>
      <c r="I5" s="19"/>
      <c r="J5" s="8"/>
      <c r="K5" s="9"/>
      <c r="L5" s="44"/>
      <c r="M5" s="9"/>
      <c r="N5" s="9"/>
      <c r="O5" s="9"/>
      <c r="P5" s="45"/>
      <c r="Q5" s="9"/>
      <c r="R5" s="46"/>
      <c r="S5" s="10"/>
      <c r="T5" s="47"/>
      <c r="U5" s="10"/>
      <c r="V5" s="10"/>
      <c r="W5" s="10"/>
      <c r="X5" s="48"/>
      <c r="Y5" s="10"/>
      <c r="Z5" s="48"/>
      <c r="AA5" s="11"/>
      <c r="AB5" s="49"/>
      <c r="AC5" s="11"/>
      <c r="AD5" s="11"/>
      <c r="AE5" s="11"/>
      <c r="AF5" s="50"/>
      <c r="AG5" s="11"/>
      <c r="AH5" s="50"/>
      <c r="AI5" s="37"/>
      <c r="AJ5" s="51"/>
      <c r="AK5" s="37"/>
      <c r="AL5" s="37"/>
      <c r="AM5" s="37"/>
      <c r="AN5" s="52"/>
      <c r="AO5" s="37"/>
      <c r="AP5" s="52"/>
      <c r="AQ5" s="53"/>
      <c r="AR5" s="54"/>
    </row>
    <row r="6" spans="2:44" x14ac:dyDescent="0.3">
      <c r="B6" s="7">
        <v>2</v>
      </c>
      <c r="C6" s="7"/>
      <c r="D6" s="7"/>
      <c r="E6" s="7"/>
      <c r="F6" s="43"/>
      <c r="G6" s="8"/>
      <c r="H6" s="13"/>
      <c r="I6" s="19"/>
      <c r="J6" s="8"/>
      <c r="K6" s="9"/>
      <c r="L6" s="44"/>
      <c r="M6" s="9"/>
      <c r="N6" s="9"/>
      <c r="O6" s="9"/>
      <c r="P6" s="45"/>
      <c r="Q6" s="9"/>
      <c r="R6" s="46"/>
      <c r="S6" s="10"/>
      <c r="T6" s="47"/>
      <c r="U6" s="10"/>
      <c r="V6" s="10"/>
      <c r="W6" s="10"/>
      <c r="X6" s="48"/>
      <c r="Y6" s="10"/>
      <c r="Z6" s="48"/>
      <c r="AA6" s="11"/>
      <c r="AB6" s="49"/>
      <c r="AC6" s="11"/>
      <c r="AD6" s="11"/>
      <c r="AE6" s="11"/>
      <c r="AF6" s="50"/>
      <c r="AG6" s="11"/>
      <c r="AH6" s="50"/>
      <c r="AI6" s="37"/>
      <c r="AJ6" s="51"/>
      <c r="AK6" s="37"/>
      <c r="AL6" s="37"/>
      <c r="AM6" s="37"/>
      <c r="AN6" s="52"/>
      <c r="AO6" s="37"/>
      <c r="AP6" s="52"/>
      <c r="AQ6" s="53"/>
      <c r="AR6" s="54"/>
    </row>
    <row r="7" spans="2:44" x14ac:dyDescent="0.3">
      <c r="B7" s="7">
        <v>3</v>
      </c>
      <c r="C7" s="7"/>
      <c r="D7" s="7"/>
      <c r="E7" s="7"/>
      <c r="F7" s="43"/>
      <c r="G7" s="8"/>
      <c r="H7" s="13"/>
      <c r="I7" s="19"/>
      <c r="J7" s="8"/>
      <c r="K7" s="9"/>
      <c r="L7" s="44"/>
      <c r="M7" s="9"/>
      <c r="N7" s="9"/>
      <c r="O7" s="9"/>
      <c r="P7" s="45"/>
      <c r="Q7" s="9"/>
      <c r="R7" s="46"/>
      <c r="S7" s="10"/>
      <c r="T7" s="47"/>
      <c r="U7" s="10"/>
      <c r="V7" s="10"/>
      <c r="W7" s="10"/>
      <c r="X7" s="48"/>
      <c r="Y7" s="10"/>
      <c r="Z7" s="48"/>
      <c r="AA7" s="11"/>
      <c r="AB7" s="49"/>
      <c r="AC7" s="11"/>
      <c r="AD7" s="11"/>
      <c r="AE7" s="11"/>
      <c r="AF7" s="50"/>
      <c r="AG7" s="11"/>
      <c r="AH7" s="50"/>
      <c r="AI7" s="37"/>
      <c r="AJ7" s="51"/>
      <c r="AK7" s="37"/>
      <c r="AL7" s="37"/>
      <c r="AM7" s="37"/>
      <c r="AN7" s="52"/>
      <c r="AO7" s="37"/>
      <c r="AP7" s="52"/>
      <c r="AQ7" s="53"/>
      <c r="AR7" s="54"/>
    </row>
    <row r="8" spans="2:44" x14ac:dyDescent="0.3">
      <c r="B8" s="7">
        <v>4</v>
      </c>
      <c r="C8" s="7"/>
      <c r="D8" s="7"/>
      <c r="E8" s="7"/>
      <c r="F8" s="43"/>
      <c r="G8" s="8"/>
      <c r="H8" s="13"/>
      <c r="I8" s="19"/>
      <c r="J8" s="8"/>
      <c r="K8" s="9"/>
      <c r="L8" s="44"/>
      <c r="M8" s="9"/>
      <c r="N8" s="9"/>
      <c r="O8" s="9"/>
      <c r="P8" s="45"/>
      <c r="Q8" s="9"/>
      <c r="R8" s="46"/>
      <c r="S8" s="10"/>
      <c r="T8" s="47"/>
      <c r="U8" s="10"/>
      <c r="V8" s="10"/>
      <c r="W8" s="10"/>
      <c r="X8" s="48"/>
      <c r="Y8" s="10"/>
      <c r="Z8" s="48"/>
      <c r="AA8" s="11"/>
      <c r="AB8" s="49"/>
      <c r="AC8" s="11"/>
      <c r="AD8" s="11"/>
      <c r="AE8" s="11"/>
      <c r="AF8" s="50"/>
      <c r="AG8" s="11"/>
      <c r="AH8" s="50"/>
      <c r="AI8" s="37"/>
      <c r="AJ8" s="51"/>
      <c r="AK8" s="37"/>
      <c r="AL8" s="37"/>
      <c r="AM8" s="37"/>
      <c r="AN8" s="52"/>
      <c r="AO8" s="37"/>
      <c r="AP8" s="52"/>
      <c r="AQ8" s="53"/>
      <c r="AR8" s="54"/>
    </row>
    <row r="9" spans="2:44" x14ac:dyDescent="0.3">
      <c r="B9" s="7">
        <v>5</v>
      </c>
      <c r="C9" s="7"/>
      <c r="D9" s="7"/>
      <c r="E9" s="7"/>
      <c r="F9" s="43"/>
      <c r="G9" s="8"/>
      <c r="H9" s="13"/>
      <c r="I9" s="19"/>
      <c r="J9" s="8"/>
      <c r="K9" s="9"/>
      <c r="L9" s="44"/>
      <c r="M9" s="9"/>
      <c r="N9" s="9"/>
      <c r="O9" s="9"/>
      <c r="P9" s="45"/>
      <c r="Q9" s="9"/>
      <c r="R9" s="46"/>
      <c r="S9" s="10"/>
      <c r="T9" s="47"/>
      <c r="U9" s="10"/>
      <c r="V9" s="10"/>
      <c r="W9" s="10"/>
      <c r="X9" s="48"/>
      <c r="Y9" s="10"/>
      <c r="Z9" s="48"/>
      <c r="AA9" s="11"/>
      <c r="AB9" s="49"/>
      <c r="AC9" s="11"/>
      <c r="AD9" s="11"/>
      <c r="AE9" s="11"/>
      <c r="AF9" s="50"/>
      <c r="AG9" s="11"/>
      <c r="AH9" s="50"/>
      <c r="AI9" s="37"/>
      <c r="AJ9" s="51"/>
      <c r="AK9" s="37"/>
      <c r="AL9" s="37"/>
      <c r="AM9" s="37"/>
      <c r="AN9" s="52"/>
      <c r="AO9" s="37"/>
      <c r="AP9" s="52"/>
      <c r="AQ9" s="53"/>
      <c r="AR9" s="54"/>
    </row>
    <row r="10" spans="2:44" x14ac:dyDescent="0.3">
      <c r="B10" s="7">
        <v>6</v>
      </c>
      <c r="C10" s="7"/>
      <c r="D10" s="7"/>
      <c r="E10" s="7"/>
      <c r="F10" s="43"/>
      <c r="G10" s="8"/>
      <c r="H10" s="13"/>
      <c r="I10" s="19"/>
      <c r="J10" s="8"/>
      <c r="K10" s="9"/>
      <c r="L10" s="44"/>
      <c r="M10" s="9"/>
      <c r="N10" s="9"/>
      <c r="O10" s="9"/>
      <c r="P10" s="45"/>
      <c r="Q10" s="9"/>
      <c r="R10" s="46"/>
      <c r="S10" s="10"/>
      <c r="T10" s="47"/>
      <c r="U10" s="10"/>
      <c r="V10" s="10"/>
      <c r="W10" s="10"/>
      <c r="X10" s="48"/>
      <c r="Y10" s="10"/>
      <c r="Z10" s="48"/>
      <c r="AA10" s="11"/>
      <c r="AB10" s="49"/>
      <c r="AC10" s="11"/>
      <c r="AD10" s="11"/>
      <c r="AE10" s="11"/>
      <c r="AF10" s="50"/>
      <c r="AG10" s="11"/>
      <c r="AH10" s="50"/>
      <c r="AI10" s="37"/>
      <c r="AJ10" s="51"/>
      <c r="AK10" s="37"/>
      <c r="AL10" s="37"/>
      <c r="AM10" s="37"/>
      <c r="AN10" s="52"/>
      <c r="AO10" s="37"/>
      <c r="AP10" s="52"/>
      <c r="AQ10" s="53"/>
      <c r="AR10" s="54"/>
    </row>
    <row r="11" spans="2:44" x14ac:dyDescent="0.3">
      <c r="B11" s="7">
        <v>7</v>
      </c>
      <c r="C11" s="7"/>
      <c r="D11" s="7"/>
      <c r="E11" s="7"/>
      <c r="F11" s="43"/>
      <c r="G11" s="8"/>
      <c r="H11" s="13"/>
      <c r="I11" s="19"/>
      <c r="J11" s="8"/>
      <c r="K11" s="9"/>
      <c r="L11" s="44"/>
      <c r="M11" s="9"/>
      <c r="N11" s="9"/>
      <c r="O11" s="9"/>
      <c r="P11" s="45"/>
      <c r="Q11" s="9"/>
      <c r="R11" s="46"/>
      <c r="S11" s="10"/>
      <c r="T11" s="47"/>
      <c r="U11" s="10"/>
      <c r="V11" s="10"/>
      <c r="W11" s="10"/>
      <c r="X11" s="48"/>
      <c r="Y11" s="10"/>
      <c r="Z11" s="48"/>
      <c r="AA11" s="11"/>
      <c r="AB11" s="49"/>
      <c r="AC11" s="11"/>
      <c r="AD11" s="11"/>
      <c r="AE11" s="11"/>
      <c r="AF11" s="50"/>
      <c r="AG11" s="11"/>
      <c r="AH11" s="50"/>
      <c r="AI11" s="37"/>
      <c r="AJ11" s="51"/>
      <c r="AK11" s="37"/>
      <c r="AL11" s="37"/>
      <c r="AM11" s="37"/>
      <c r="AN11" s="52"/>
      <c r="AO11" s="37"/>
      <c r="AP11" s="52"/>
      <c r="AQ11" s="53"/>
      <c r="AR11" s="54"/>
    </row>
    <row r="12" spans="2:44" x14ac:dyDescent="0.3">
      <c r="B12" s="7">
        <v>8</v>
      </c>
      <c r="C12" s="7"/>
      <c r="D12" s="7"/>
      <c r="E12" s="7"/>
      <c r="F12" s="43"/>
      <c r="G12" s="8"/>
      <c r="H12" s="13"/>
      <c r="I12" s="19"/>
      <c r="J12" s="8"/>
      <c r="K12" s="9"/>
      <c r="L12" s="44"/>
      <c r="M12" s="9"/>
      <c r="N12" s="9"/>
      <c r="O12" s="9"/>
      <c r="P12" s="45"/>
      <c r="Q12" s="9"/>
      <c r="R12" s="46"/>
      <c r="S12" s="10"/>
      <c r="T12" s="47"/>
      <c r="U12" s="10"/>
      <c r="V12" s="10"/>
      <c r="W12" s="10"/>
      <c r="X12" s="48"/>
      <c r="Y12" s="10"/>
      <c r="Z12" s="48"/>
      <c r="AA12" s="11"/>
      <c r="AB12" s="49"/>
      <c r="AC12" s="11"/>
      <c r="AD12" s="11"/>
      <c r="AE12" s="11"/>
      <c r="AF12" s="50"/>
      <c r="AG12" s="11"/>
      <c r="AH12" s="50"/>
      <c r="AI12" s="37"/>
      <c r="AJ12" s="51"/>
      <c r="AK12" s="37"/>
      <c r="AL12" s="37"/>
      <c r="AM12" s="37"/>
      <c r="AN12" s="52"/>
      <c r="AO12" s="37"/>
      <c r="AP12" s="52"/>
      <c r="AQ12" s="53"/>
      <c r="AR12" s="54"/>
    </row>
    <row r="13" spans="2:44" x14ac:dyDescent="0.3">
      <c r="B13" s="7">
        <v>9</v>
      </c>
      <c r="C13" s="7"/>
      <c r="D13" s="7"/>
      <c r="E13" s="7"/>
      <c r="F13" s="43"/>
      <c r="G13" s="8"/>
      <c r="H13" s="13"/>
      <c r="I13" s="19"/>
      <c r="J13" s="8"/>
      <c r="K13" s="9"/>
      <c r="L13" s="44"/>
      <c r="M13" s="9"/>
      <c r="N13" s="9"/>
      <c r="O13" s="9"/>
      <c r="P13" s="45"/>
      <c r="Q13" s="9"/>
      <c r="R13" s="46"/>
      <c r="S13" s="10"/>
      <c r="T13" s="47"/>
      <c r="U13" s="10"/>
      <c r="V13" s="10"/>
      <c r="W13" s="10"/>
      <c r="X13" s="48"/>
      <c r="Y13" s="10"/>
      <c r="Z13" s="48"/>
      <c r="AA13" s="11"/>
      <c r="AB13" s="49"/>
      <c r="AC13" s="11"/>
      <c r="AD13" s="11"/>
      <c r="AE13" s="11"/>
      <c r="AF13" s="50"/>
      <c r="AG13" s="11"/>
      <c r="AH13" s="50"/>
      <c r="AI13" s="37"/>
      <c r="AJ13" s="51"/>
      <c r="AK13" s="37"/>
      <c r="AL13" s="37"/>
      <c r="AM13" s="37"/>
      <c r="AN13" s="52"/>
      <c r="AO13" s="37"/>
      <c r="AP13" s="52"/>
      <c r="AQ13" s="53"/>
      <c r="AR13" s="54"/>
    </row>
    <row r="14" spans="2:44" x14ac:dyDescent="0.3">
      <c r="B14" s="7">
        <v>10</v>
      </c>
      <c r="C14" s="7"/>
      <c r="D14" s="7"/>
      <c r="E14" s="7"/>
      <c r="F14" s="55"/>
      <c r="G14" s="8"/>
      <c r="H14" s="13"/>
      <c r="I14" s="19"/>
      <c r="J14" s="8"/>
      <c r="K14" s="9"/>
      <c r="L14" s="44"/>
      <c r="M14" s="9"/>
      <c r="N14" s="9"/>
      <c r="O14" s="9"/>
      <c r="P14" s="45"/>
      <c r="Q14" s="9"/>
      <c r="R14" s="46"/>
      <c r="S14" s="10"/>
      <c r="T14" s="47"/>
      <c r="U14" s="10"/>
      <c r="V14" s="10"/>
      <c r="W14" s="10"/>
      <c r="X14" s="48"/>
      <c r="Y14" s="10"/>
      <c r="Z14" s="48"/>
      <c r="AA14" s="11"/>
      <c r="AB14" s="49"/>
      <c r="AC14" s="11"/>
      <c r="AD14" s="11"/>
      <c r="AE14" s="11"/>
      <c r="AF14" s="50"/>
      <c r="AG14" s="11"/>
      <c r="AH14" s="50"/>
      <c r="AI14" s="37"/>
      <c r="AJ14" s="51"/>
      <c r="AK14" s="37"/>
      <c r="AL14" s="37"/>
      <c r="AM14" s="37"/>
      <c r="AN14" s="52"/>
      <c r="AO14" s="37"/>
      <c r="AP14" s="52"/>
      <c r="AQ14" s="53"/>
      <c r="AR14" s="54"/>
    </row>
    <row r="15" spans="2:44" x14ac:dyDescent="0.3">
      <c r="B15" s="7">
        <v>11</v>
      </c>
      <c r="C15" s="7"/>
      <c r="D15" s="7"/>
      <c r="E15" s="7"/>
      <c r="F15" s="55"/>
      <c r="G15" s="8"/>
      <c r="H15" s="13"/>
      <c r="I15" s="19"/>
      <c r="J15" s="8"/>
      <c r="K15" s="9"/>
      <c r="L15" s="44"/>
      <c r="M15" s="9"/>
      <c r="N15" s="9"/>
      <c r="O15" s="9"/>
      <c r="P15" s="45"/>
      <c r="Q15" s="9"/>
      <c r="R15" s="46"/>
      <c r="S15" s="10"/>
      <c r="T15" s="47"/>
      <c r="U15" s="10"/>
      <c r="V15" s="10"/>
      <c r="W15" s="10"/>
      <c r="X15" s="48"/>
      <c r="Y15" s="10"/>
      <c r="Z15" s="48"/>
      <c r="AA15" s="11"/>
      <c r="AB15" s="49"/>
      <c r="AC15" s="11"/>
      <c r="AD15" s="11"/>
      <c r="AE15" s="11"/>
      <c r="AF15" s="50"/>
      <c r="AG15" s="11"/>
      <c r="AH15" s="50"/>
      <c r="AI15" s="37"/>
      <c r="AJ15" s="51"/>
      <c r="AK15" s="37"/>
      <c r="AL15" s="37"/>
      <c r="AM15" s="37"/>
      <c r="AN15" s="52"/>
      <c r="AO15" s="37"/>
      <c r="AP15" s="52"/>
      <c r="AQ15" s="53"/>
      <c r="AR15" s="54"/>
    </row>
    <row r="16" spans="2:44" x14ac:dyDescent="0.3">
      <c r="B16" s="7">
        <v>12</v>
      </c>
      <c r="C16" s="7"/>
      <c r="D16" s="7"/>
      <c r="E16" s="7"/>
      <c r="F16" s="55"/>
      <c r="G16" s="8"/>
      <c r="H16" s="13"/>
      <c r="I16" s="19"/>
      <c r="J16" s="8"/>
      <c r="K16" s="9"/>
      <c r="L16" s="44"/>
      <c r="M16" s="9"/>
      <c r="N16" s="9"/>
      <c r="O16" s="9"/>
      <c r="P16" s="45"/>
      <c r="Q16" s="9"/>
      <c r="R16" s="46"/>
      <c r="S16" s="10"/>
      <c r="T16" s="47"/>
      <c r="U16" s="10"/>
      <c r="V16" s="10"/>
      <c r="W16" s="10"/>
      <c r="X16" s="48"/>
      <c r="Y16" s="10"/>
      <c r="Z16" s="48"/>
      <c r="AA16" s="11"/>
      <c r="AB16" s="49"/>
      <c r="AC16" s="11"/>
      <c r="AD16" s="11"/>
      <c r="AE16" s="11"/>
      <c r="AF16" s="50"/>
      <c r="AG16" s="11"/>
      <c r="AH16" s="50"/>
      <c r="AI16" s="37"/>
      <c r="AJ16" s="51"/>
      <c r="AK16" s="37"/>
      <c r="AL16" s="37"/>
      <c r="AM16" s="37"/>
      <c r="AN16" s="52"/>
      <c r="AO16" s="37"/>
      <c r="AP16" s="52"/>
      <c r="AQ16" s="53"/>
      <c r="AR16" s="54"/>
    </row>
    <row r="17" spans="2:44" ht="14.55" customHeight="1" x14ac:dyDescent="0.3">
      <c r="B17" s="7">
        <v>13</v>
      </c>
      <c r="C17" s="7"/>
      <c r="D17" s="7"/>
      <c r="E17" s="7"/>
      <c r="F17" s="55"/>
      <c r="G17" s="8"/>
      <c r="H17" s="13"/>
      <c r="I17" s="19"/>
      <c r="J17" s="8"/>
      <c r="K17" s="9"/>
      <c r="L17" s="44"/>
      <c r="M17" s="9"/>
      <c r="N17" s="9"/>
      <c r="O17" s="9"/>
      <c r="P17" s="45"/>
      <c r="Q17" s="9"/>
      <c r="R17" s="46"/>
      <c r="S17" s="10"/>
      <c r="T17" s="47"/>
      <c r="U17" s="10"/>
      <c r="V17" s="10"/>
      <c r="W17" s="10"/>
      <c r="X17" s="48"/>
      <c r="Y17" s="10"/>
      <c r="Z17" s="48"/>
      <c r="AA17" s="11"/>
      <c r="AB17" s="49"/>
      <c r="AC17" s="11"/>
      <c r="AD17" s="11"/>
      <c r="AE17" s="11"/>
      <c r="AF17" s="50"/>
      <c r="AG17" s="11"/>
      <c r="AH17" s="50"/>
      <c r="AI17" s="37"/>
      <c r="AJ17" s="51"/>
      <c r="AK17" s="37"/>
      <c r="AL17" s="37"/>
      <c r="AM17" s="37"/>
      <c r="AN17" s="52"/>
      <c r="AO17" s="37"/>
      <c r="AP17" s="52"/>
      <c r="AQ17" s="53"/>
      <c r="AR17" s="54"/>
    </row>
    <row r="18" spans="2:44" x14ac:dyDescent="0.3">
      <c r="B18" s="7">
        <v>14</v>
      </c>
      <c r="C18" s="7"/>
      <c r="D18" s="7"/>
      <c r="E18" s="7"/>
      <c r="F18" s="55"/>
      <c r="G18" s="8"/>
      <c r="H18" s="13"/>
      <c r="I18" s="19"/>
      <c r="J18" s="8"/>
      <c r="K18" s="9"/>
      <c r="L18" s="44"/>
      <c r="M18" s="9"/>
      <c r="N18" s="9"/>
      <c r="O18" s="9"/>
      <c r="P18" s="45"/>
      <c r="Q18" s="9"/>
      <c r="R18" s="46"/>
      <c r="S18" s="10"/>
      <c r="T18" s="47"/>
      <c r="U18" s="10"/>
      <c r="V18" s="10"/>
      <c r="W18" s="10"/>
      <c r="X18" s="48"/>
      <c r="Y18" s="10"/>
      <c r="Z18" s="48"/>
      <c r="AA18" s="11"/>
      <c r="AB18" s="49"/>
      <c r="AC18" s="11"/>
      <c r="AD18" s="11"/>
      <c r="AE18" s="11"/>
      <c r="AF18" s="50"/>
      <c r="AG18" s="11"/>
      <c r="AH18" s="50"/>
      <c r="AI18" s="37"/>
      <c r="AJ18" s="51"/>
      <c r="AK18" s="37"/>
      <c r="AL18" s="37"/>
      <c r="AM18" s="37"/>
      <c r="AN18" s="52"/>
      <c r="AO18" s="37"/>
      <c r="AP18" s="52"/>
      <c r="AQ18" s="53"/>
      <c r="AR18" s="54"/>
    </row>
    <row r="19" spans="2:44" x14ac:dyDescent="0.3">
      <c r="B19" s="7">
        <v>15</v>
      </c>
      <c r="C19" s="7"/>
      <c r="D19" s="7"/>
      <c r="E19" s="42"/>
      <c r="F19" s="55"/>
      <c r="G19" s="8"/>
      <c r="H19" s="13"/>
      <c r="I19" s="19"/>
      <c r="J19" s="8"/>
      <c r="K19" s="9"/>
      <c r="L19" s="44"/>
      <c r="M19" s="9"/>
      <c r="N19" s="9"/>
      <c r="O19" s="9"/>
      <c r="P19" s="45"/>
      <c r="Q19" s="9"/>
      <c r="R19" s="46"/>
      <c r="S19" s="10"/>
      <c r="T19" s="47"/>
      <c r="U19" s="10"/>
      <c r="V19" s="10"/>
      <c r="W19" s="10"/>
      <c r="X19" s="48"/>
      <c r="Y19" s="10"/>
      <c r="Z19" s="48"/>
      <c r="AA19" s="11"/>
      <c r="AB19" s="49"/>
      <c r="AC19" s="11"/>
      <c r="AD19" s="11"/>
      <c r="AE19" s="11"/>
      <c r="AF19" s="50"/>
      <c r="AG19" s="11"/>
      <c r="AH19" s="50"/>
      <c r="AI19" s="37"/>
      <c r="AJ19" s="51"/>
      <c r="AK19" s="37"/>
      <c r="AL19" s="37"/>
      <c r="AM19" s="37"/>
      <c r="AN19" s="52"/>
      <c r="AO19" s="37"/>
      <c r="AP19" s="52"/>
      <c r="AQ19" s="53"/>
      <c r="AR19" s="54"/>
    </row>
    <row r="20" spans="2:44" x14ac:dyDescent="0.3">
      <c r="B20" s="7">
        <v>16</v>
      </c>
      <c r="C20" s="7"/>
      <c r="D20" s="7"/>
      <c r="E20" s="42"/>
      <c r="F20" s="55"/>
      <c r="G20" s="8"/>
      <c r="H20" s="13"/>
      <c r="I20" s="19"/>
      <c r="J20" s="8"/>
      <c r="K20" s="9"/>
      <c r="L20" s="44"/>
      <c r="M20" s="9"/>
      <c r="N20" s="9"/>
      <c r="O20" s="9"/>
      <c r="P20" s="45"/>
      <c r="Q20" s="9"/>
      <c r="R20" s="46"/>
      <c r="S20" s="10"/>
      <c r="T20" s="47"/>
      <c r="U20" s="10"/>
      <c r="V20" s="10"/>
      <c r="W20" s="10"/>
      <c r="X20" s="48"/>
      <c r="Y20" s="10"/>
      <c r="Z20" s="48"/>
      <c r="AA20" s="11"/>
      <c r="AB20" s="49"/>
      <c r="AC20" s="11"/>
      <c r="AD20" s="11"/>
      <c r="AE20" s="11"/>
      <c r="AF20" s="50"/>
      <c r="AG20" s="11"/>
      <c r="AH20" s="50"/>
      <c r="AI20" s="37"/>
      <c r="AJ20" s="51"/>
      <c r="AK20" s="37"/>
      <c r="AL20" s="37"/>
      <c r="AM20" s="37"/>
      <c r="AN20" s="52"/>
      <c r="AO20" s="37"/>
      <c r="AP20" s="52"/>
      <c r="AQ20" s="53"/>
      <c r="AR20" s="54"/>
    </row>
    <row r="21" spans="2:44" x14ac:dyDescent="0.3">
      <c r="B21" s="7">
        <v>17</v>
      </c>
      <c r="C21" s="7"/>
      <c r="D21" s="7"/>
      <c r="E21" s="42"/>
      <c r="F21" s="55"/>
      <c r="G21" s="8"/>
      <c r="H21" s="13"/>
      <c r="I21" s="19"/>
      <c r="J21" s="8"/>
      <c r="K21" s="9"/>
      <c r="L21" s="44"/>
      <c r="M21" s="9"/>
      <c r="N21" s="9"/>
      <c r="O21" s="9"/>
      <c r="P21" s="45"/>
      <c r="Q21" s="9"/>
      <c r="R21" s="46"/>
      <c r="S21" s="10"/>
      <c r="T21" s="47"/>
      <c r="U21" s="10"/>
      <c r="V21" s="10"/>
      <c r="W21" s="10"/>
      <c r="X21" s="48"/>
      <c r="Y21" s="10"/>
      <c r="Z21" s="48"/>
      <c r="AA21" s="11"/>
      <c r="AB21" s="49"/>
      <c r="AC21" s="11"/>
      <c r="AD21" s="11"/>
      <c r="AE21" s="11"/>
      <c r="AF21" s="50"/>
      <c r="AG21" s="11"/>
      <c r="AH21" s="50"/>
      <c r="AI21" s="37"/>
      <c r="AJ21" s="51"/>
      <c r="AK21" s="37"/>
      <c r="AL21" s="37"/>
      <c r="AM21" s="37"/>
      <c r="AN21" s="52"/>
      <c r="AO21" s="37"/>
      <c r="AP21" s="52"/>
      <c r="AQ21" s="53"/>
      <c r="AR21" s="54"/>
    </row>
    <row r="22" spans="2:44" x14ac:dyDescent="0.3">
      <c r="B22" s="7">
        <v>18</v>
      </c>
      <c r="C22" s="7"/>
      <c r="D22" s="7"/>
      <c r="E22" s="42"/>
      <c r="F22" s="55"/>
      <c r="G22" s="8"/>
      <c r="H22" s="13"/>
      <c r="I22" s="19"/>
      <c r="J22" s="8"/>
      <c r="K22" s="9"/>
      <c r="L22" s="44"/>
      <c r="M22" s="9"/>
      <c r="N22" s="9"/>
      <c r="O22" s="9"/>
      <c r="P22" s="45"/>
      <c r="Q22" s="9"/>
      <c r="R22" s="46"/>
      <c r="S22" s="10"/>
      <c r="T22" s="47"/>
      <c r="U22" s="10"/>
      <c r="V22" s="10"/>
      <c r="W22" s="10"/>
      <c r="X22" s="48"/>
      <c r="Y22" s="10"/>
      <c r="Z22" s="48"/>
      <c r="AA22" s="11"/>
      <c r="AB22" s="49"/>
      <c r="AC22" s="11"/>
      <c r="AD22" s="11"/>
      <c r="AE22" s="11"/>
      <c r="AF22" s="50"/>
      <c r="AG22" s="11"/>
      <c r="AH22" s="50"/>
      <c r="AI22" s="37"/>
      <c r="AJ22" s="51"/>
      <c r="AK22" s="37"/>
      <c r="AL22" s="37"/>
      <c r="AM22" s="37"/>
      <c r="AN22" s="52"/>
      <c r="AO22" s="37"/>
      <c r="AP22" s="52"/>
      <c r="AQ22" s="53"/>
      <c r="AR22" s="54"/>
    </row>
    <row r="23" spans="2:44" x14ac:dyDescent="0.3">
      <c r="B23" s="7">
        <v>19</v>
      </c>
      <c r="C23" s="7"/>
      <c r="D23" s="7"/>
      <c r="E23" s="42"/>
      <c r="F23" s="43"/>
      <c r="G23" s="8"/>
      <c r="H23" s="13"/>
      <c r="I23" s="19"/>
      <c r="J23" s="8"/>
      <c r="K23" s="9"/>
      <c r="L23" s="44"/>
      <c r="M23" s="9"/>
      <c r="N23" s="9"/>
      <c r="O23" s="9"/>
      <c r="P23" s="45"/>
      <c r="Q23" s="9"/>
      <c r="R23" s="46"/>
      <c r="S23" s="10"/>
      <c r="T23" s="47"/>
      <c r="U23" s="10"/>
      <c r="V23" s="10"/>
      <c r="W23" s="10"/>
      <c r="X23" s="48"/>
      <c r="Y23" s="10"/>
      <c r="Z23" s="48"/>
      <c r="AA23" s="11"/>
      <c r="AB23" s="49"/>
      <c r="AC23" s="11"/>
      <c r="AD23" s="11"/>
      <c r="AE23" s="11"/>
      <c r="AF23" s="50"/>
      <c r="AG23" s="11"/>
      <c r="AH23" s="50"/>
      <c r="AI23" s="37"/>
      <c r="AJ23" s="51"/>
      <c r="AK23" s="37"/>
      <c r="AL23" s="37"/>
      <c r="AM23" s="37"/>
      <c r="AN23" s="52"/>
      <c r="AO23" s="37"/>
      <c r="AP23" s="52"/>
      <c r="AQ23" s="53"/>
      <c r="AR23" s="54"/>
    </row>
    <row r="24" spans="2:44" x14ac:dyDescent="0.3">
      <c r="B24" s="7">
        <v>20</v>
      </c>
      <c r="C24" s="7"/>
      <c r="D24" s="7"/>
      <c r="E24" s="42"/>
      <c r="F24" s="43"/>
      <c r="G24" s="8"/>
      <c r="H24" s="13"/>
      <c r="I24" s="19"/>
      <c r="J24" s="8"/>
      <c r="K24" s="9"/>
      <c r="L24" s="44"/>
      <c r="M24" s="9"/>
      <c r="N24" s="9"/>
      <c r="O24" s="9"/>
      <c r="P24" s="45"/>
      <c r="Q24" s="9"/>
      <c r="R24" s="46"/>
      <c r="S24" s="10"/>
      <c r="T24" s="47"/>
      <c r="U24" s="10"/>
      <c r="V24" s="10"/>
      <c r="W24" s="10"/>
      <c r="X24" s="48"/>
      <c r="Y24" s="10"/>
      <c r="Z24" s="48"/>
      <c r="AA24" s="11"/>
      <c r="AB24" s="49"/>
      <c r="AC24" s="11"/>
      <c r="AD24" s="11"/>
      <c r="AE24" s="11"/>
      <c r="AF24" s="50"/>
      <c r="AG24" s="11"/>
      <c r="AH24" s="50"/>
      <c r="AI24" s="37"/>
      <c r="AJ24" s="51"/>
      <c r="AK24" s="37"/>
      <c r="AL24" s="37"/>
      <c r="AM24" s="37"/>
      <c r="AN24" s="52"/>
      <c r="AO24" s="37"/>
      <c r="AP24" s="52"/>
      <c r="AQ24" s="53"/>
      <c r="AR24" s="54"/>
    </row>
    <row r="25" spans="2:44" x14ac:dyDescent="0.3">
      <c r="B25" s="7">
        <v>21</v>
      </c>
      <c r="C25" s="7"/>
      <c r="D25" s="7"/>
      <c r="E25" s="42"/>
      <c r="F25" s="43"/>
      <c r="G25" s="8"/>
      <c r="H25" s="13"/>
      <c r="I25" s="19"/>
      <c r="J25" s="8"/>
      <c r="K25" s="9"/>
      <c r="L25" s="44"/>
      <c r="M25" s="9"/>
      <c r="N25" s="9"/>
      <c r="O25" s="9"/>
      <c r="P25" s="45"/>
      <c r="Q25" s="9"/>
      <c r="R25" s="46"/>
      <c r="S25" s="10"/>
      <c r="T25" s="47"/>
      <c r="U25" s="10"/>
      <c r="V25" s="10"/>
      <c r="W25" s="10"/>
      <c r="X25" s="48"/>
      <c r="Y25" s="10"/>
      <c r="Z25" s="48"/>
      <c r="AA25" s="11"/>
      <c r="AB25" s="49"/>
      <c r="AC25" s="11"/>
      <c r="AD25" s="11"/>
      <c r="AE25" s="11"/>
      <c r="AF25" s="50"/>
      <c r="AG25" s="11"/>
      <c r="AH25" s="50"/>
      <c r="AI25" s="37"/>
      <c r="AJ25" s="51"/>
      <c r="AK25" s="37"/>
      <c r="AL25" s="37"/>
      <c r="AM25" s="37"/>
      <c r="AN25" s="52"/>
      <c r="AO25" s="37"/>
      <c r="AP25" s="52"/>
      <c r="AQ25" s="53"/>
      <c r="AR25" s="54"/>
    </row>
    <row r="26" spans="2:44" x14ac:dyDescent="0.3">
      <c r="B26" s="7">
        <v>22</v>
      </c>
      <c r="C26" s="7"/>
      <c r="D26" s="7"/>
      <c r="E26" s="42"/>
      <c r="F26" s="43"/>
      <c r="G26" s="8"/>
      <c r="H26" s="13"/>
      <c r="I26" s="19"/>
      <c r="J26" s="8"/>
      <c r="K26" s="9"/>
      <c r="L26" s="44"/>
      <c r="M26" s="9"/>
      <c r="N26" s="9"/>
      <c r="O26" s="9"/>
      <c r="P26" s="45"/>
      <c r="Q26" s="9"/>
      <c r="R26" s="46"/>
      <c r="S26" s="10"/>
      <c r="T26" s="47"/>
      <c r="U26" s="10"/>
      <c r="V26" s="10"/>
      <c r="W26" s="10"/>
      <c r="X26" s="48"/>
      <c r="Y26" s="10"/>
      <c r="Z26" s="48"/>
      <c r="AA26" s="11"/>
      <c r="AB26" s="49"/>
      <c r="AC26" s="11"/>
      <c r="AD26" s="11"/>
      <c r="AE26" s="11"/>
      <c r="AF26" s="50"/>
      <c r="AG26" s="11"/>
      <c r="AH26" s="50"/>
      <c r="AI26" s="37"/>
      <c r="AJ26" s="51"/>
      <c r="AK26" s="37"/>
      <c r="AL26" s="37"/>
      <c r="AM26" s="37"/>
      <c r="AN26" s="52"/>
      <c r="AO26" s="37"/>
      <c r="AP26" s="52"/>
      <c r="AQ26" s="53"/>
      <c r="AR26" s="54"/>
    </row>
    <row r="27" spans="2:44" x14ac:dyDescent="0.3">
      <c r="B27" s="7">
        <v>23</v>
      </c>
      <c r="C27" s="7"/>
      <c r="D27" s="7"/>
      <c r="E27" s="42"/>
      <c r="F27" s="43"/>
      <c r="G27" s="8"/>
      <c r="H27" s="13"/>
      <c r="I27" s="19"/>
      <c r="J27" s="8"/>
      <c r="K27" s="9"/>
      <c r="L27" s="44"/>
      <c r="M27" s="9"/>
      <c r="N27" s="9"/>
      <c r="O27" s="9"/>
      <c r="P27" s="45"/>
      <c r="Q27" s="9"/>
      <c r="R27" s="46"/>
      <c r="S27" s="10"/>
      <c r="T27" s="47"/>
      <c r="U27" s="10"/>
      <c r="V27" s="10"/>
      <c r="W27" s="10"/>
      <c r="X27" s="48"/>
      <c r="Y27" s="10"/>
      <c r="Z27" s="48"/>
      <c r="AA27" s="11"/>
      <c r="AB27" s="49"/>
      <c r="AC27" s="11"/>
      <c r="AD27" s="11"/>
      <c r="AE27" s="11"/>
      <c r="AF27" s="50"/>
      <c r="AG27" s="11"/>
      <c r="AH27" s="50"/>
      <c r="AI27" s="37"/>
      <c r="AJ27" s="51"/>
      <c r="AK27" s="37"/>
      <c r="AL27" s="37"/>
      <c r="AM27" s="37"/>
      <c r="AN27" s="52"/>
      <c r="AO27" s="37"/>
      <c r="AP27" s="52"/>
      <c r="AQ27" s="53"/>
      <c r="AR27" s="54"/>
    </row>
    <row r="28" spans="2:44" x14ac:dyDescent="0.3">
      <c r="B28" s="7">
        <v>24</v>
      </c>
      <c r="C28" s="7"/>
      <c r="D28" s="7"/>
      <c r="E28" s="42"/>
      <c r="F28" s="43"/>
      <c r="G28" s="8"/>
      <c r="H28" s="13"/>
      <c r="I28" s="19"/>
      <c r="J28" s="8"/>
      <c r="K28" s="9"/>
      <c r="L28" s="44"/>
      <c r="M28" s="9"/>
      <c r="N28" s="9"/>
      <c r="O28" s="9"/>
      <c r="P28" s="45"/>
      <c r="Q28" s="9"/>
      <c r="R28" s="46"/>
      <c r="S28" s="10"/>
      <c r="T28" s="47"/>
      <c r="U28" s="10"/>
      <c r="V28" s="10"/>
      <c r="W28" s="10"/>
      <c r="X28" s="48"/>
      <c r="Y28" s="10"/>
      <c r="Z28" s="48"/>
      <c r="AA28" s="11"/>
      <c r="AB28" s="49"/>
      <c r="AC28" s="11"/>
      <c r="AD28" s="11"/>
      <c r="AE28" s="11"/>
      <c r="AF28" s="50"/>
      <c r="AG28" s="11"/>
      <c r="AH28" s="50"/>
      <c r="AI28" s="37"/>
      <c r="AJ28" s="51"/>
      <c r="AK28" s="37"/>
      <c r="AL28" s="37"/>
      <c r="AM28" s="37"/>
      <c r="AN28" s="52"/>
      <c r="AO28" s="37"/>
      <c r="AP28" s="52"/>
      <c r="AQ28" s="53"/>
      <c r="AR28" s="54"/>
    </row>
    <row r="29" spans="2:44" x14ac:dyDescent="0.3">
      <c r="B29" s="7">
        <v>25</v>
      </c>
      <c r="C29" s="7"/>
      <c r="D29" s="7"/>
      <c r="E29" s="42"/>
      <c r="F29" s="43"/>
      <c r="G29" s="8"/>
      <c r="H29" s="13"/>
      <c r="I29" s="19"/>
      <c r="J29" s="8"/>
      <c r="K29" s="9"/>
      <c r="L29" s="44"/>
      <c r="M29" s="9"/>
      <c r="N29" s="9"/>
      <c r="O29" s="9"/>
      <c r="P29" s="45"/>
      <c r="Q29" s="9"/>
      <c r="R29" s="46"/>
      <c r="S29" s="10"/>
      <c r="T29" s="47"/>
      <c r="U29" s="10"/>
      <c r="V29" s="10"/>
      <c r="W29" s="10"/>
      <c r="X29" s="48"/>
      <c r="Y29" s="10"/>
      <c r="Z29" s="48"/>
      <c r="AA29" s="11"/>
      <c r="AB29" s="49"/>
      <c r="AC29" s="11"/>
      <c r="AD29" s="11"/>
      <c r="AE29" s="11"/>
      <c r="AF29" s="50"/>
      <c r="AG29" s="11"/>
      <c r="AH29" s="50"/>
      <c r="AI29" s="37"/>
      <c r="AJ29" s="51"/>
      <c r="AK29" s="37"/>
      <c r="AL29" s="37"/>
      <c r="AM29" s="37"/>
      <c r="AN29" s="52"/>
      <c r="AO29" s="37"/>
      <c r="AP29" s="52"/>
      <c r="AQ29" s="53"/>
      <c r="AR29" s="54"/>
    </row>
    <row r="30" spans="2:44" x14ac:dyDescent="0.3">
      <c r="B30" s="7">
        <v>26</v>
      </c>
      <c r="C30" s="7"/>
      <c r="D30" s="7"/>
      <c r="E30" s="42"/>
      <c r="F30" s="43"/>
      <c r="G30" s="8"/>
      <c r="H30" s="13"/>
      <c r="I30" s="19"/>
      <c r="J30" s="8"/>
      <c r="K30" s="9"/>
      <c r="L30" s="44"/>
      <c r="M30" s="9"/>
      <c r="N30" s="9"/>
      <c r="O30" s="9"/>
      <c r="P30" s="45"/>
      <c r="Q30" s="9"/>
      <c r="R30" s="46"/>
      <c r="S30" s="10"/>
      <c r="T30" s="47"/>
      <c r="U30" s="10"/>
      <c r="V30" s="10"/>
      <c r="W30" s="10"/>
      <c r="X30" s="48"/>
      <c r="Y30" s="10"/>
      <c r="Z30" s="48"/>
      <c r="AA30" s="11"/>
      <c r="AB30" s="49"/>
      <c r="AC30" s="11"/>
      <c r="AD30" s="11"/>
      <c r="AE30" s="11"/>
      <c r="AF30" s="50"/>
      <c r="AG30" s="11"/>
      <c r="AH30" s="50"/>
      <c r="AI30" s="37"/>
      <c r="AJ30" s="51"/>
      <c r="AK30" s="37"/>
      <c r="AL30" s="37"/>
      <c r="AM30" s="37"/>
      <c r="AN30" s="52"/>
      <c r="AO30" s="37"/>
      <c r="AP30" s="52"/>
      <c r="AQ30" s="53"/>
      <c r="AR30" s="54"/>
    </row>
    <row r="31" spans="2:44" x14ac:dyDescent="0.3">
      <c r="B31" s="7">
        <v>27</v>
      </c>
      <c r="C31" s="7"/>
      <c r="D31" s="7"/>
      <c r="E31" s="42"/>
      <c r="F31" s="43"/>
      <c r="G31" s="8"/>
      <c r="H31" s="13"/>
      <c r="I31" s="19"/>
      <c r="J31" s="8"/>
      <c r="K31" s="9"/>
      <c r="L31" s="44"/>
      <c r="M31" s="9"/>
      <c r="N31" s="9"/>
      <c r="O31" s="9"/>
      <c r="P31" s="45"/>
      <c r="Q31" s="9"/>
      <c r="R31" s="46"/>
      <c r="S31" s="10"/>
      <c r="T31" s="47"/>
      <c r="U31" s="10"/>
      <c r="V31" s="10"/>
      <c r="W31" s="10"/>
      <c r="X31" s="48"/>
      <c r="Y31" s="10"/>
      <c r="Z31" s="48"/>
      <c r="AA31" s="11"/>
      <c r="AB31" s="49"/>
      <c r="AC31" s="11"/>
      <c r="AD31" s="11"/>
      <c r="AE31" s="11"/>
      <c r="AF31" s="50"/>
      <c r="AG31" s="11"/>
      <c r="AH31" s="50"/>
      <c r="AI31" s="37"/>
      <c r="AJ31" s="51"/>
      <c r="AK31" s="37"/>
      <c r="AL31" s="37"/>
      <c r="AM31" s="37"/>
      <c r="AN31" s="52"/>
      <c r="AO31" s="37"/>
      <c r="AP31" s="52"/>
      <c r="AQ31" s="53"/>
      <c r="AR31" s="54"/>
    </row>
    <row r="32" spans="2:44" x14ac:dyDescent="0.3">
      <c r="B32" s="7">
        <v>28</v>
      </c>
      <c r="C32" s="7"/>
      <c r="D32" s="7"/>
      <c r="E32" s="42"/>
      <c r="F32" s="43"/>
      <c r="G32" s="8"/>
      <c r="H32" s="13"/>
      <c r="I32" s="19"/>
      <c r="J32" s="8"/>
      <c r="K32" s="9"/>
      <c r="L32" s="44"/>
      <c r="M32" s="9"/>
      <c r="N32" s="9"/>
      <c r="O32" s="9"/>
      <c r="P32" s="45"/>
      <c r="Q32" s="9"/>
      <c r="R32" s="46"/>
      <c r="S32" s="10"/>
      <c r="T32" s="47"/>
      <c r="U32" s="10"/>
      <c r="V32" s="10"/>
      <c r="W32" s="10"/>
      <c r="X32" s="48"/>
      <c r="Y32" s="10"/>
      <c r="Z32" s="48"/>
      <c r="AA32" s="11"/>
      <c r="AB32" s="49"/>
      <c r="AC32" s="11"/>
      <c r="AD32" s="11"/>
      <c r="AE32" s="11"/>
      <c r="AF32" s="50"/>
      <c r="AG32" s="11"/>
      <c r="AH32" s="50"/>
      <c r="AI32" s="37"/>
      <c r="AJ32" s="51"/>
      <c r="AK32" s="37"/>
      <c r="AL32" s="37"/>
      <c r="AM32" s="37"/>
      <c r="AN32" s="52"/>
      <c r="AO32" s="37"/>
      <c r="AP32" s="52"/>
      <c r="AQ32" s="53"/>
      <c r="AR32" s="54"/>
    </row>
    <row r="33" spans="2:44" x14ac:dyDescent="0.3">
      <c r="B33" s="7">
        <v>29</v>
      </c>
      <c r="C33" s="7"/>
      <c r="D33" s="7"/>
      <c r="E33" s="42"/>
      <c r="F33" s="55"/>
      <c r="G33" s="8"/>
      <c r="H33" s="13"/>
      <c r="I33" s="19"/>
      <c r="J33" s="8"/>
      <c r="K33" s="9"/>
      <c r="L33" s="44"/>
      <c r="M33" s="9"/>
      <c r="N33" s="9"/>
      <c r="O33" s="9"/>
      <c r="P33" s="45"/>
      <c r="Q33" s="9"/>
      <c r="R33" s="46"/>
      <c r="S33" s="10"/>
      <c r="T33" s="47"/>
      <c r="U33" s="10"/>
      <c r="V33" s="10"/>
      <c r="W33" s="10"/>
      <c r="X33" s="48"/>
      <c r="Y33" s="10"/>
      <c r="Z33" s="48"/>
      <c r="AA33" s="11"/>
      <c r="AB33" s="49"/>
      <c r="AC33" s="11"/>
      <c r="AD33" s="11"/>
      <c r="AE33" s="11"/>
      <c r="AF33" s="50"/>
      <c r="AG33" s="11"/>
      <c r="AH33" s="50"/>
      <c r="AI33" s="37"/>
      <c r="AJ33" s="51"/>
      <c r="AK33" s="37"/>
      <c r="AL33" s="37"/>
      <c r="AM33" s="37"/>
      <c r="AN33" s="52"/>
      <c r="AO33" s="37"/>
      <c r="AP33" s="52"/>
      <c r="AQ33" s="53"/>
      <c r="AR33" s="54"/>
    </row>
    <row r="34" spans="2:44" x14ac:dyDescent="0.3">
      <c r="B34" s="7">
        <v>30</v>
      </c>
      <c r="C34" s="7"/>
      <c r="D34" s="7"/>
      <c r="E34" s="42"/>
      <c r="F34" s="43"/>
      <c r="G34" s="8"/>
      <c r="H34" s="13"/>
      <c r="I34" s="19"/>
      <c r="J34" s="8"/>
      <c r="K34" s="9"/>
      <c r="L34" s="44"/>
      <c r="M34" s="9"/>
      <c r="N34" s="9"/>
      <c r="O34" s="9"/>
      <c r="P34" s="45"/>
      <c r="Q34" s="9"/>
      <c r="R34" s="46"/>
      <c r="S34" s="10"/>
      <c r="T34" s="47"/>
      <c r="U34" s="10"/>
      <c r="V34" s="10"/>
      <c r="W34" s="10"/>
      <c r="X34" s="48"/>
      <c r="Y34" s="10"/>
      <c r="Z34" s="48"/>
      <c r="AA34" s="11"/>
      <c r="AB34" s="49"/>
      <c r="AC34" s="11"/>
      <c r="AD34" s="11"/>
      <c r="AE34" s="11"/>
      <c r="AF34" s="50"/>
      <c r="AG34" s="11"/>
      <c r="AH34" s="50"/>
      <c r="AI34" s="37"/>
      <c r="AJ34" s="51"/>
      <c r="AK34" s="37"/>
      <c r="AL34" s="37"/>
      <c r="AM34" s="37"/>
      <c r="AN34" s="52"/>
      <c r="AO34" s="37"/>
      <c r="AP34" s="52"/>
      <c r="AQ34" s="53"/>
      <c r="AR34" s="54"/>
    </row>
    <row r="35" spans="2:44" x14ac:dyDescent="0.3">
      <c r="B35" s="7">
        <v>31</v>
      </c>
      <c r="C35" s="7"/>
      <c r="D35" s="7"/>
      <c r="E35" s="42"/>
      <c r="F35" s="55"/>
      <c r="G35" s="8"/>
      <c r="H35" s="13"/>
      <c r="I35" s="19"/>
      <c r="J35" s="8"/>
      <c r="K35" s="9"/>
      <c r="L35" s="44"/>
      <c r="M35" s="9"/>
      <c r="N35" s="9"/>
      <c r="O35" s="9"/>
      <c r="P35" s="45"/>
      <c r="Q35" s="9"/>
      <c r="R35" s="46"/>
      <c r="S35" s="10"/>
      <c r="T35" s="47"/>
      <c r="U35" s="10"/>
      <c r="V35" s="10"/>
      <c r="W35" s="10"/>
      <c r="X35" s="48"/>
      <c r="Y35" s="10"/>
      <c r="Z35" s="48"/>
      <c r="AA35" s="11"/>
      <c r="AB35" s="49"/>
      <c r="AC35" s="11"/>
      <c r="AD35" s="11"/>
      <c r="AE35" s="11"/>
      <c r="AF35" s="50"/>
      <c r="AG35" s="11"/>
      <c r="AH35" s="50"/>
      <c r="AI35" s="37"/>
      <c r="AJ35" s="51"/>
      <c r="AK35" s="37"/>
      <c r="AL35" s="37"/>
      <c r="AM35" s="37"/>
      <c r="AN35" s="52"/>
      <c r="AO35" s="37"/>
      <c r="AP35" s="52"/>
      <c r="AQ35" s="53"/>
      <c r="AR35" s="54"/>
    </row>
    <row r="36" spans="2:44" x14ac:dyDescent="0.3">
      <c r="B36" s="7">
        <v>32</v>
      </c>
      <c r="C36" s="7"/>
      <c r="D36" s="7"/>
      <c r="E36" s="42"/>
      <c r="F36" s="55"/>
      <c r="G36" s="8"/>
      <c r="H36" s="13"/>
      <c r="I36" s="19"/>
      <c r="J36" s="8"/>
      <c r="K36" s="9"/>
      <c r="L36" s="44"/>
      <c r="M36" s="9"/>
      <c r="N36" s="9"/>
      <c r="O36" s="9"/>
      <c r="P36" s="45"/>
      <c r="Q36" s="9"/>
      <c r="R36" s="46"/>
      <c r="S36" s="10"/>
      <c r="T36" s="47"/>
      <c r="U36" s="10"/>
      <c r="V36" s="10"/>
      <c r="W36" s="10"/>
      <c r="X36" s="48"/>
      <c r="Y36" s="10"/>
      <c r="Z36" s="48"/>
      <c r="AA36" s="11"/>
      <c r="AB36" s="49"/>
      <c r="AC36" s="11"/>
      <c r="AD36" s="11"/>
      <c r="AE36" s="11"/>
      <c r="AF36" s="50"/>
      <c r="AG36" s="11"/>
      <c r="AH36" s="50"/>
      <c r="AI36" s="37"/>
      <c r="AJ36" s="51"/>
      <c r="AK36" s="37"/>
      <c r="AL36" s="37"/>
      <c r="AM36" s="37"/>
      <c r="AN36" s="52"/>
      <c r="AO36" s="37"/>
      <c r="AP36" s="52"/>
      <c r="AQ36" s="53"/>
      <c r="AR36" s="54"/>
    </row>
    <row r="37" spans="2:44" x14ac:dyDescent="0.3">
      <c r="B37" s="7">
        <v>33</v>
      </c>
      <c r="C37" s="7"/>
      <c r="D37" s="7"/>
      <c r="E37" s="42"/>
      <c r="F37" s="55"/>
      <c r="G37" s="8"/>
      <c r="H37" s="13"/>
      <c r="I37" s="19"/>
      <c r="J37" s="8"/>
      <c r="K37" s="9"/>
      <c r="L37" s="44"/>
      <c r="M37" s="9"/>
      <c r="N37" s="9"/>
      <c r="O37" s="9"/>
      <c r="P37" s="45"/>
      <c r="Q37" s="9"/>
      <c r="R37" s="46"/>
      <c r="S37" s="10"/>
      <c r="T37" s="47"/>
      <c r="U37" s="10"/>
      <c r="V37" s="10"/>
      <c r="W37" s="10"/>
      <c r="X37" s="48"/>
      <c r="Y37" s="10"/>
      <c r="Z37" s="48"/>
      <c r="AA37" s="11"/>
      <c r="AB37" s="49"/>
      <c r="AC37" s="11"/>
      <c r="AD37" s="11"/>
      <c r="AE37" s="11"/>
      <c r="AF37" s="50"/>
      <c r="AG37" s="11"/>
      <c r="AH37" s="50"/>
      <c r="AI37" s="37"/>
      <c r="AJ37" s="51"/>
      <c r="AK37" s="37"/>
      <c r="AL37" s="37"/>
      <c r="AM37" s="37"/>
      <c r="AN37" s="52"/>
      <c r="AO37" s="37"/>
      <c r="AP37" s="52"/>
      <c r="AQ37" s="53"/>
      <c r="AR37" s="54"/>
    </row>
    <row r="38" spans="2:44" x14ac:dyDescent="0.3">
      <c r="B38" s="7">
        <v>34</v>
      </c>
      <c r="C38" s="7"/>
      <c r="D38" s="7"/>
      <c r="E38" s="42"/>
      <c r="F38" s="55"/>
      <c r="G38" s="8"/>
      <c r="H38" s="13"/>
      <c r="I38" s="19"/>
      <c r="J38" s="8"/>
      <c r="K38" s="9"/>
      <c r="L38" s="44"/>
      <c r="M38" s="9"/>
      <c r="N38" s="9"/>
      <c r="O38" s="9"/>
      <c r="P38" s="45"/>
      <c r="Q38" s="9"/>
      <c r="R38" s="46"/>
      <c r="S38" s="10"/>
      <c r="T38" s="47"/>
      <c r="U38" s="10"/>
      <c r="V38" s="10"/>
      <c r="W38" s="10"/>
      <c r="X38" s="48"/>
      <c r="Y38" s="10"/>
      <c r="Z38" s="48"/>
      <c r="AA38" s="11"/>
      <c r="AB38" s="49"/>
      <c r="AC38" s="11"/>
      <c r="AD38" s="11"/>
      <c r="AE38" s="11"/>
      <c r="AF38" s="50"/>
      <c r="AG38" s="11"/>
      <c r="AH38" s="50"/>
      <c r="AI38" s="37"/>
      <c r="AJ38" s="51"/>
      <c r="AK38" s="37"/>
      <c r="AL38" s="37"/>
      <c r="AM38" s="37"/>
      <c r="AN38" s="52"/>
      <c r="AO38" s="37"/>
      <c r="AP38" s="52"/>
      <c r="AQ38" s="53"/>
      <c r="AR38" s="54"/>
    </row>
    <row r="39" spans="2:44" x14ac:dyDescent="0.3">
      <c r="B39" s="7">
        <v>35</v>
      </c>
      <c r="C39" s="7"/>
      <c r="D39" s="7"/>
      <c r="E39" s="42"/>
      <c r="F39" s="55"/>
      <c r="G39" s="8"/>
      <c r="H39" s="13"/>
      <c r="I39" s="19"/>
      <c r="J39" s="8"/>
      <c r="K39" s="9"/>
      <c r="L39" s="44"/>
      <c r="M39" s="9"/>
      <c r="N39" s="9"/>
      <c r="O39" s="9"/>
      <c r="P39" s="45"/>
      <c r="Q39" s="9"/>
      <c r="R39" s="46"/>
      <c r="S39" s="10"/>
      <c r="T39" s="47"/>
      <c r="U39" s="10"/>
      <c r="V39" s="10"/>
      <c r="W39" s="10"/>
      <c r="X39" s="48"/>
      <c r="Y39" s="10"/>
      <c r="Z39" s="48"/>
      <c r="AA39" s="11"/>
      <c r="AB39" s="49"/>
      <c r="AC39" s="11"/>
      <c r="AD39" s="11"/>
      <c r="AE39" s="11"/>
      <c r="AF39" s="50"/>
      <c r="AG39" s="11"/>
      <c r="AH39" s="50"/>
      <c r="AI39" s="37"/>
      <c r="AJ39" s="51"/>
      <c r="AK39" s="37"/>
      <c r="AL39" s="37"/>
      <c r="AM39" s="37"/>
      <c r="AN39" s="52"/>
      <c r="AO39" s="37"/>
      <c r="AP39" s="52"/>
      <c r="AQ39" s="53"/>
      <c r="AR39" s="54"/>
    </row>
    <row r="40" spans="2:44" x14ac:dyDescent="0.3">
      <c r="B40" s="7">
        <v>36</v>
      </c>
      <c r="C40" s="7"/>
      <c r="D40" s="7"/>
      <c r="E40" s="42"/>
      <c r="F40" s="55"/>
      <c r="G40" s="8"/>
      <c r="H40" s="13"/>
      <c r="I40" s="19"/>
      <c r="J40" s="8"/>
      <c r="K40" s="9"/>
      <c r="L40" s="44"/>
      <c r="M40" s="9"/>
      <c r="N40" s="9"/>
      <c r="O40" s="9"/>
      <c r="P40" s="45"/>
      <c r="Q40" s="9"/>
      <c r="R40" s="46"/>
      <c r="S40" s="10"/>
      <c r="T40" s="47"/>
      <c r="U40" s="10"/>
      <c r="V40" s="10"/>
      <c r="W40" s="10"/>
      <c r="X40" s="48"/>
      <c r="Y40" s="10"/>
      <c r="Z40" s="48"/>
      <c r="AA40" s="11"/>
      <c r="AB40" s="49"/>
      <c r="AC40" s="11"/>
      <c r="AD40" s="11"/>
      <c r="AE40" s="11"/>
      <c r="AF40" s="50"/>
      <c r="AG40" s="11"/>
      <c r="AH40" s="50"/>
      <c r="AI40" s="37"/>
      <c r="AJ40" s="51"/>
      <c r="AK40" s="37"/>
      <c r="AL40" s="37"/>
      <c r="AM40" s="37"/>
      <c r="AN40" s="52"/>
      <c r="AO40" s="37"/>
      <c r="AP40" s="52"/>
      <c r="AQ40" s="53"/>
      <c r="AR40" s="54"/>
    </row>
    <row r="41" spans="2:44" x14ac:dyDescent="0.3">
      <c r="B41" s="7">
        <v>37</v>
      </c>
      <c r="C41" s="7"/>
      <c r="D41" s="7"/>
      <c r="E41" s="42"/>
      <c r="F41" s="55"/>
      <c r="G41" s="8"/>
      <c r="H41" s="19"/>
      <c r="I41" s="19"/>
      <c r="J41" s="8"/>
      <c r="K41" s="9"/>
      <c r="L41" s="44"/>
      <c r="M41" s="9"/>
      <c r="N41" s="9"/>
      <c r="O41" s="9"/>
      <c r="P41" s="45"/>
      <c r="Q41" s="9"/>
      <c r="R41" s="46"/>
      <c r="S41" s="10"/>
      <c r="T41" s="47"/>
      <c r="U41" s="10"/>
      <c r="V41" s="10"/>
      <c r="W41" s="56"/>
      <c r="X41" s="48"/>
      <c r="Y41" s="10"/>
      <c r="Z41" s="48"/>
      <c r="AA41" s="11"/>
      <c r="AB41" s="49"/>
      <c r="AC41" s="11"/>
      <c r="AD41" s="11"/>
      <c r="AE41" s="57"/>
      <c r="AF41" s="50"/>
      <c r="AG41" s="11"/>
      <c r="AH41" s="50"/>
      <c r="AI41" s="37"/>
      <c r="AJ41" s="51"/>
      <c r="AK41" s="37"/>
      <c r="AL41" s="37"/>
      <c r="AM41" s="58"/>
      <c r="AN41" s="52"/>
      <c r="AO41" s="37"/>
      <c r="AP41" s="52"/>
      <c r="AQ41" s="53"/>
      <c r="AR41" s="54"/>
    </row>
    <row r="42" spans="2:44" x14ac:dyDescent="0.3">
      <c r="B42" s="7">
        <v>38</v>
      </c>
      <c r="C42" s="7"/>
      <c r="D42" s="7"/>
      <c r="E42" s="42"/>
      <c r="F42" s="55"/>
      <c r="G42" s="8"/>
      <c r="H42" s="19"/>
      <c r="I42" s="19"/>
      <c r="J42" s="8"/>
      <c r="K42" s="9"/>
      <c r="L42" s="44"/>
      <c r="M42" s="9"/>
      <c r="N42" s="9"/>
      <c r="O42" s="9"/>
      <c r="P42" s="45"/>
      <c r="Q42" s="9"/>
      <c r="R42" s="46"/>
      <c r="S42" s="10"/>
      <c r="T42" s="47"/>
      <c r="U42" s="10"/>
      <c r="V42" s="10"/>
      <c r="W42" s="56"/>
      <c r="X42" s="48"/>
      <c r="Y42" s="10"/>
      <c r="Z42" s="48"/>
      <c r="AA42" s="11"/>
      <c r="AB42" s="49"/>
      <c r="AC42" s="11"/>
      <c r="AD42" s="11"/>
      <c r="AE42" s="57"/>
      <c r="AF42" s="50"/>
      <c r="AG42" s="11"/>
      <c r="AH42" s="50"/>
      <c r="AI42" s="37"/>
      <c r="AJ42" s="51"/>
      <c r="AK42" s="37"/>
      <c r="AL42" s="37"/>
      <c r="AM42" s="58"/>
      <c r="AN42" s="52"/>
      <c r="AO42" s="37"/>
      <c r="AP42" s="52"/>
      <c r="AQ42" s="53"/>
      <c r="AR42" s="54"/>
    </row>
    <row r="43" spans="2:44" x14ac:dyDescent="0.3">
      <c r="B43" s="7">
        <v>39</v>
      </c>
      <c r="C43" s="7"/>
      <c r="D43" s="7"/>
      <c r="E43" s="42"/>
      <c r="F43" s="55"/>
      <c r="G43" s="8"/>
      <c r="H43" s="19"/>
      <c r="I43" s="19"/>
      <c r="J43" s="8"/>
      <c r="K43" s="9"/>
      <c r="L43" s="44"/>
      <c r="M43" s="9"/>
      <c r="N43" s="9"/>
      <c r="O43" s="9"/>
      <c r="P43" s="45"/>
      <c r="Q43" s="9"/>
      <c r="R43" s="46"/>
      <c r="S43" s="10"/>
      <c r="T43" s="47"/>
      <c r="U43" s="10"/>
      <c r="V43" s="10"/>
      <c r="W43" s="56"/>
      <c r="X43" s="48"/>
      <c r="Y43" s="10"/>
      <c r="Z43" s="48"/>
      <c r="AA43" s="11"/>
      <c r="AB43" s="49"/>
      <c r="AC43" s="11"/>
      <c r="AD43" s="11"/>
      <c r="AE43" s="57"/>
      <c r="AF43" s="50"/>
      <c r="AG43" s="11"/>
      <c r="AH43" s="50"/>
      <c r="AI43" s="37"/>
      <c r="AJ43" s="51"/>
      <c r="AK43" s="37"/>
      <c r="AL43" s="37"/>
      <c r="AM43" s="58"/>
      <c r="AN43" s="52"/>
      <c r="AO43" s="37"/>
      <c r="AP43" s="52"/>
      <c r="AQ43" s="53"/>
      <c r="AR43" s="54"/>
    </row>
    <row r="44" spans="2:44" x14ac:dyDescent="0.3">
      <c r="B44" s="7">
        <v>40</v>
      </c>
      <c r="C44" s="7"/>
      <c r="D44" s="7"/>
      <c r="E44" s="42"/>
      <c r="F44" s="55"/>
      <c r="G44" s="8"/>
      <c r="H44" s="19"/>
      <c r="I44" s="19"/>
      <c r="J44" s="8"/>
      <c r="K44" s="9"/>
      <c r="L44" s="44"/>
      <c r="M44" s="9"/>
      <c r="N44" s="9"/>
      <c r="O44" s="9"/>
      <c r="P44" s="45"/>
      <c r="Q44" s="9"/>
      <c r="R44" s="46"/>
      <c r="S44" s="10"/>
      <c r="T44" s="47"/>
      <c r="U44" s="10"/>
      <c r="V44" s="10"/>
      <c r="W44" s="56"/>
      <c r="X44" s="48"/>
      <c r="Y44" s="10"/>
      <c r="Z44" s="48"/>
      <c r="AA44" s="11"/>
      <c r="AB44" s="49"/>
      <c r="AC44" s="11"/>
      <c r="AD44" s="11"/>
      <c r="AE44" s="57"/>
      <c r="AF44" s="50"/>
      <c r="AG44" s="11"/>
      <c r="AH44" s="50"/>
      <c r="AI44" s="37"/>
      <c r="AJ44" s="51"/>
      <c r="AK44" s="37"/>
      <c r="AL44" s="37"/>
      <c r="AM44" s="58"/>
      <c r="AN44" s="52"/>
      <c r="AO44" s="37"/>
      <c r="AP44" s="52"/>
      <c r="AQ44" s="53"/>
      <c r="AR44" s="54"/>
    </row>
    <row r="45" spans="2:44" x14ac:dyDescent="0.3">
      <c r="B45" s="7">
        <v>41</v>
      </c>
      <c r="C45" s="7"/>
      <c r="D45" s="7"/>
      <c r="E45" s="42"/>
      <c r="F45" s="55"/>
      <c r="G45" s="8"/>
      <c r="H45" s="19"/>
      <c r="I45" s="19"/>
      <c r="J45" s="8"/>
      <c r="K45" s="9"/>
      <c r="L45" s="44"/>
      <c r="M45" s="9"/>
      <c r="N45" s="9"/>
      <c r="O45" s="9"/>
      <c r="P45" s="45"/>
      <c r="Q45" s="9"/>
      <c r="R45" s="46"/>
      <c r="S45" s="10"/>
      <c r="T45" s="47"/>
      <c r="U45" s="10"/>
      <c r="V45" s="10"/>
      <c r="W45" s="56"/>
      <c r="X45" s="48"/>
      <c r="Y45" s="10"/>
      <c r="Z45" s="48"/>
      <c r="AA45" s="11"/>
      <c r="AB45" s="49"/>
      <c r="AC45" s="11"/>
      <c r="AD45" s="11"/>
      <c r="AE45" s="57"/>
      <c r="AF45" s="50"/>
      <c r="AG45" s="11"/>
      <c r="AH45" s="50"/>
      <c r="AI45" s="37"/>
      <c r="AJ45" s="51"/>
      <c r="AK45" s="37"/>
      <c r="AL45" s="37"/>
      <c r="AM45" s="58"/>
      <c r="AN45" s="52"/>
      <c r="AO45" s="37"/>
      <c r="AP45" s="52"/>
      <c r="AQ45" s="53"/>
      <c r="AR45" s="54"/>
    </row>
    <row r="46" spans="2:44" x14ac:dyDescent="0.3">
      <c r="B46" s="7">
        <v>42</v>
      </c>
      <c r="C46" s="7"/>
      <c r="D46" s="7"/>
      <c r="E46" s="42"/>
      <c r="F46" s="55"/>
      <c r="G46" s="8"/>
      <c r="H46" s="19"/>
      <c r="I46" s="19"/>
      <c r="J46" s="8"/>
      <c r="K46" s="9"/>
      <c r="L46" s="44"/>
      <c r="M46" s="9"/>
      <c r="N46" s="9"/>
      <c r="O46" s="9"/>
      <c r="P46" s="45"/>
      <c r="Q46" s="9"/>
      <c r="R46" s="46"/>
      <c r="S46" s="10"/>
      <c r="T46" s="47"/>
      <c r="U46" s="10"/>
      <c r="V46" s="10"/>
      <c r="W46" s="56"/>
      <c r="X46" s="48"/>
      <c r="Y46" s="10"/>
      <c r="Z46" s="48"/>
      <c r="AA46" s="11"/>
      <c r="AB46" s="49"/>
      <c r="AC46" s="11"/>
      <c r="AD46" s="11"/>
      <c r="AE46" s="57"/>
      <c r="AF46" s="50"/>
      <c r="AG46" s="11"/>
      <c r="AH46" s="50"/>
      <c r="AI46" s="37"/>
      <c r="AJ46" s="51"/>
      <c r="AK46" s="37"/>
      <c r="AL46" s="37"/>
      <c r="AM46" s="58"/>
      <c r="AN46" s="52"/>
      <c r="AO46" s="37"/>
      <c r="AP46" s="52"/>
      <c r="AQ46" s="53"/>
      <c r="AR46" s="54"/>
    </row>
    <row r="47" spans="2:44" x14ac:dyDescent="0.3">
      <c r="B47" s="7">
        <v>43</v>
      </c>
      <c r="C47" s="7"/>
      <c r="D47" s="7"/>
      <c r="E47" s="42"/>
      <c r="F47" s="55"/>
      <c r="G47" s="8"/>
      <c r="H47" s="19"/>
      <c r="I47" s="19"/>
      <c r="J47" s="8"/>
      <c r="K47" s="9"/>
      <c r="L47" s="44"/>
      <c r="M47" s="9"/>
      <c r="N47" s="9"/>
      <c r="O47" s="9"/>
      <c r="P47" s="45"/>
      <c r="Q47" s="9"/>
      <c r="R47" s="46"/>
      <c r="S47" s="10"/>
      <c r="T47" s="47"/>
      <c r="U47" s="10"/>
      <c r="V47" s="10"/>
      <c r="W47" s="56"/>
      <c r="X47" s="48"/>
      <c r="Y47" s="10"/>
      <c r="Z47" s="48"/>
      <c r="AA47" s="11"/>
      <c r="AB47" s="49"/>
      <c r="AC47" s="11"/>
      <c r="AD47" s="11"/>
      <c r="AE47" s="57"/>
      <c r="AF47" s="50"/>
      <c r="AG47" s="11"/>
      <c r="AH47" s="50"/>
      <c r="AI47" s="37"/>
      <c r="AJ47" s="51"/>
      <c r="AK47" s="37"/>
      <c r="AL47" s="37"/>
      <c r="AM47" s="58"/>
      <c r="AN47" s="52"/>
      <c r="AO47" s="37"/>
      <c r="AP47" s="52"/>
      <c r="AQ47" s="53"/>
      <c r="AR47" s="54"/>
    </row>
    <row r="48" spans="2:44" x14ac:dyDescent="0.3">
      <c r="B48" s="7">
        <v>44</v>
      </c>
      <c r="C48" s="7"/>
      <c r="D48" s="7"/>
      <c r="E48" s="42"/>
      <c r="F48" s="55"/>
      <c r="G48" s="8"/>
      <c r="H48" s="19"/>
      <c r="I48" s="19"/>
      <c r="J48" s="8"/>
      <c r="K48" s="9"/>
      <c r="L48" s="44"/>
      <c r="M48" s="9"/>
      <c r="N48" s="9"/>
      <c r="O48" s="9"/>
      <c r="P48" s="45"/>
      <c r="Q48" s="9"/>
      <c r="R48" s="46"/>
      <c r="S48" s="10"/>
      <c r="T48" s="47"/>
      <c r="U48" s="10"/>
      <c r="V48" s="10"/>
      <c r="W48" s="56"/>
      <c r="X48" s="48"/>
      <c r="Y48" s="10"/>
      <c r="Z48" s="48"/>
      <c r="AA48" s="11"/>
      <c r="AB48" s="49"/>
      <c r="AC48" s="11"/>
      <c r="AD48" s="11"/>
      <c r="AE48" s="57"/>
      <c r="AF48" s="50"/>
      <c r="AG48" s="11"/>
      <c r="AH48" s="50"/>
      <c r="AI48" s="37"/>
      <c r="AJ48" s="51"/>
      <c r="AK48" s="37"/>
      <c r="AL48" s="37"/>
      <c r="AM48" s="58"/>
      <c r="AN48" s="52"/>
      <c r="AO48" s="37"/>
      <c r="AP48" s="52"/>
      <c r="AQ48" s="53"/>
      <c r="AR48" s="54"/>
    </row>
    <row r="49" spans="2:44" x14ac:dyDescent="0.3">
      <c r="B49" s="7">
        <v>45</v>
      </c>
      <c r="C49" s="7"/>
      <c r="D49" s="7"/>
      <c r="E49" s="42"/>
      <c r="F49" s="55"/>
      <c r="G49" s="8"/>
      <c r="H49" s="19"/>
      <c r="I49" s="19"/>
      <c r="J49" s="8"/>
      <c r="K49" s="9"/>
      <c r="L49" s="44"/>
      <c r="M49" s="9"/>
      <c r="N49" s="9"/>
      <c r="O49" s="9"/>
      <c r="P49" s="45"/>
      <c r="Q49" s="9"/>
      <c r="R49" s="46"/>
      <c r="S49" s="10"/>
      <c r="T49" s="47"/>
      <c r="U49" s="10"/>
      <c r="V49" s="10"/>
      <c r="W49" s="56"/>
      <c r="X49" s="48"/>
      <c r="Y49" s="10"/>
      <c r="Z49" s="48"/>
      <c r="AA49" s="11"/>
      <c r="AB49" s="49"/>
      <c r="AC49" s="11"/>
      <c r="AD49" s="11"/>
      <c r="AE49" s="57"/>
      <c r="AF49" s="50"/>
      <c r="AG49" s="11"/>
      <c r="AH49" s="50"/>
      <c r="AI49" s="37"/>
      <c r="AJ49" s="51"/>
      <c r="AK49" s="37"/>
      <c r="AL49" s="37"/>
      <c r="AM49" s="58"/>
      <c r="AN49" s="52"/>
      <c r="AO49" s="37"/>
      <c r="AP49" s="52"/>
      <c r="AQ49" s="53"/>
      <c r="AR49" s="54"/>
    </row>
    <row r="50" spans="2:44" x14ac:dyDescent="0.3">
      <c r="B50" s="7">
        <v>46</v>
      </c>
      <c r="C50" s="7"/>
      <c r="D50" s="7"/>
      <c r="E50" s="42"/>
      <c r="F50" s="55"/>
      <c r="G50" s="8"/>
      <c r="H50" s="19"/>
      <c r="I50" s="19"/>
      <c r="J50" s="8"/>
      <c r="K50" s="9"/>
      <c r="L50" s="44"/>
      <c r="M50" s="9"/>
      <c r="N50" s="9"/>
      <c r="O50" s="9"/>
      <c r="P50" s="45"/>
      <c r="Q50" s="9"/>
      <c r="R50" s="46"/>
      <c r="S50" s="10"/>
      <c r="T50" s="47"/>
      <c r="U50" s="10"/>
      <c r="V50" s="10"/>
      <c r="W50" s="56"/>
      <c r="X50" s="48"/>
      <c r="Y50" s="10"/>
      <c r="Z50" s="48"/>
      <c r="AA50" s="11"/>
      <c r="AB50" s="49"/>
      <c r="AC50" s="11"/>
      <c r="AD50" s="11"/>
      <c r="AE50" s="57"/>
      <c r="AF50" s="50"/>
      <c r="AG50" s="11"/>
      <c r="AH50" s="50"/>
      <c r="AI50" s="37"/>
      <c r="AJ50" s="51"/>
      <c r="AK50" s="37"/>
      <c r="AL50" s="37"/>
      <c r="AM50" s="58"/>
      <c r="AN50" s="52"/>
      <c r="AO50" s="37"/>
      <c r="AP50" s="52"/>
      <c r="AQ50" s="53"/>
      <c r="AR50" s="54"/>
    </row>
    <row r="51" spans="2:44" x14ac:dyDescent="0.3">
      <c r="B51" s="7">
        <v>47</v>
      </c>
      <c r="C51" s="7"/>
      <c r="D51" s="7"/>
      <c r="E51" s="42"/>
      <c r="F51" s="55"/>
      <c r="G51" s="8"/>
      <c r="H51" s="19"/>
      <c r="I51" s="19"/>
      <c r="J51" s="8"/>
      <c r="K51" s="9"/>
      <c r="L51" s="44"/>
      <c r="M51" s="9"/>
      <c r="N51" s="9"/>
      <c r="O51" s="9"/>
      <c r="P51" s="45"/>
      <c r="Q51" s="9"/>
      <c r="R51" s="46"/>
      <c r="S51" s="10"/>
      <c r="T51" s="47"/>
      <c r="U51" s="10"/>
      <c r="V51" s="10"/>
      <c r="W51" s="56"/>
      <c r="X51" s="48"/>
      <c r="Y51" s="10"/>
      <c r="Z51" s="48"/>
      <c r="AA51" s="11"/>
      <c r="AB51" s="49"/>
      <c r="AC51" s="11"/>
      <c r="AD51" s="11"/>
      <c r="AE51" s="57"/>
      <c r="AF51" s="50"/>
      <c r="AG51" s="11"/>
      <c r="AH51" s="50"/>
      <c r="AI51" s="37"/>
      <c r="AJ51" s="51"/>
      <c r="AK51" s="37"/>
      <c r="AL51" s="37"/>
      <c r="AM51" s="58"/>
      <c r="AN51" s="52"/>
      <c r="AO51" s="37"/>
      <c r="AP51" s="52"/>
      <c r="AQ51" s="53"/>
      <c r="AR51" s="54"/>
    </row>
    <row r="52" spans="2:44" x14ac:dyDescent="0.3">
      <c r="B52" s="7">
        <v>48</v>
      </c>
      <c r="C52" s="7"/>
      <c r="D52" s="7"/>
      <c r="E52" s="42"/>
      <c r="F52" s="55"/>
      <c r="G52" s="8"/>
      <c r="H52" s="19"/>
      <c r="I52" s="19"/>
      <c r="J52" s="8"/>
      <c r="K52" s="9"/>
      <c r="L52" s="44"/>
      <c r="M52" s="9"/>
      <c r="N52" s="9"/>
      <c r="O52" s="9"/>
      <c r="P52" s="45"/>
      <c r="Q52" s="9"/>
      <c r="R52" s="46"/>
      <c r="S52" s="10"/>
      <c r="T52" s="47"/>
      <c r="U52" s="10"/>
      <c r="V52" s="10"/>
      <c r="W52" s="56"/>
      <c r="X52" s="48"/>
      <c r="Y52" s="10"/>
      <c r="Z52" s="48"/>
      <c r="AA52" s="11"/>
      <c r="AB52" s="49"/>
      <c r="AC52" s="11"/>
      <c r="AD52" s="11"/>
      <c r="AE52" s="57"/>
      <c r="AF52" s="50"/>
      <c r="AG52" s="11"/>
      <c r="AH52" s="50"/>
      <c r="AI52" s="37"/>
      <c r="AJ52" s="51"/>
      <c r="AK52" s="37"/>
      <c r="AL52" s="37"/>
      <c r="AM52" s="58"/>
      <c r="AN52" s="52"/>
      <c r="AO52" s="37"/>
      <c r="AP52" s="52"/>
      <c r="AQ52" s="53"/>
      <c r="AR52" s="54"/>
    </row>
    <row r="53" spans="2:44" x14ac:dyDescent="0.3">
      <c r="B53" s="7">
        <v>49</v>
      </c>
      <c r="C53" s="7"/>
      <c r="D53" s="7"/>
      <c r="E53" s="42"/>
      <c r="F53" s="55"/>
      <c r="G53" s="8"/>
      <c r="H53" s="20"/>
      <c r="I53" s="20"/>
      <c r="J53" s="8"/>
      <c r="K53" s="9"/>
      <c r="L53" s="44"/>
      <c r="M53" s="9"/>
      <c r="N53" s="9"/>
      <c r="O53" s="59"/>
      <c r="P53" s="45"/>
      <c r="Q53" s="9"/>
      <c r="R53" s="46"/>
      <c r="S53" s="10"/>
      <c r="T53" s="47"/>
      <c r="U53" s="10"/>
      <c r="V53" s="60"/>
      <c r="W53" s="56"/>
      <c r="X53" s="48"/>
      <c r="Y53" s="10"/>
      <c r="Z53" s="48"/>
      <c r="AA53" s="11"/>
      <c r="AB53" s="49"/>
      <c r="AC53" s="11"/>
      <c r="AD53" s="11"/>
      <c r="AE53" s="57"/>
      <c r="AF53" s="50"/>
      <c r="AG53" s="11"/>
      <c r="AH53" s="50"/>
      <c r="AI53" s="37"/>
      <c r="AJ53" s="51"/>
      <c r="AK53" s="37"/>
      <c r="AL53" s="37"/>
      <c r="AM53" s="58"/>
      <c r="AN53" s="52"/>
      <c r="AO53" s="37"/>
      <c r="AP53" s="52"/>
      <c r="AQ53" s="53"/>
      <c r="AR53" s="54"/>
    </row>
    <row r="54" spans="2:44" x14ac:dyDescent="0.3">
      <c r="B54" s="7">
        <v>50</v>
      </c>
      <c r="C54" s="7"/>
      <c r="D54" s="7"/>
      <c r="E54" s="42"/>
      <c r="F54" s="55"/>
      <c r="G54" s="8"/>
      <c r="H54" s="19"/>
      <c r="I54" s="19"/>
      <c r="J54" s="8"/>
      <c r="K54" s="9"/>
      <c r="L54" s="44"/>
      <c r="M54" s="9"/>
      <c r="N54" s="9"/>
      <c r="O54" s="59"/>
      <c r="P54" s="45"/>
      <c r="Q54" s="9"/>
      <c r="R54" s="46"/>
      <c r="S54" s="10"/>
      <c r="T54" s="47"/>
      <c r="U54" s="10"/>
      <c r="V54" s="10"/>
      <c r="W54" s="56"/>
      <c r="X54" s="48"/>
      <c r="Y54" s="10"/>
      <c r="Z54" s="48"/>
      <c r="AA54" s="11"/>
      <c r="AB54" s="49"/>
      <c r="AC54" s="11"/>
      <c r="AD54" s="11"/>
      <c r="AE54" s="57"/>
      <c r="AF54" s="50"/>
      <c r="AG54" s="11"/>
      <c r="AH54" s="50"/>
      <c r="AI54" s="37"/>
      <c r="AJ54" s="51"/>
      <c r="AK54" s="37"/>
      <c r="AL54" s="37"/>
      <c r="AM54" s="58"/>
      <c r="AN54" s="52"/>
      <c r="AO54" s="37"/>
      <c r="AP54" s="52"/>
      <c r="AQ54" s="53"/>
      <c r="AR54" s="54"/>
    </row>
    <row r="55" spans="2:44" x14ac:dyDescent="0.3">
      <c r="B55" s="7">
        <v>51</v>
      </c>
      <c r="C55" s="7"/>
      <c r="D55" s="7"/>
      <c r="E55" s="42"/>
      <c r="F55" s="43"/>
      <c r="G55" s="8"/>
      <c r="H55" s="13"/>
      <c r="I55" s="19"/>
      <c r="J55" s="8"/>
      <c r="K55" s="9"/>
      <c r="L55" s="44"/>
      <c r="M55" s="9"/>
      <c r="N55" s="9"/>
      <c r="O55" s="59"/>
      <c r="P55" s="45"/>
      <c r="Q55" s="9"/>
      <c r="R55" s="46"/>
      <c r="S55" s="10"/>
      <c r="T55" s="47"/>
      <c r="U55" s="10"/>
      <c r="V55" s="10"/>
      <c r="W55" s="56"/>
      <c r="X55" s="48"/>
      <c r="Y55" s="10"/>
      <c r="Z55" s="48"/>
      <c r="AA55" s="11"/>
      <c r="AB55" s="49"/>
      <c r="AC55" s="11"/>
      <c r="AD55" s="11"/>
      <c r="AE55" s="57"/>
      <c r="AF55" s="50"/>
      <c r="AG55" s="11"/>
      <c r="AH55" s="50"/>
      <c r="AI55" s="37"/>
      <c r="AJ55" s="51"/>
      <c r="AK55" s="37"/>
      <c r="AL55" s="37"/>
      <c r="AM55" s="58"/>
      <c r="AN55" s="52"/>
      <c r="AO55" s="37"/>
      <c r="AP55" s="52"/>
      <c r="AQ55" s="53"/>
      <c r="AR55" s="54"/>
    </row>
    <row r="56" spans="2:44" x14ac:dyDescent="0.3">
      <c r="B56" s="7">
        <v>52</v>
      </c>
      <c r="C56" s="7"/>
      <c r="D56" s="7"/>
      <c r="E56" s="42"/>
      <c r="F56" s="43"/>
      <c r="G56" s="8"/>
      <c r="H56" s="19"/>
      <c r="I56" s="19"/>
      <c r="J56" s="8"/>
      <c r="K56" s="9"/>
      <c r="L56" s="44"/>
      <c r="M56" s="9"/>
      <c r="N56" s="9"/>
      <c r="O56" s="59"/>
      <c r="P56" s="45"/>
      <c r="Q56" s="9"/>
      <c r="R56" s="46"/>
      <c r="S56" s="10"/>
      <c r="T56" s="47"/>
      <c r="U56" s="10"/>
      <c r="V56" s="10"/>
      <c r="W56" s="56"/>
      <c r="X56" s="48"/>
      <c r="Y56" s="10"/>
      <c r="Z56" s="48"/>
      <c r="AA56" s="11"/>
      <c r="AB56" s="49"/>
      <c r="AC56" s="11"/>
      <c r="AD56" s="11"/>
      <c r="AE56" s="57"/>
      <c r="AF56" s="50"/>
      <c r="AG56" s="11"/>
      <c r="AH56" s="50"/>
      <c r="AI56" s="37"/>
      <c r="AJ56" s="51"/>
      <c r="AK56" s="37"/>
      <c r="AL56" s="37"/>
      <c r="AM56" s="58"/>
      <c r="AN56" s="52"/>
      <c r="AO56" s="37"/>
      <c r="AP56" s="52"/>
      <c r="AQ56" s="53"/>
      <c r="AR56" s="54"/>
    </row>
    <row r="57" spans="2:44" x14ac:dyDescent="0.3">
      <c r="B57" s="7">
        <v>53</v>
      </c>
      <c r="C57" s="7"/>
      <c r="D57" s="7"/>
      <c r="E57" s="42"/>
      <c r="F57" s="43"/>
      <c r="G57" s="8"/>
      <c r="H57" s="13"/>
      <c r="I57" s="19"/>
      <c r="J57" s="8"/>
      <c r="K57" s="9"/>
      <c r="L57" s="44"/>
      <c r="M57" s="9"/>
      <c r="N57" s="9"/>
      <c r="O57" s="59"/>
      <c r="P57" s="45"/>
      <c r="Q57" s="9"/>
      <c r="R57" s="46"/>
      <c r="S57" s="10"/>
      <c r="T57" s="47"/>
      <c r="U57" s="10"/>
      <c r="V57" s="10"/>
      <c r="W57" s="56"/>
      <c r="X57" s="48"/>
      <c r="Y57" s="10"/>
      <c r="Z57" s="48"/>
      <c r="AA57" s="11"/>
      <c r="AB57" s="49"/>
      <c r="AC57" s="11"/>
      <c r="AD57" s="11"/>
      <c r="AE57" s="57"/>
      <c r="AF57" s="50"/>
      <c r="AG57" s="11"/>
      <c r="AH57" s="50"/>
      <c r="AI57" s="37"/>
      <c r="AJ57" s="51"/>
      <c r="AK57" s="37"/>
      <c r="AL57" s="37"/>
      <c r="AM57" s="58"/>
      <c r="AN57" s="52"/>
      <c r="AO57" s="37"/>
      <c r="AP57" s="52"/>
      <c r="AQ57" s="53"/>
      <c r="AR57" s="54"/>
    </row>
    <row r="58" spans="2:44" x14ac:dyDescent="0.3">
      <c r="B58" s="7">
        <v>54</v>
      </c>
      <c r="C58" s="7"/>
      <c r="D58" s="7"/>
      <c r="E58" s="42"/>
      <c r="F58" s="43"/>
      <c r="G58" s="8"/>
      <c r="H58" s="13"/>
      <c r="I58" s="19"/>
      <c r="J58" s="8"/>
      <c r="K58" s="9"/>
      <c r="L58" s="44"/>
      <c r="M58" s="9"/>
      <c r="N58" s="9"/>
      <c r="O58" s="59"/>
      <c r="P58" s="45"/>
      <c r="Q58" s="9"/>
      <c r="R58" s="46"/>
      <c r="S58" s="10"/>
      <c r="T58" s="47"/>
      <c r="U58" s="10"/>
      <c r="V58" s="10"/>
      <c r="W58" s="56"/>
      <c r="X58" s="48"/>
      <c r="Y58" s="10"/>
      <c r="Z58" s="48"/>
      <c r="AA58" s="11"/>
      <c r="AB58" s="49"/>
      <c r="AC58" s="11"/>
      <c r="AD58" s="11"/>
      <c r="AE58" s="57"/>
      <c r="AF58" s="50"/>
      <c r="AG58" s="11"/>
      <c r="AH58" s="50"/>
      <c r="AI58" s="37"/>
      <c r="AJ58" s="51"/>
      <c r="AK58" s="37"/>
      <c r="AL58" s="37"/>
      <c r="AM58" s="58"/>
      <c r="AN58" s="52"/>
      <c r="AO58" s="37"/>
      <c r="AP58" s="52"/>
      <c r="AQ58" s="53"/>
      <c r="AR58" s="54"/>
    </row>
    <row r="59" spans="2:44" x14ac:dyDescent="0.3">
      <c r="B59" s="7">
        <v>55</v>
      </c>
      <c r="C59" s="7"/>
      <c r="D59" s="7"/>
      <c r="E59" s="42"/>
      <c r="F59" s="55"/>
      <c r="G59" s="8"/>
      <c r="H59" s="20"/>
      <c r="I59" s="19"/>
      <c r="J59" s="8"/>
      <c r="K59" s="9"/>
      <c r="L59" s="44"/>
      <c r="M59" s="9"/>
      <c r="N59" s="9"/>
      <c r="O59" s="59"/>
      <c r="P59" s="45"/>
      <c r="Q59" s="9"/>
      <c r="R59" s="46"/>
      <c r="S59" s="10"/>
      <c r="T59" s="47"/>
      <c r="U59" s="10"/>
      <c r="V59" s="10"/>
      <c r="W59" s="56"/>
      <c r="X59" s="48"/>
      <c r="Y59" s="10"/>
      <c r="Z59" s="48"/>
      <c r="AA59" s="11"/>
      <c r="AB59" s="49"/>
      <c r="AC59" s="11"/>
      <c r="AD59" s="11"/>
      <c r="AE59" s="57"/>
      <c r="AF59" s="50"/>
      <c r="AG59" s="11"/>
      <c r="AH59" s="50"/>
      <c r="AI59" s="37"/>
      <c r="AJ59" s="51"/>
      <c r="AK59" s="37"/>
      <c r="AL59" s="37"/>
      <c r="AM59" s="58"/>
      <c r="AN59" s="52"/>
      <c r="AO59" s="37"/>
      <c r="AP59" s="52"/>
      <c r="AQ59" s="53"/>
      <c r="AR59" s="54"/>
    </row>
    <row r="60" spans="2:44" x14ac:dyDescent="0.3">
      <c r="B60" s="7">
        <v>56</v>
      </c>
      <c r="C60" s="7"/>
      <c r="D60" s="7"/>
      <c r="E60" s="42"/>
      <c r="F60" s="43"/>
      <c r="G60" s="8"/>
      <c r="H60" s="19"/>
      <c r="I60" s="19"/>
      <c r="J60" s="8"/>
      <c r="K60" s="9"/>
      <c r="L60" s="44"/>
      <c r="M60" s="9"/>
      <c r="N60" s="9"/>
      <c r="O60" s="59"/>
      <c r="P60" s="45"/>
      <c r="Q60" s="9"/>
      <c r="R60" s="46"/>
      <c r="S60" s="10"/>
      <c r="T60" s="47"/>
      <c r="U60" s="10"/>
      <c r="V60" s="10"/>
      <c r="W60" s="56"/>
      <c r="X60" s="48"/>
      <c r="Y60" s="10"/>
      <c r="Z60" s="48"/>
      <c r="AA60" s="11"/>
      <c r="AB60" s="49"/>
      <c r="AC60" s="11"/>
      <c r="AD60" s="11"/>
      <c r="AE60" s="57"/>
      <c r="AF60" s="50"/>
      <c r="AG60" s="11"/>
      <c r="AH60" s="50"/>
      <c r="AI60" s="37"/>
      <c r="AJ60" s="51"/>
      <c r="AK60" s="37"/>
      <c r="AL60" s="37"/>
      <c r="AM60" s="58"/>
      <c r="AN60" s="52"/>
      <c r="AO60" s="37"/>
      <c r="AP60" s="52"/>
      <c r="AQ60" s="53"/>
      <c r="AR60" s="54"/>
    </row>
    <row r="61" spans="2:44" x14ac:dyDescent="0.3">
      <c r="B61" s="7">
        <v>57</v>
      </c>
      <c r="C61" s="7"/>
      <c r="D61" s="7"/>
      <c r="E61" s="42"/>
      <c r="F61" s="43"/>
      <c r="G61" s="8"/>
      <c r="H61" s="13"/>
      <c r="I61" s="19"/>
      <c r="J61" s="8"/>
      <c r="K61" s="9"/>
      <c r="L61" s="44"/>
      <c r="M61" s="9"/>
      <c r="N61" s="9"/>
      <c r="O61" s="59"/>
      <c r="P61" s="45"/>
      <c r="Q61" s="9"/>
      <c r="R61" s="46"/>
      <c r="S61" s="10"/>
      <c r="T61" s="47"/>
      <c r="U61" s="10"/>
      <c r="V61" s="10"/>
      <c r="W61" s="56"/>
      <c r="X61" s="48"/>
      <c r="Y61" s="10"/>
      <c r="Z61" s="48"/>
      <c r="AA61" s="11"/>
      <c r="AB61" s="49"/>
      <c r="AC61" s="11"/>
      <c r="AD61" s="11"/>
      <c r="AE61" s="57"/>
      <c r="AF61" s="50"/>
      <c r="AG61" s="11"/>
      <c r="AH61" s="50"/>
      <c r="AI61" s="37"/>
      <c r="AJ61" s="51"/>
      <c r="AK61" s="37"/>
      <c r="AL61" s="37"/>
      <c r="AM61" s="58"/>
      <c r="AN61" s="52"/>
      <c r="AO61" s="37"/>
      <c r="AP61" s="52"/>
      <c r="AQ61" s="53"/>
      <c r="AR61" s="54"/>
    </row>
    <row r="62" spans="2:44" x14ac:dyDescent="0.3">
      <c r="B62" s="7">
        <v>58</v>
      </c>
      <c r="C62" s="7"/>
      <c r="D62" s="7"/>
      <c r="E62" s="42"/>
      <c r="F62" s="43"/>
      <c r="G62" s="8"/>
      <c r="H62" s="13"/>
      <c r="I62" s="19"/>
      <c r="J62" s="8"/>
      <c r="K62" s="9"/>
      <c r="L62" s="44"/>
      <c r="M62" s="9"/>
      <c r="N62" s="9"/>
      <c r="O62" s="59"/>
      <c r="P62" s="45"/>
      <c r="Q62" s="9"/>
      <c r="R62" s="46"/>
      <c r="S62" s="10"/>
      <c r="T62" s="47"/>
      <c r="U62" s="10"/>
      <c r="V62" s="10"/>
      <c r="W62" s="56"/>
      <c r="X62" s="48"/>
      <c r="Y62" s="10"/>
      <c r="Z62" s="48"/>
      <c r="AA62" s="11"/>
      <c r="AB62" s="49"/>
      <c r="AC62" s="11"/>
      <c r="AD62" s="11"/>
      <c r="AE62" s="57"/>
      <c r="AF62" s="50"/>
      <c r="AG62" s="11"/>
      <c r="AH62" s="50"/>
      <c r="AI62" s="37"/>
      <c r="AJ62" s="51"/>
      <c r="AK62" s="37"/>
      <c r="AL62" s="37"/>
      <c r="AM62" s="58"/>
      <c r="AN62" s="52"/>
      <c r="AO62" s="37"/>
      <c r="AP62" s="52"/>
      <c r="AQ62" s="53"/>
      <c r="AR62" s="54"/>
    </row>
    <row r="63" spans="2:44" x14ac:dyDescent="0.3">
      <c r="B63" s="7">
        <v>59</v>
      </c>
      <c r="C63" s="7"/>
      <c r="D63" s="7"/>
      <c r="E63" s="42"/>
      <c r="F63" s="43"/>
      <c r="G63" s="8"/>
      <c r="H63" s="13"/>
      <c r="I63" s="19"/>
      <c r="J63" s="8"/>
      <c r="K63" s="9"/>
      <c r="L63" s="44"/>
      <c r="M63" s="9"/>
      <c r="N63" s="9"/>
      <c r="O63" s="59"/>
      <c r="P63" s="45"/>
      <c r="Q63" s="9"/>
      <c r="R63" s="46"/>
      <c r="S63" s="10"/>
      <c r="T63" s="47"/>
      <c r="U63" s="10"/>
      <c r="V63" s="10"/>
      <c r="W63" s="56"/>
      <c r="X63" s="48"/>
      <c r="Y63" s="10"/>
      <c r="Z63" s="48"/>
      <c r="AA63" s="11"/>
      <c r="AB63" s="49"/>
      <c r="AC63" s="11"/>
      <c r="AD63" s="11"/>
      <c r="AE63" s="57"/>
      <c r="AF63" s="50"/>
      <c r="AG63" s="11"/>
      <c r="AH63" s="50"/>
      <c r="AI63" s="37"/>
      <c r="AJ63" s="51"/>
      <c r="AK63" s="37"/>
      <c r="AL63" s="37"/>
      <c r="AM63" s="58"/>
      <c r="AN63" s="52"/>
      <c r="AO63" s="37"/>
      <c r="AP63" s="52"/>
      <c r="AQ63" s="53"/>
      <c r="AR63" s="54"/>
    </row>
    <row r="64" spans="2:44" x14ac:dyDescent="0.3">
      <c r="B64" s="7">
        <v>60</v>
      </c>
      <c r="C64" s="7"/>
      <c r="D64" s="7"/>
      <c r="E64" s="42"/>
      <c r="F64" s="43"/>
      <c r="G64" s="8"/>
      <c r="H64" s="13"/>
      <c r="I64" s="19"/>
      <c r="J64" s="8"/>
      <c r="K64" s="9"/>
      <c r="L64" s="44"/>
      <c r="M64" s="9"/>
      <c r="N64" s="9"/>
      <c r="O64" s="59"/>
      <c r="P64" s="45"/>
      <c r="Q64" s="9"/>
      <c r="R64" s="46"/>
      <c r="S64" s="10"/>
      <c r="T64" s="47"/>
      <c r="U64" s="10"/>
      <c r="V64" s="10"/>
      <c r="W64" s="56"/>
      <c r="X64" s="48"/>
      <c r="Y64" s="10"/>
      <c r="Z64" s="48"/>
      <c r="AA64" s="11"/>
      <c r="AB64" s="49"/>
      <c r="AC64" s="11"/>
      <c r="AD64" s="11"/>
      <c r="AE64" s="57"/>
      <c r="AF64" s="50"/>
      <c r="AG64" s="11"/>
      <c r="AH64" s="50"/>
      <c r="AI64" s="37"/>
      <c r="AJ64" s="51"/>
      <c r="AK64" s="37"/>
      <c r="AL64" s="37"/>
      <c r="AM64" s="58"/>
      <c r="AN64" s="52"/>
      <c r="AO64" s="37"/>
      <c r="AP64" s="52"/>
      <c r="AQ64" s="53"/>
      <c r="AR64" s="54"/>
    </row>
    <row r="65" spans="2:44" x14ac:dyDescent="0.3">
      <c r="B65" s="7">
        <v>61</v>
      </c>
      <c r="C65" s="7"/>
      <c r="D65" s="7"/>
      <c r="E65" s="42"/>
      <c r="F65" s="43"/>
      <c r="G65" s="8"/>
      <c r="H65" s="13"/>
      <c r="I65" s="19"/>
      <c r="J65" s="8"/>
      <c r="K65" s="9"/>
      <c r="L65" s="44"/>
      <c r="M65" s="9"/>
      <c r="N65" s="9"/>
      <c r="O65" s="59"/>
      <c r="P65" s="45"/>
      <c r="Q65" s="9"/>
      <c r="R65" s="46"/>
      <c r="S65" s="10"/>
      <c r="T65" s="47"/>
      <c r="U65" s="10"/>
      <c r="V65" s="10"/>
      <c r="W65" s="56"/>
      <c r="X65" s="48"/>
      <c r="Y65" s="10"/>
      <c r="Z65" s="48"/>
      <c r="AA65" s="11"/>
      <c r="AB65" s="49"/>
      <c r="AC65" s="11"/>
      <c r="AD65" s="11"/>
      <c r="AE65" s="57"/>
      <c r="AF65" s="50"/>
      <c r="AG65" s="11"/>
      <c r="AH65" s="50"/>
      <c r="AI65" s="37"/>
      <c r="AJ65" s="51"/>
      <c r="AK65" s="37"/>
      <c r="AL65" s="37"/>
      <c r="AM65" s="58"/>
      <c r="AN65" s="52"/>
      <c r="AO65" s="37"/>
      <c r="AP65" s="52"/>
      <c r="AQ65" s="53"/>
      <c r="AR65" s="54"/>
    </row>
    <row r="66" spans="2:44" x14ac:dyDescent="0.3">
      <c r="B66" s="7">
        <v>62</v>
      </c>
      <c r="C66" s="7"/>
      <c r="D66" s="7"/>
      <c r="E66" s="7"/>
      <c r="F66" s="43"/>
      <c r="G66" s="8"/>
      <c r="H66" s="13"/>
      <c r="I66" s="19"/>
      <c r="J66" s="8"/>
      <c r="K66" s="9"/>
      <c r="L66" s="44"/>
      <c r="M66" s="9"/>
      <c r="N66" s="9"/>
      <c r="O66" s="59"/>
      <c r="P66" s="45"/>
      <c r="Q66" s="9"/>
      <c r="R66" s="46"/>
      <c r="S66" s="10"/>
      <c r="T66" s="47"/>
      <c r="U66" s="10"/>
      <c r="V66" s="10"/>
      <c r="W66" s="56"/>
      <c r="X66" s="48"/>
      <c r="Y66" s="10"/>
      <c r="Z66" s="48"/>
      <c r="AA66" s="11"/>
      <c r="AB66" s="49"/>
      <c r="AC66" s="11"/>
      <c r="AD66" s="11"/>
      <c r="AE66" s="57"/>
      <c r="AF66" s="50"/>
      <c r="AG66" s="11"/>
      <c r="AH66" s="50"/>
      <c r="AI66" s="37"/>
      <c r="AJ66" s="51"/>
      <c r="AK66" s="37"/>
      <c r="AL66" s="37"/>
      <c r="AM66" s="58"/>
      <c r="AN66" s="52"/>
      <c r="AO66" s="37"/>
      <c r="AP66" s="52"/>
      <c r="AQ66" s="53"/>
      <c r="AR66" s="54"/>
    </row>
    <row r="67" spans="2:44" x14ac:dyDescent="0.3">
      <c r="B67" s="7">
        <v>63</v>
      </c>
      <c r="C67" s="7"/>
      <c r="D67" s="7"/>
      <c r="E67" s="7"/>
      <c r="F67" s="43"/>
      <c r="G67" s="8"/>
      <c r="H67" s="13"/>
      <c r="I67" s="19"/>
      <c r="J67" s="8"/>
      <c r="K67" s="9"/>
      <c r="L67" s="44"/>
      <c r="M67" s="9"/>
      <c r="N67" s="9"/>
      <c r="O67" s="59"/>
      <c r="P67" s="45"/>
      <c r="Q67" s="9"/>
      <c r="R67" s="46"/>
      <c r="S67" s="10"/>
      <c r="T67" s="47"/>
      <c r="U67" s="10"/>
      <c r="V67" s="10"/>
      <c r="W67" s="56"/>
      <c r="X67" s="48"/>
      <c r="Y67" s="10"/>
      <c r="Z67" s="48"/>
      <c r="AA67" s="11"/>
      <c r="AB67" s="49"/>
      <c r="AC67" s="11"/>
      <c r="AD67" s="11"/>
      <c r="AE67" s="57"/>
      <c r="AF67" s="50"/>
      <c r="AG67" s="11"/>
      <c r="AH67" s="50"/>
      <c r="AI67" s="37"/>
      <c r="AJ67" s="51"/>
      <c r="AK67" s="37"/>
      <c r="AL67" s="37"/>
      <c r="AM67" s="58"/>
      <c r="AN67" s="52"/>
      <c r="AO67" s="37"/>
      <c r="AP67" s="52"/>
      <c r="AQ67" s="53"/>
      <c r="AR67" s="54"/>
    </row>
    <row r="68" spans="2:44" x14ac:dyDescent="0.3">
      <c r="B68" s="7">
        <v>64</v>
      </c>
      <c r="C68" s="7"/>
      <c r="D68" s="7"/>
      <c r="E68" s="7"/>
      <c r="F68" s="43"/>
      <c r="G68" s="8"/>
      <c r="H68" s="13"/>
      <c r="I68" s="19"/>
      <c r="J68" s="8"/>
      <c r="K68" s="9"/>
      <c r="L68" s="44"/>
      <c r="M68" s="9"/>
      <c r="N68" s="9"/>
      <c r="O68" s="59"/>
      <c r="P68" s="45"/>
      <c r="Q68" s="9"/>
      <c r="R68" s="46"/>
      <c r="S68" s="10"/>
      <c r="T68" s="47"/>
      <c r="U68" s="10"/>
      <c r="V68" s="10"/>
      <c r="W68" s="56"/>
      <c r="X68" s="48"/>
      <c r="Y68" s="10"/>
      <c r="Z68" s="48"/>
      <c r="AA68" s="11"/>
      <c r="AB68" s="49"/>
      <c r="AC68" s="11"/>
      <c r="AD68" s="11"/>
      <c r="AE68" s="57"/>
      <c r="AF68" s="50"/>
      <c r="AG68" s="11"/>
      <c r="AH68" s="50"/>
      <c r="AI68" s="37"/>
      <c r="AJ68" s="51"/>
      <c r="AK68" s="37"/>
      <c r="AL68" s="37"/>
      <c r="AM68" s="58"/>
      <c r="AN68" s="52"/>
      <c r="AO68" s="37"/>
      <c r="AP68" s="52"/>
      <c r="AQ68" s="53"/>
      <c r="AR68" s="54"/>
    </row>
    <row r="69" spans="2:44" x14ac:dyDescent="0.3">
      <c r="B69" s="7">
        <v>65</v>
      </c>
      <c r="C69" s="7"/>
      <c r="D69" s="7"/>
      <c r="E69" s="7"/>
      <c r="F69" s="43"/>
      <c r="G69" s="8"/>
      <c r="H69" s="13"/>
      <c r="I69" s="19"/>
      <c r="J69" s="8"/>
      <c r="K69" s="9"/>
      <c r="L69" s="44"/>
      <c r="M69" s="9"/>
      <c r="N69" s="9"/>
      <c r="O69" s="59"/>
      <c r="P69" s="45"/>
      <c r="Q69" s="9"/>
      <c r="R69" s="46"/>
      <c r="S69" s="10"/>
      <c r="T69" s="47"/>
      <c r="U69" s="10"/>
      <c r="V69" s="10"/>
      <c r="W69" s="56"/>
      <c r="X69" s="48"/>
      <c r="Y69" s="10"/>
      <c r="Z69" s="48"/>
      <c r="AA69" s="11"/>
      <c r="AB69" s="49"/>
      <c r="AC69" s="11"/>
      <c r="AD69" s="11"/>
      <c r="AE69" s="57"/>
      <c r="AF69" s="50"/>
      <c r="AG69" s="11"/>
      <c r="AH69" s="50"/>
      <c r="AI69" s="37"/>
      <c r="AJ69" s="51"/>
      <c r="AK69" s="37"/>
      <c r="AL69" s="37"/>
      <c r="AM69" s="58"/>
      <c r="AN69" s="52"/>
      <c r="AO69" s="37"/>
      <c r="AP69" s="52"/>
      <c r="AQ69" s="53"/>
      <c r="AR69" s="54"/>
    </row>
    <row r="70" spans="2:44" x14ac:dyDescent="0.3">
      <c r="B70" s="7">
        <v>66</v>
      </c>
      <c r="C70" s="7"/>
      <c r="D70" s="7"/>
      <c r="E70" s="7"/>
      <c r="F70" s="43"/>
      <c r="G70" s="8"/>
      <c r="H70" s="13"/>
      <c r="I70" s="19"/>
      <c r="J70" s="8"/>
      <c r="K70" s="9"/>
      <c r="L70" s="44"/>
      <c r="M70" s="9"/>
      <c r="N70" s="9"/>
      <c r="O70" s="59"/>
      <c r="P70" s="45"/>
      <c r="Q70" s="9"/>
      <c r="R70" s="46"/>
      <c r="S70" s="10"/>
      <c r="T70" s="47"/>
      <c r="U70" s="10"/>
      <c r="V70" s="10"/>
      <c r="W70" s="56"/>
      <c r="X70" s="48"/>
      <c r="Y70" s="10"/>
      <c r="Z70" s="48"/>
      <c r="AA70" s="11"/>
      <c r="AB70" s="49"/>
      <c r="AC70" s="11"/>
      <c r="AD70" s="11"/>
      <c r="AE70" s="57"/>
      <c r="AF70" s="50"/>
      <c r="AG70" s="11"/>
      <c r="AH70" s="50"/>
      <c r="AI70" s="37"/>
      <c r="AJ70" s="51"/>
      <c r="AK70" s="37"/>
      <c r="AL70" s="37"/>
      <c r="AM70" s="58"/>
      <c r="AN70" s="52"/>
      <c r="AO70" s="37"/>
      <c r="AP70" s="52"/>
      <c r="AQ70" s="53"/>
      <c r="AR70" s="54"/>
    </row>
    <row r="71" spans="2:44" x14ac:dyDescent="0.3">
      <c r="B71" s="7">
        <v>67</v>
      </c>
      <c r="C71" s="7"/>
      <c r="D71" s="7"/>
      <c r="E71" s="7"/>
      <c r="F71" s="43"/>
      <c r="G71" s="8"/>
      <c r="H71" s="13"/>
      <c r="I71" s="19"/>
      <c r="J71" s="8"/>
      <c r="K71" s="9"/>
      <c r="L71" s="44"/>
      <c r="M71" s="9"/>
      <c r="N71" s="9"/>
      <c r="O71" s="59"/>
      <c r="P71" s="45"/>
      <c r="Q71" s="9"/>
      <c r="R71" s="46"/>
      <c r="S71" s="10"/>
      <c r="T71" s="47"/>
      <c r="U71" s="10"/>
      <c r="V71" s="10"/>
      <c r="W71" s="56"/>
      <c r="X71" s="48"/>
      <c r="Y71" s="10"/>
      <c r="Z71" s="48"/>
      <c r="AA71" s="11"/>
      <c r="AB71" s="49"/>
      <c r="AC71" s="11"/>
      <c r="AD71" s="11"/>
      <c r="AE71" s="57"/>
      <c r="AF71" s="50"/>
      <c r="AG71" s="11"/>
      <c r="AH71" s="50"/>
      <c r="AI71" s="37"/>
      <c r="AJ71" s="51"/>
      <c r="AK71" s="37"/>
      <c r="AL71" s="37"/>
      <c r="AM71" s="58"/>
      <c r="AN71" s="52"/>
      <c r="AO71" s="37"/>
      <c r="AP71" s="52"/>
      <c r="AQ71" s="53"/>
      <c r="AR71" s="54"/>
    </row>
    <row r="72" spans="2:44" x14ac:dyDescent="0.3">
      <c r="B72" s="7">
        <v>68</v>
      </c>
      <c r="C72" s="7"/>
      <c r="D72" s="7"/>
      <c r="E72" s="7"/>
      <c r="F72" s="43"/>
      <c r="G72" s="8"/>
      <c r="H72" s="13"/>
      <c r="I72" s="19"/>
      <c r="J72" s="8"/>
      <c r="K72" s="9"/>
      <c r="L72" s="44"/>
      <c r="M72" s="9"/>
      <c r="N72" s="9"/>
      <c r="O72" s="59"/>
      <c r="P72" s="45"/>
      <c r="Q72" s="9"/>
      <c r="R72" s="46"/>
      <c r="S72" s="10"/>
      <c r="T72" s="47"/>
      <c r="U72" s="10"/>
      <c r="V72" s="10"/>
      <c r="W72" s="56"/>
      <c r="X72" s="48"/>
      <c r="Y72" s="10"/>
      <c r="Z72" s="48"/>
      <c r="AA72" s="11"/>
      <c r="AB72" s="49"/>
      <c r="AC72" s="11"/>
      <c r="AD72" s="11"/>
      <c r="AE72" s="57"/>
      <c r="AF72" s="50"/>
      <c r="AG72" s="11"/>
      <c r="AH72" s="50"/>
      <c r="AI72" s="37"/>
      <c r="AJ72" s="51"/>
      <c r="AK72" s="37"/>
      <c r="AL72" s="37"/>
      <c r="AM72" s="58"/>
      <c r="AN72" s="52"/>
      <c r="AO72" s="37"/>
      <c r="AP72" s="52"/>
      <c r="AQ72" s="53"/>
      <c r="AR72" s="54"/>
    </row>
    <row r="73" spans="2:44" x14ac:dyDescent="0.3">
      <c r="B73" s="7">
        <v>69</v>
      </c>
      <c r="C73" s="7"/>
      <c r="D73" s="7"/>
      <c r="E73" s="7"/>
      <c r="F73" s="43"/>
      <c r="G73" s="8"/>
      <c r="H73" s="13"/>
      <c r="I73" s="19"/>
      <c r="J73" s="8"/>
      <c r="K73" s="9"/>
      <c r="L73" s="44"/>
      <c r="M73" s="9"/>
      <c r="N73" s="9"/>
      <c r="O73" s="59"/>
      <c r="P73" s="45"/>
      <c r="Q73" s="9"/>
      <c r="R73" s="46"/>
      <c r="S73" s="10"/>
      <c r="T73" s="47"/>
      <c r="U73" s="10"/>
      <c r="V73" s="10"/>
      <c r="W73" s="56"/>
      <c r="X73" s="48"/>
      <c r="Y73" s="10"/>
      <c r="Z73" s="48"/>
      <c r="AA73" s="11"/>
      <c r="AB73" s="49"/>
      <c r="AC73" s="11"/>
      <c r="AD73" s="11"/>
      <c r="AE73" s="57"/>
      <c r="AF73" s="50"/>
      <c r="AG73" s="11"/>
      <c r="AH73" s="50"/>
      <c r="AI73" s="37"/>
      <c r="AJ73" s="51"/>
      <c r="AK73" s="37"/>
      <c r="AL73" s="37"/>
      <c r="AM73" s="58"/>
      <c r="AN73" s="52"/>
      <c r="AO73" s="37"/>
      <c r="AP73" s="52"/>
      <c r="AQ73" s="53"/>
      <c r="AR73" s="54"/>
    </row>
    <row r="74" spans="2:44" x14ac:dyDescent="0.3">
      <c r="B74" s="7">
        <v>70</v>
      </c>
      <c r="C74" s="7"/>
      <c r="D74" s="7"/>
      <c r="E74" s="7"/>
      <c r="F74" s="43"/>
      <c r="G74" s="8"/>
      <c r="H74" s="13"/>
      <c r="I74" s="19"/>
      <c r="J74" s="8"/>
      <c r="K74" s="9"/>
      <c r="L74" s="44"/>
      <c r="M74" s="9"/>
      <c r="N74" s="9"/>
      <c r="O74" s="59"/>
      <c r="P74" s="45"/>
      <c r="Q74" s="9"/>
      <c r="R74" s="46"/>
      <c r="S74" s="10"/>
      <c r="T74" s="47"/>
      <c r="U74" s="10"/>
      <c r="V74" s="10"/>
      <c r="W74" s="56"/>
      <c r="X74" s="48"/>
      <c r="Y74" s="10"/>
      <c r="Z74" s="48"/>
      <c r="AA74" s="11"/>
      <c r="AB74" s="49"/>
      <c r="AC74" s="11"/>
      <c r="AD74" s="11"/>
      <c r="AE74" s="57"/>
      <c r="AF74" s="50"/>
      <c r="AG74" s="11"/>
      <c r="AH74" s="50"/>
      <c r="AI74" s="37"/>
      <c r="AJ74" s="51"/>
      <c r="AK74" s="37"/>
      <c r="AL74" s="37"/>
      <c r="AM74" s="58"/>
      <c r="AN74" s="52"/>
      <c r="AO74" s="37"/>
      <c r="AP74" s="52"/>
      <c r="AQ74" s="53"/>
      <c r="AR74" s="54"/>
    </row>
    <row r="75" spans="2:44" x14ac:dyDescent="0.3">
      <c r="B75" s="7">
        <v>71</v>
      </c>
      <c r="C75" s="7"/>
      <c r="D75" s="7"/>
      <c r="E75" s="7"/>
      <c r="F75" s="43"/>
      <c r="G75" s="8"/>
      <c r="H75" s="13"/>
      <c r="I75" s="19"/>
      <c r="J75" s="8"/>
      <c r="K75" s="9"/>
      <c r="L75" s="44"/>
      <c r="M75" s="9"/>
      <c r="N75" s="9"/>
      <c r="O75" s="59"/>
      <c r="P75" s="45"/>
      <c r="Q75" s="9"/>
      <c r="R75" s="46"/>
      <c r="S75" s="10"/>
      <c r="T75" s="47"/>
      <c r="U75" s="10"/>
      <c r="V75" s="10"/>
      <c r="W75" s="56"/>
      <c r="X75" s="48"/>
      <c r="Y75" s="10"/>
      <c r="Z75" s="48"/>
      <c r="AA75" s="11"/>
      <c r="AB75" s="49"/>
      <c r="AC75" s="11"/>
      <c r="AD75" s="11"/>
      <c r="AE75" s="57"/>
      <c r="AF75" s="50"/>
      <c r="AG75" s="11"/>
      <c r="AH75" s="50"/>
      <c r="AI75" s="37"/>
      <c r="AJ75" s="51"/>
      <c r="AK75" s="37"/>
      <c r="AL75" s="37"/>
      <c r="AM75" s="58"/>
      <c r="AN75" s="52"/>
      <c r="AO75" s="37"/>
      <c r="AP75" s="52"/>
      <c r="AQ75" s="53"/>
      <c r="AR75" s="54"/>
    </row>
    <row r="76" spans="2:44" x14ac:dyDescent="0.3">
      <c r="B76" s="7">
        <v>72</v>
      </c>
      <c r="C76" s="7"/>
      <c r="D76" s="7"/>
      <c r="E76" s="7"/>
      <c r="F76" s="43"/>
      <c r="G76" s="8"/>
      <c r="H76" s="13"/>
      <c r="I76" s="19"/>
      <c r="J76" s="8"/>
      <c r="K76" s="9"/>
      <c r="L76" s="44"/>
      <c r="M76" s="9"/>
      <c r="N76" s="9"/>
      <c r="O76" s="59"/>
      <c r="P76" s="45"/>
      <c r="Q76" s="9"/>
      <c r="R76" s="46"/>
      <c r="S76" s="10"/>
      <c r="T76" s="47"/>
      <c r="U76" s="10"/>
      <c r="V76" s="10"/>
      <c r="W76" s="56"/>
      <c r="X76" s="48"/>
      <c r="Y76" s="10"/>
      <c r="Z76" s="48"/>
      <c r="AA76" s="11"/>
      <c r="AB76" s="49"/>
      <c r="AC76" s="11"/>
      <c r="AD76" s="11"/>
      <c r="AE76" s="57"/>
      <c r="AF76" s="50"/>
      <c r="AG76" s="11"/>
      <c r="AH76" s="50"/>
      <c r="AI76" s="37"/>
      <c r="AJ76" s="51"/>
      <c r="AK76" s="37"/>
      <c r="AL76" s="37"/>
      <c r="AM76" s="58"/>
      <c r="AN76" s="52"/>
      <c r="AO76" s="37"/>
      <c r="AP76" s="52"/>
      <c r="AQ76" s="53"/>
      <c r="AR76" s="54"/>
    </row>
    <row r="77" spans="2:44" x14ac:dyDescent="0.3">
      <c r="B77" s="7">
        <v>73</v>
      </c>
      <c r="C77" s="7"/>
      <c r="D77" s="7"/>
      <c r="E77" s="7"/>
      <c r="F77" s="43"/>
      <c r="G77" s="8"/>
      <c r="H77" s="13"/>
      <c r="I77" s="19"/>
      <c r="J77" s="8"/>
      <c r="K77" s="9"/>
      <c r="L77" s="44"/>
      <c r="M77" s="9"/>
      <c r="N77" s="9"/>
      <c r="O77" s="59"/>
      <c r="P77" s="45"/>
      <c r="Q77" s="9"/>
      <c r="R77" s="46"/>
      <c r="S77" s="10"/>
      <c r="T77" s="47"/>
      <c r="U77" s="10"/>
      <c r="V77" s="10"/>
      <c r="W77" s="56"/>
      <c r="X77" s="48"/>
      <c r="Y77" s="10"/>
      <c r="Z77" s="48"/>
      <c r="AA77" s="11"/>
      <c r="AB77" s="49"/>
      <c r="AC77" s="11"/>
      <c r="AD77" s="11"/>
      <c r="AE77" s="57"/>
      <c r="AF77" s="50"/>
      <c r="AG77" s="11"/>
      <c r="AH77" s="50"/>
      <c r="AI77" s="37"/>
      <c r="AJ77" s="51"/>
      <c r="AK77" s="37"/>
      <c r="AL77" s="37"/>
      <c r="AM77" s="58"/>
      <c r="AN77" s="52"/>
      <c r="AO77" s="37"/>
      <c r="AP77" s="52"/>
      <c r="AQ77" s="53"/>
      <c r="AR77" s="54"/>
    </row>
    <row r="78" spans="2:44" x14ac:dyDescent="0.3">
      <c r="B78" s="7">
        <v>74</v>
      </c>
      <c r="C78" s="7"/>
      <c r="D78" s="7"/>
      <c r="E78" s="7"/>
      <c r="F78" s="43"/>
      <c r="G78" s="8"/>
      <c r="H78" s="13"/>
      <c r="I78" s="19"/>
      <c r="J78" s="8"/>
      <c r="K78" s="9"/>
      <c r="L78" s="44"/>
      <c r="M78" s="9"/>
      <c r="N78" s="9"/>
      <c r="O78" s="59"/>
      <c r="P78" s="45"/>
      <c r="Q78" s="9"/>
      <c r="R78" s="46"/>
      <c r="S78" s="10"/>
      <c r="T78" s="47"/>
      <c r="U78" s="10"/>
      <c r="V78" s="10"/>
      <c r="W78" s="56"/>
      <c r="X78" s="48"/>
      <c r="Y78" s="10"/>
      <c r="Z78" s="48"/>
      <c r="AA78" s="11"/>
      <c r="AB78" s="49"/>
      <c r="AC78" s="11"/>
      <c r="AD78" s="11"/>
      <c r="AE78" s="57"/>
      <c r="AF78" s="50"/>
      <c r="AG78" s="11"/>
      <c r="AH78" s="50"/>
      <c r="AI78" s="37"/>
      <c r="AJ78" s="51"/>
      <c r="AK78" s="37"/>
      <c r="AL78" s="37"/>
      <c r="AM78" s="58"/>
      <c r="AN78" s="52"/>
      <c r="AO78" s="37"/>
      <c r="AP78" s="52"/>
      <c r="AQ78" s="53"/>
      <c r="AR78" s="54"/>
    </row>
    <row r="79" spans="2:44" x14ac:dyDescent="0.3">
      <c r="B79" s="7">
        <v>75</v>
      </c>
      <c r="C79" s="7"/>
      <c r="D79" s="7"/>
      <c r="E79" s="7"/>
      <c r="F79" s="43"/>
      <c r="G79" s="8"/>
      <c r="H79" s="13"/>
      <c r="I79" s="19"/>
      <c r="J79" s="8"/>
      <c r="K79" s="9"/>
      <c r="L79" s="44"/>
      <c r="M79" s="9"/>
      <c r="N79" s="9"/>
      <c r="O79" s="59"/>
      <c r="P79" s="45"/>
      <c r="Q79" s="9"/>
      <c r="R79" s="46"/>
      <c r="S79" s="10"/>
      <c r="T79" s="47"/>
      <c r="U79" s="10"/>
      <c r="V79" s="10"/>
      <c r="W79" s="56"/>
      <c r="X79" s="48"/>
      <c r="Y79" s="10"/>
      <c r="Z79" s="48"/>
      <c r="AA79" s="11"/>
      <c r="AB79" s="49"/>
      <c r="AC79" s="11"/>
      <c r="AD79" s="11"/>
      <c r="AE79" s="57"/>
      <c r="AF79" s="50"/>
      <c r="AG79" s="11"/>
      <c r="AH79" s="50"/>
      <c r="AI79" s="37"/>
      <c r="AJ79" s="51"/>
      <c r="AK79" s="37"/>
      <c r="AL79" s="37"/>
      <c r="AM79" s="58"/>
      <c r="AN79" s="52"/>
      <c r="AO79" s="37"/>
      <c r="AP79" s="52"/>
      <c r="AQ79" s="53"/>
      <c r="AR79" s="54"/>
    </row>
    <row r="80" spans="2:44" x14ac:dyDescent="0.3">
      <c r="B80" s="7">
        <v>76</v>
      </c>
      <c r="C80" s="7"/>
      <c r="D80" s="7"/>
      <c r="E80" s="7"/>
      <c r="F80" s="43"/>
      <c r="G80" s="8"/>
      <c r="H80" s="13"/>
      <c r="I80" s="19"/>
      <c r="J80" s="8"/>
      <c r="K80" s="9"/>
      <c r="L80" s="44"/>
      <c r="M80" s="9"/>
      <c r="N80" s="9"/>
      <c r="O80" s="59"/>
      <c r="P80" s="45"/>
      <c r="Q80" s="9"/>
      <c r="R80" s="46"/>
      <c r="S80" s="10"/>
      <c r="T80" s="47"/>
      <c r="U80" s="10"/>
      <c r="V80" s="10"/>
      <c r="W80" s="56"/>
      <c r="X80" s="48"/>
      <c r="Y80" s="10"/>
      <c r="Z80" s="48"/>
      <c r="AA80" s="11"/>
      <c r="AB80" s="49"/>
      <c r="AC80" s="11"/>
      <c r="AD80" s="11"/>
      <c r="AE80" s="57"/>
      <c r="AF80" s="50"/>
      <c r="AG80" s="11"/>
      <c r="AH80" s="50"/>
      <c r="AI80" s="37"/>
      <c r="AJ80" s="51"/>
      <c r="AK80" s="37"/>
      <c r="AL80" s="37"/>
      <c r="AM80" s="58"/>
      <c r="AN80" s="52"/>
      <c r="AO80" s="37"/>
      <c r="AP80" s="52"/>
      <c r="AQ80" s="53"/>
      <c r="AR80" s="54"/>
    </row>
    <row r="81" spans="2:44" x14ac:dyDescent="0.3">
      <c r="B81" s="7">
        <v>77</v>
      </c>
      <c r="C81" s="7"/>
      <c r="D81" s="7"/>
      <c r="E81" s="7"/>
      <c r="F81" s="43"/>
      <c r="G81" s="8"/>
      <c r="H81" s="13"/>
      <c r="I81" s="19"/>
      <c r="J81" s="8"/>
      <c r="K81" s="9"/>
      <c r="L81" s="44"/>
      <c r="M81" s="9"/>
      <c r="N81" s="9"/>
      <c r="O81" s="59"/>
      <c r="P81" s="45"/>
      <c r="Q81" s="9"/>
      <c r="R81" s="46"/>
      <c r="S81" s="10"/>
      <c r="T81" s="47"/>
      <c r="U81" s="10"/>
      <c r="V81" s="10"/>
      <c r="W81" s="56"/>
      <c r="X81" s="48"/>
      <c r="Y81" s="10"/>
      <c r="Z81" s="48"/>
      <c r="AA81" s="11"/>
      <c r="AB81" s="49"/>
      <c r="AC81" s="11"/>
      <c r="AD81" s="11"/>
      <c r="AE81" s="57"/>
      <c r="AF81" s="50"/>
      <c r="AG81" s="11"/>
      <c r="AH81" s="50"/>
      <c r="AI81" s="37"/>
      <c r="AJ81" s="51"/>
      <c r="AK81" s="37"/>
      <c r="AL81" s="37"/>
      <c r="AM81" s="58"/>
      <c r="AN81" s="52"/>
      <c r="AO81" s="37"/>
      <c r="AP81" s="52"/>
      <c r="AQ81" s="53"/>
      <c r="AR81" s="54"/>
    </row>
    <row r="82" spans="2:44" x14ac:dyDescent="0.3">
      <c r="B82" s="7">
        <v>78</v>
      </c>
      <c r="C82" s="7"/>
      <c r="D82" s="7"/>
      <c r="E82" s="7"/>
      <c r="F82" s="43"/>
      <c r="G82" s="8"/>
      <c r="H82" s="13"/>
      <c r="I82" s="19"/>
      <c r="J82" s="8"/>
      <c r="K82" s="9"/>
      <c r="L82" s="44"/>
      <c r="M82" s="9"/>
      <c r="N82" s="9"/>
      <c r="O82" s="59"/>
      <c r="P82" s="45"/>
      <c r="Q82" s="9"/>
      <c r="R82" s="46"/>
      <c r="S82" s="10"/>
      <c r="T82" s="47"/>
      <c r="U82" s="10"/>
      <c r="V82" s="10"/>
      <c r="W82" s="56"/>
      <c r="X82" s="48"/>
      <c r="Y82" s="10"/>
      <c r="Z82" s="48"/>
      <c r="AA82" s="11"/>
      <c r="AB82" s="49"/>
      <c r="AC82" s="11"/>
      <c r="AD82" s="11"/>
      <c r="AE82" s="57"/>
      <c r="AF82" s="50"/>
      <c r="AG82" s="11"/>
      <c r="AH82" s="50"/>
      <c r="AI82" s="37"/>
      <c r="AJ82" s="51"/>
      <c r="AK82" s="37"/>
      <c r="AL82" s="37"/>
      <c r="AM82" s="58"/>
      <c r="AN82" s="52"/>
      <c r="AO82" s="37"/>
      <c r="AP82" s="52"/>
      <c r="AQ82" s="53"/>
      <c r="AR82" s="54"/>
    </row>
    <row r="83" spans="2:44" x14ac:dyDescent="0.3">
      <c r="B83" s="7">
        <v>79</v>
      </c>
      <c r="C83" s="7"/>
      <c r="D83" s="7"/>
      <c r="E83" s="7"/>
      <c r="F83" s="43"/>
      <c r="G83" s="8"/>
      <c r="H83" s="13"/>
      <c r="I83" s="19"/>
      <c r="J83" s="8"/>
      <c r="K83" s="9"/>
      <c r="L83" s="44"/>
      <c r="M83" s="9"/>
      <c r="N83" s="9"/>
      <c r="O83" s="59"/>
      <c r="P83" s="45"/>
      <c r="Q83" s="9"/>
      <c r="R83" s="46"/>
      <c r="S83" s="10"/>
      <c r="T83" s="47"/>
      <c r="U83" s="10"/>
      <c r="V83" s="10"/>
      <c r="W83" s="56"/>
      <c r="X83" s="48"/>
      <c r="Y83" s="10"/>
      <c r="Z83" s="48"/>
      <c r="AA83" s="11"/>
      <c r="AB83" s="49"/>
      <c r="AC83" s="11"/>
      <c r="AD83" s="11"/>
      <c r="AE83" s="57"/>
      <c r="AF83" s="50"/>
      <c r="AG83" s="11"/>
      <c r="AH83" s="50"/>
      <c r="AI83" s="37"/>
      <c r="AJ83" s="51"/>
      <c r="AK83" s="37"/>
      <c r="AL83" s="37"/>
      <c r="AM83" s="58"/>
      <c r="AN83" s="52"/>
      <c r="AO83" s="37"/>
      <c r="AP83" s="52"/>
      <c r="AQ83" s="53"/>
      <c r="AR83" s="54"/>
    </row>
    <row r="84" spans="2:44" x14ac:dyDescent="0.3">
      <c r="B84" s="7">
        <v>80</v>
      </c>
      <c r="C84" s="7"/>
      <c r="D84" s="7"/>
      <c r="E84" s="7"/>
      <c r="F84" s="43"/>
      <c r="G84" s="8"/>
      <c r="H84" s="13"/>
      <c r="I84" s="19"/>
      <c r="J84" s="8"/>
      <c r="K84" s="9"/>
      <c r="L84" s="44"/>
      <c r="M84" s="9"/>
      <c r="N84" s="9"/>
      <c r="O84" s="59"/>
      <c r="P84" s="45"/>
      <c r="Q84" s="9"/>
      <c r="R84" s="46"/>
      <c r="S84" s="10"/>
      <c r="T84" s="47"/>
      <c r="U84" s="10"/>
      <c r="V84" s="10"/>
      <c r="W84" s="56"/>
      <c r="X84" s="48"/>
      <c r="Y84" s="10"/>
      <c r="Z84" s="48"/>
      <c r="AA84" s="11"/>
      <c r="AB84" s="49"/>
      <c r="AC84" s="11"/>
      <c r="AD84" s="11"/>
      <c r="AE84" s="57"/>
      <c r="AF84" s="50"/>
      <c r="AG84" s="11"/>
      <c r="AH84" s="50"/>
      <c r="AI84" s="37"/>
      <c r="AJ84" s="51"/>
      <c r="AK84" s="37"/>
      <c r="AL84" s="37"/>
      <c r="AM84" s="58"/>
      <c r="AN84" s="52"/>
      <c r="AO84" s="37"/>
      <c r="AP84" s="52"/>
      <c r="AQ84" s="53"/>
      <c r="AR84" s="54"/>
    </row>
    <row r="85" spans="2:44" x14ac:dyDescent="0.3">
      <c r="B85" s="7">
        <v>81</v>
      </c>
      <c r="C85" s="7"/>
      <c r="D85" s="7"/>
      <c r="E85" s="7"/>
      <c r="F85" s="43"/>
      <c r="G85" s="8"/>
      <c r="H85" s="13"/>
      <c r="I85" s="19"/>
      <c r="J85" s="8"/>
      <c r="K85" s="9"/>
      <c r="L85" s="44"/>
      <c r="M85" s="9"/>
      <c r="N85" s="9"/>
      <c r="O85" s="59"/>
      <c r="P85" s="45"/>
      <c r="Q85" s="9"/>
      <c r="R85" s="46"/>
      <c r="S85" s="10"/>
      <c r="T85" s="47"/>
      <c r="U85" s="10"/>
      <c r="V85" s="10"/>
      <c r="W85" s="56"/>
      <c r="X85" s="48"/>
      <c r="Y85" s="10"/>
      <c r="Z85" s="48"/>
      <c r="AA85" s="11"/>
      <c r="AB85" s="49"/>
      <c r="AC85" s="11"/>
      <c r="AD85" s="11"/>
      <c r="AE85" s="57"/>
      <c r="AF85" s="50"/>
      <c r="AG85" s="11"/>
      <c r="AH85" s="50"/>
      <c r="AI85" s="37"/>
      <c r="AJ85" s="51"/>
      <c r="AK85" s="37"/>
      <c r="AL85" s="37"/>
      <c r="AM85" s="58"/>
      <c r="AN85" s="52"/>
      <c r="AO85" s="37"/>
      <c r="AP85" s="52"/>
      <c r="AQ85" s="53"/>
      <c r="AR85" s="54"/>
    </row>
    <row r="86" spans="2:44" x14ac:dyDescent="0.3">
      <c r="B86" s="7">
        <v>82</v>
      </c>
      <c r="C86" s="7"/>
      <c r="D86" s="7"/>
      <c r="E86" s="7"/>
      <c r="F86" s="43"/>
      <c r="G86" s="8"/>
      <c r="H86" s="13"/>
      <c r="I86" s="19"/>
      <c r="J86" s="8"/>
      <c r="K86" s="9"/>
      <c r="L86" s="44"/>
      <c r="M86" s="9"/>
      <c r="N86" s="9"/>
      <c r="O86" s="59"/>
      <c r="P86" s="45"/>
      <c r="Q86" s="9"/>
      <c r="R86" s="46"/>
      <c r="S86" s="10"/>
      <c r="T86" s="47"/>
      <c r="U86" s="10"/>
      <c r="V86" s="10"/>
      <c r="W86" s="56"/>
      <c r="X86" s="48"/>
      <c r="Y86" s="10"/>
      <c r="Z86" s="48"/>
      <c r="AA86" s="11"/>
      <c r="AB86" s="49"/>
      <c r="AC86" s="11"/>
      <c r="AD86" s="11"/>
      <c r="AE86" s="57"/>
      <c r="AF86" s="50"/>
      <c r="AG86" s="11"/>
      <c r="AH86" s="50"/>
      <c r="AI86" s="37"/>
      <c r="AJ86" s="51"/>
      <c r="AK86" s="37"/>
      <c r="AL86" s="37"/>
      <c r="AM86" s="58"/>
      <c r="AN86" s="52"/>
      <c r="AO86" s="37"/>
      <c r="AP86" s="52"/>
      <c r="AQ86" s="53"/>
      <c r="AR86" s="54"/>
    </row>
    <row r="87" spans="2:44" x14ac:dyDescent="0.3">
      <c r="B87" s="7">
        <v>83</v>
      </c>
      <c r="C87" s="7"/>
      <c r="D87" s="7"/>
      <c r="E87" s="7"/>
      <c r="F87" s="43"/>
      <c r="G87" s="8"/>
      <c r="H87" s="13"/>
      <c r="I87" s="19"/>
      <c r="J87" s="8"/>
      <c r="K87" s="9"/>
      <c r="L87" s="44"/>
      <c r="M87" s="9"/>
      <c r="N87" s="9"/>
      <c r="O87" s="59"/>
      <c r="P87" s="45"/>
      <c r="Q87" s="9"/>
      <c r="R87" s="46"/>
      <c r="S87" s="10"/>
      <c r="T87" s="47"/>
      <c r="U87" s="10"/>
      <c r="V87" s="10"/>
      <c r="W87" s="56"/>
      <c r="X87" s="48"/>
      <c r="Y87" s="10"/>
      <c r="Z87" s="48"/>
      <c r="AA87" s="11"/>
      <c r="AB87" s="49"/>
      <c r="AC87" s="11"/>
      <c r="AD87" s="11"/>
      <c r="AE87" s="57"/>
      <c r="AF87" s="50"/>
      <c r="AG87" s="11"/>
      <c r="AH87" s="50"/>
      <c r="AI87" s="37"/>
      <c r="AJ87" s="51"/>
      <c r="AK87" s="37"/>
      <c r="AL87" s="37"/>
      <c r="AM87" s="58"/>
      <c r="AN87" s="52"/>
      <c r="AO87" s="37"/>
      <c r="AP87" s="52"/>
      <c r="AQ87" s="53"/>
      <c r="AR87" s="54"/>
    </row>
    <row r="88" spans="2:44" x14ac:dyDescent="0.3">
      <c r="B88" s="7">
        <v>84</v>
      </c>
      <c r="C88" s="7"/>
      <c r="D88" s="7"/>
      <c r="E88" s="7"/>
      <c r="F88" s="43"/>
      <c r="G88" s="8"/>
      <c r="H88" s="13"/>
      <c r="I88" s="19"/>
      <c r="J88" s="8"/>
      <c r="K88" s="9"/>
      <c r="L88" s="44"/>
      <c r="M88" s="9"/>
      <c r="N88" s="9"/>
      <c r="O88" s="59"/>
      <c r="P88" s="45"/>
      <c r="Q88" s="9"/>
      <c r="R88" s="46"/>
      <c r="S88" s="10"/>
      <c r="T88" s="47"/>
      <c r="U88" s="10"/>
      <c r="V88" s="10"/>
      <c r="W88" s="56"/>
      <c r="X88" s="48"/>
      <c r="Y88" s="10"/>
      <c r="Z88" s="48"/>
      <c r="AA88" s="11"/>
      <c r="AB88" s="49"/>
      <c r="AC88" s="11"/>
      <c r="AD88" s="11"/>
      <c r="AE88" s="57"/>
      <c r="AF88" s="50"/>
      <c r="AG88" s="11"/>
      <c r="AH88" s="50"/>
      <c r="AI88" s="37"/>
      <c r="AJ88" s="51"/>
      <c r="AK88" s="37"/>
      <c r="AL88" s="37"/>
      <c r="AM88" s="58"/>
      <c r="AN88" s="52"/>
      <c r="AO88" s="37"/>
      <c r="AP88" s="52"/>
      <c r="AQ88" s="53"/>
      <c r="AR88" s="54"/>
    </row>
    <row r="89" spans="2:44" x14ac:dyDescent="0.3">
      <c r="B89" s="7">
        <v>85</v>
      </c>
      <c r="C89" s="7"/>
      <c r="D89" s="7"/>
      <c r="E89" s="7"/>
      <c r="F89" s="43"/>
      <c r="G89" s="8"/>
      <c r="H89" s="13"/>
      <c r="I89" s="19"/>
      <c r="J89" s="8"/>
      <c r="K89" s="9"/>
      <c r="L89" s="44"/>
      <c r="M89" s="9"/>
      <c r="N89" s="9"/>
      <c r="O89" s="59"/>
      <c r="P89" s="45"/>
      <c r="Q89" s="9"/>
      <c r="R89" s="46"/>
      <c r="S89" s="10"/>
      <c r="T89" s="47"/>
      <c r="U89" s="10"/>
      <c r="V89" s="10"/>
      <c r="W89" s="56"/>
      <c r="X89" s="48"/>
      <c r="Y89" s="10"/>
      <c r="Z89" s="48"/>
      <c r="AA89" s="11"/>
      <c r="AB89" s="49"/>
      <c r="AC89" s="11"/>
      <c r="AD89" s="11"/>
      <c r="AE89" s="57"/>
      <c r="AF89" s="50"/>
      <c r="AG89" s="11"/>
      <c r="AH89" s="50"/>
      <c r="AI89" s="37"/>
      <c r="AJ89" s="51"/>
      <c r="AK89" s="37"/>
      <c r="AL89" s="37"/>
      <c r="AM89" s="58"/>
      <c r="AN89" s="52"/>
      <c r="AO89" s="37"/>
      <c r="AP89" s="52"/>
      <c r="AQ89" s="53"/>
      <c r="AR89" s="54"/>
    </row>
    <row r="90" spans="2:44" x14ac:dyDescent="0.3">
      <c r="B90" s="7">
        <v>86</v>
      </c>
      <c r="C90" s="7"/>
      <c r="D90" s="7"/>
      <c r="E90" s="7"/>
      <c r="F90" s="43"/>
      <c r="G90" s="8"/>
      <c r="H90" s="13"/>
      <c r="I90" s="19"/>
      <c r="J90" s="8"/>
      <c r="K90" s="9"/>
      <c r="L90" s="44"/>
      <c r="M90" s="9"/>
      <c r="N90" s="9"/>
      <c r="O90" s="59"/>
      <c r="P90" s="45"/>
      <c r="Q90" s="9"/>
      <c r="R90" s="46"/>
      <c r="S90" s="10"/>
      <c r="T90" s="47"/>
      <c r="U90" s="10"/>
      <c r="V90" s="10"/>
      <c r="W90" s="56"/>
      <c r="X90" s="48"/>
      <c r="Y90" s="10"/>
      <c r="Z90" s="48"/>
      <c r="AA90" s="11"/>
      <c r="AB90" s="49"/>
      <c r="AC90" s="11"/>
      <c r="AD90" s="11"/>
      <c r="AE90" s="57"/>
      <c r="AF90" s="50"/>
      <c r="AG90" s="11"/>
      <c r="AH90" s="50"/>
      <c r="AI90" s="37"/>
      <c r="AJ90" s="51"/>
      <c r="AK90" s="37"/>
      <c r="AL90" s="37"/>
      <c r="AM90" s="58"/>
      <c r="AN90" s="52"/>
      <c r="AO90" s="37"/>
      <c r="AP90" s="52"/>
      <c r="AQ90" s="53"/>
      <c r="AR90" s="54"/>
    </row>
    <row r="91" spans="2:44" x14ac:dyDescent="0.3">
      <c r="B91" s="7">
        <v>87</v>
      </c>
      <c r="C91" s="7"/>
      <c r="D91" s="7"/>
      <c r="E91" s="7"/>
      <c r="F91" s="43"/>
      <c r="G91" s="8"/>
      <c r="H91" s="13"/>
      <c r="I91" s="19"/>
      <c r="J91" s="8"/>
      <c r="K91" s="9"/>
      <c r="L91" s="44"/>
      <c r="M91" s="9"/>
      <c r="N91" s="9"/>
      <c r="O91" s="59"/>
      <c r="P91" s="45"/>
      <c r="Q91" s="9"/>
      <c r="R91" s="46"/>
      <c r="S91" s="10"/>
      <c r="T91" s="47"/>
      <c r="U91" s="10"/>
      <c r="V91" s="10"/>
      <c r="W91" s="56"/>
      <c r="X91" s="48"/>
      <c r="Y91" s="10"/>
      <c r="Z91" s="48"/>
      <c r="AA91" s="11"/>
      <c r="AB91" s="49"/>
      <c r="AC91" s="11"/>
      <c r="AD91" s="11"/>
      <c r="AE91" s="57"/>
      <c r="AF91" s="50"/>
      <c r="AG91" s="11"/>
      <c r="AH91" s="50"/>
      <c r="AI91" s="37"/>
      <c r="AJ91" s="51"/>
      <c r="AK91" s="37"/>
      <c r="AL91" s="37"/>
      <c r="AM91" s="58"/>
      <c r="AN91" s="52"/>
      <c r="AO91" s="37"/>
      <c r="AP91" s="52"/>
      <c r="AQ91" s="53"/>
      <c r="AR91" s="54"/>
    </row>
    <row r="92" spans="2:44" x14ac:dyDescent="0.3">
      <c r="B92" s="7">
        <v>88</v>
      </c>
      <c r="C92" s="7"/>
      <c r="D92" s="7"/>
      <c r="E92" s="7"/>
      <c r="F92" s="43"/>
      <c r="G92" s="8"/>
      <c r="H92" s="13"/>
      <c r="I92" s="19"/>
      <c r="J92" s="8"/>
      <c r="K92" s="9"/>
      <c r="L92" s="44"/>
      <c r="M92" s="9"/>
      <c r="N92" s="9"/>
      <c r="O92" s="59"/>
      <c r="P92" s="45"/>
      <c r="Q92" s="9"/>
      <c r="R92" s="46"/>
      <c r="S92" s="10"/>
      <c r="T92" s="47"/>
      <c r="U92" s="10"/>
      <c r="V92" s="10"/>
      <c r="W92" s="56"/>
      <c r="X92" s="48"/>
      <c r="Y92" s="10"/>
      <c r="Z92" s="48"/>
      <c r="AA92" s="11"/>
      <c r="AB92" s="49"/>
      <c r="AC92" s="11"/>
      <c r="AD92" s="11"/>
      <c r="AE92" s="57"/>
      <c r="AF92" s="50"/>
      <c r="AG92" s="11"/>
      <c r="AH92" s="50"/>
      <c r="AI92" s="37"/>
      <c r="AJ92" s="51"/>
      <c r="AK92" s="37"/>
      <c r="AL92" s="37"/>
      <c r="AM92" s="58"/>
      <c r="AN92" s="52"/>
      <c r="AO92" s="37"/>
      <c r="AP92" s="52"/>
      <c r="AQ92" s="53"/>
      <c r="AR92" s="54"/>
    </row>
    <row r="93" spans="2:44" x14ac:dyDescent="0.3">
      <c r="B93" s="7">
        <v>89</v>
      </c>
      <c r="C93" s="7"/>
      <c r="D93" s="7"/>
      <c r="E93" s="7"/>
      <c r="F93" s="43"/>
      <c r="G93" s="8"/>
      <c r="H93" s="13"/>
      <c r="I93" s="19"/>
      <c r="J93" s="8"/>
      <c r="K93" s="9"/>
      <c r="L93" s="44"/>
      <c r="M93" s="9"/>
      <c r="N93" s="9"/>
      <c r="O93" s="59"/>
      <c r="P93" s="45"/>
      <c r="Q93" s="9"/>
      <c r="R93" s="46"/>
      <c r="S93" s="10"/>
      <c r="T93" s="47"/>
      <c r="U93" s="10"/>
      <c r="V93" s="10"/>
      <c r="W93" s="56"/>
      <c r="X93" s="48"/>
      <c r="Y93" s="10"/>
      <c r="Z93" s="48"/>
      <c r="AA93" s="11"/>
      <c r="AB93" s="49"/>
      <c r="AC93" s="11"/>
      <c r="AD93" s="11"/>
      <c r="AE93" s="57"/>
      <c r="AF93" s="50"/>
      <c r="AG93" s="11"/>
      <c r="AH93" s="50"/>
      <c r="AI93" s="37"/>
      <c r="AJ93" s="51"/>
      <c r="AK93" s="37"/>
      <c r="AL93" s="37"/>
      <c r="AM93" s="58"/>
      <c r="AN93" s="52"/>
      <c r="AO93" s="37"/>
      <c r="AP93" s="52"/>
      <c r="AQ93" s="53"/>
      <c r="AR93" s="54"/>
    </row>
    <row r="94" spans="2:44" x14ac:dyDescent="0.3">
      <c r="B94" s="7">
        <v>90</v>
      </c>
      <c r="C94" s="7"/>
      <c r="D94" s="7"/>
      <c r="E94" s="7"/>
      <c r="F94" s="43"/>
      <c r="G94" s="8"/>
      <c r="H94" s="13"/>
      <c r="I94" s="19"/>
      <c r="J94" s="8"/>
      <c r="K94" s="9"/>
      <c r="L94" s="44"/>
      <c r="M94" s="9"/>
      <c r="N94" s="9"/>
      <c r="O94" s="59"/>
      <c r="P94" s="45"/>
      <c r="Q94" s="9"/>
      <c r="R94" s="46"/>
      <c r="S94" s="10"/>
      <c r="T94" s="47"/>
      <c r="U94" s="10"/>
      <c r="V94" s="10"/>
      <c r="W94" s="56"/>
      <c r="X94" s="48"/>
      <c r="Y94" s="10"/>
      <c r="Z94" s="48"/>
      <c r="AA94" s="11"/>
      <c r="AB94" s="49"/>
      <c r="AC94" s="11"/>
      <c r="AD94" s="11"/>
      <c r="AE94" s="57"/>
      <c r="AF94" s="50"/>
      <c r="AG94" s="11"/>
      <c r="AH94" s="50"/>
      <c r="AI94" s="37"/>
      <c r="AJ94" s="51"/>
      <c r="AK94" s="37"/>
      <c r="AL94" s="37"/>
      <c r="AM94" s="58"/>
      <c r="AN94" s="52"/>
      <c r="AO94" s="37"/>
      <c r="AP94" s="52"/>
      <c r="AQ94" s="53"/>
      <c r="AR94" s="54"/>
    </row>
    <row r="95" spans="2:44" x14ac:dyDescent="0.3">
      <c r="B95" s="7">
        <v>91</v>
      </c>
      <c r="C95" s="7"/>
      <c r="D95" s="7"/>
      <c r="E95" s="7"/>
      <c r="F95" s="43"/>
      <c r="G95" s="8"/>
      <c r="H95" s="13"/>
      <c r="I95" s="19"/>
      <c r="J95" s="8"/>
      <c r="K95" s="9"/>
      <c r="L95" s="44"/>
      <c r="M95" s="9"/>
      <c r="N95" s="9"/>
      <c r="O95" s="59"/>
      <c r="P95" s="45"/>
      <c r="Q95" s="9"/>
      <c r="R95" s="46"/>
      <c r="S95" s="10"/>
      <c r="T95" s="47"/>
      <c r="U95" s="10"/>
      <c r="V95" s="10"/>
      <c r="W95" s="56"/>
      <c r="X95" s="48"/>
      <c r="Y95" s="10"/>
      <c r="Z95" s="48"/>
      <c r="AA95" s="11"/>
      <c r="AB95" s="49"/>
      <c r="AC95" s="11"/>
      <c r="AD95" s="11"/>
      <c r="AE95" s="57"/>
      <c r="AF95" s="50"/>
      <c r="AG95" s="11"/>
      <c r="AH95" s="50"/>
      <c r="AI95" s="37"/>
      <c r="AJ95" s="51"/>
      <c r="AK95" s="37"/>
      <c r="AL95" s="37"/>
      <c r="AM95" s="58"/>
      <c r="AN95" s="52"/>
      <c r="AO95" s="37"/>
      <c r="AP95" s="52"/>
      <c r="AQ95" s="53"/>
      <c r="AR95" s="54"/>
    </row>
    <row r="96" spans="2:44" x14ac:dyDescent="0.3">
      <c r="B96" s="7">
        <v>92</v>
      </c>
      <c r="C96" s="7"/>
      <c r="D96" s="7"/>
      <c r="E96" s="7"/>
      <c r="F96" s="43"/>
      <c r="G96" s="8"/>
      <c r="H96" s="13"/>
      <c r="I96" s="19"/>
      <c r="J96" s="8"/>
      <c r="K96" s="9"/>
      <c r="L96" s="44"/>
      <c r="M96" s="9"/>
      <c r="N96" s="9"/>
      <c r="O96" s="59"/>
      <c r="P96" s="45"/>
      <c r="Q96" s="9"/>
      <c r="R96" s="46"/>
      <c r="S96" s="10"/>
      <c r="T96" s="47"/>
      <c r="U96" s="10"/>
      <c r="V96" s="10"/>
      <c r="W96" s="56"/>
      <c r="X96" s="48"/>
      <c r="Y96" s="10"/>
      <c r="Z96" s="48"/>
      <c r="AA96" s="11"/>
      <c r="AB96" s="49"/>
      <c r="AC96" s="11"/>
      <c r="AD96" s="11"/>
      <c r="AE96" s="57"/>
      <c r="AF96" s="50"/>
      <c r="AG96" s="11"/>
      <c r="AH96" s="50"/>
      <c r="AI96" s="37"/>
      <c r="AJ96" s="51"/>
      <c r="AK96" s="37"/>
      <c r="AL96" s="37"/>
      <c r="AM96" s="58"/>
      <c r="AN96" s="52"/>
      <c r="AO96" s="37"/>
      <c r="AP96" s="52"/>
      <c r="AQ96" s="53"/>
      <c r="AR96" s="54"/>
    </row>
    <row r="97" spans="2:44" x14ac:dyDescent="0.3">
      <c r="B97" s="7">
        <v>93</v>
      </c>
      <c r="C97" s="7"/>
      <c r="D97" s="7"/>
      <c r="E97" s="7"/>
      <c r="F97" s="43"/>
      <c r="G97" s="8"/>
      <c r="H97" s="13"/>
      <c r="I97" s="19"/>
      <c r="J97" s="8"/>
      <c r="K97" s="9"/>
      <c r="L97" s="44"/>
      <c r="M97" s="9"/>
      <c r="N97" s="9"/>
      <c r="O97" s="59"/>
      <c r="P97" s="45"/>
      <c r="Q97" s="9"/>
      <c r="R97" s="46"/>
      <c r="S97" s="10"/>
      <c r="T97" s="47"/>
      <c r="U97" s="10"/>
      <c r="V97" s="10"/>
      <c r="W97" s="56"/>
      <c r="X97" s="48"/>
      <c r="Y97" s="10"/>
      <c r="Z97" s="48"/>
      <c r="AA97" s="11"/>
      <c r="AB97" s="49"/>
      <c r="AC97" s="11"/>
      <c r="AD97" s="11"/>
      <c r="AE97" s="57"/>
      <c r="AF97" s="50"/>
      <c r="AG97" s="11"/>
      <c r="AH97" s="50"/>
      <c r="AI97" s="37"/>
      <c r="AJ97" s="51"/>
      <c r="AK97" s="37"/>
      <c r="AL97" s="37"/>
      <c r="AM97" s="58"/>
      <c r="AN97" s="52"/>
      <c r="AO97" s="37"/>
      <c r="AP97" s="52"/>
      <c r="AQ97" s="53"/>
      <c r="AR97" s="54"/>
    </row>
    <row r="98" spans="2:44" x14ac:dyDescent="0.3">
      <c r="B98" s="7">
        <v>94</v>
      </c>
      <c r="C98" s="7"/>
      <c r="D98" s="7"/>
      <c r="E98" s="7"/>
      <c r="F98" s="43"/>
      <c r="G98" s="8"/>
      <c r="H98" s="13"/>
      <c r="I98" s="19"/>
      <c r="J98" s="8"/>
      <c r="K98" s="9"/>
      <c r="L98" s="44"/>
      <c r="M98" s="9"/>
      <c r="N98" s="9"/>
      <c r="O98" s="59"/>
      <c r="P98" s="45"/>
      <c r="Q98" s="9"/>
      <c r="R98" s="46"/>
      <c r="S98" s="10"/>
      <c r="T98" s="47"/>
      <c r="U98" s="10"/>
      <c r="V98" s="10"/>
      <c r="W98" s="56"/>
      <c r="X98" s="48"/>
      <c r="Y98" s="10"/>
      <c r="Z98" s="48"/>
      <c r="AA98" s="11"/>
      <c r="AB98" s="49"/>
      <c r="AC98" s="11"/>
      <c r="AD98" s="11"/>
      <c r="AE98" s="57"/>
      <c r="AF98" s="50"/>
      <c r="AG98" s="11"/>
      <c r="AH98" s="50"/>
      <c r="AI98" s="37"/>
      <c r="AJ98" s="51"/>
      <c r="AK98" s="37"/>
      <c r="AL98" s="37"/>
      <c r="AM98" s="58"/>
      <c r="AN98" s="52"/>
      <c r="AO98" s="37"/>
      <c r="AP98" s="52"/>
      <c r="AQ98" s="53"/>
      <c r="AR98" s="54"/>
    </row>
    <row r="99" spans="2:44" x14ac:dyDescent="0.3">
      <c r="B99" s="7">
        <v>95</v>
      </c>
      <c r="C99" s="7"/>
      <c r="D99" s="7"/>
      <c r="E99" s="7"/>
      <c r="F99" s="43"/>
      <c r="G99" s="8"/>
      <c r="H99" s="13"/>
      <c r="I99" s="19"/>
      <c r="J99" s="8"/>
      <c r="K99" s="9"/>
      <c r="L99" s="44"/>
      <c r="M99" s="9"/>
      <c r="N99" s="9"/>
      <c r="O99" s="59"/>
      <c r="P99" s="45"/>
      <c r="Q99" s="9"/>
      <c r="R99" s="46"/>
      <c r="S99" s="10"/>
      <c r="T99" s="47"/>
      <c r="U99" s="10"/>
      <c r="V99" s="10"/>
      <c r="W99" s="56"/>
      <c r="X99" s="48"/>
      <c r="Y99" s="10"/>
      <c r="Z99" s="48"/>
      <c r="AA99" s="11"/>
      <c r="AB99" s="49"/>
      <c r="AC99" s="11"/>
      <c r="AD99" s="11"/>
      <c r="AE99" s="57"/>
      <c r="AF99" s="50"/>
      <c r="AG99" s="11"/>
      <c r="AH99" s="50"/>
      <c r="AI99" s="37"/>
      <c r="AJ99" s="51"/>
      <c r="AK99" s="37"/>
      <c r="AL99" s="37"/>
      <c r="AM99" s="58"/>
      <c r="AN99" s="52"/>
      <c r="AO99" s="37"/>
      <c r="AP99" s="52"/>
      <c r="AQ99" s="53"/>
      <c r="AR99" s="54"/>
    </row>
    <row r="100" spans="2:44" x14ac:dyDescent="0.3">
      <c r="B100" s="7">
        <v>96</v>
      </c>
      <c r="C100" s="7"/>
      <c r="D100" s="7"/>
      <c r="E100" s="7"/>
      <c r="F100" s="43"/>
      <c r="G100" s="8"/>
      <c r="H100" s="13"/>
      <c r="I100" s="19"/>
      <c r="J100" s="8"/>
      <c r="K100" s="9"/>
      <c r="L100" s="44"/>
      <c r="M100" s="9"/>
      <c r="N100" s="9"/>
      <c r="O100" s="59"/>
      <c r="P100" s="45"/>
      <c r="Q100" s="9"/>
      <c r="R100" s="46"/>
      <c r="S100" s="10"/>
      <c r="T100" s="47"/>
      <c r="U100" s="10"/>
      <c r="V100" s="10"/>
      <c r="W100" s="56"/>
      <c r="X100" s="48"/>
      <c r="Y100" s="10"/>
      <c r="Z100" s="48"/>
      <c r="AA100" s="11"/>
      <c r="AB100" s="49"/>
      <c r="AC100" s="11"/>
      <c r="AD100" s="11"/>
      <c r="AE100" s="57"/>
      <c r="AF100" s="50"/>
      <c r="AG100" s="11"/>
      <c r="AH100" s="50"/>
      <c r="AI100" s="37"/>
      <c r="AJ100" s="51"/>
      <c r="AK100" s="37"/>
      <c r="AL100" s="37"/>
      <c r="AM100" s="58"/>
      <c r="AN100" s="52"/>
      <c r="AO100" s="37"/>
      <c r="AP100" s="52"/>
      <c r="AQ100" s="53"/>
      <c r="AR100" s="54"/>
    </row>
    <row r="101" spans="2:44" x14ac:dyDescent="0.3">
      <c r="B101" s="7">
        <v>97</v>
      </c>
      <c r="C101" s="7"/>
      <c r="D101" s="7"/>
      <c r="E101" s="7"/>
      <c r="F101" s="43"/>
      <c r="G101" s="8"/>
      <c r="H101" s="13"/>
      <c r="I101" s="19"/>
      <c r="J101" s="8"/>
      <c r="K101" s="9"/>
      <c r="L101" s="44"/>
      <c r="M101" s="9"/>
      <c r="N101" s="9"/>
      <c r="O101" s="59"/>
      <c r="P101" s="45"/>
      <c r="Q101" s="9"/>
      <c r="R101" s="46"/>
      <c r="S101" s="10"/>
      <c r="T101" s="47"/>
      <c r="U101" s="10"/>
      <c r="V101" s="10"/>
      <c r="W101" s="56"/>
      <c r="X101" s="48"/>
      <c r="Y101" s="10"/>
      <c r="Z101" s="48"/>
      <c r="AA101" s="11"/>
      <c r="AB101" s="49"/>
      <c r="AC101" s="11"/>
      <c r="AD101" s="11"/>
      <c r="AE101" s="57"/>
      <c r="AF101" s="50"/>
      <c r="AG101" s="11"/>
      <c r="AH101" s="50"/>
      <c r="AI101" s="37"/>
      <c r="AJ101" s="51"/>
      <c r="AK101" s="37"/>
      <c r="AL101" s="37"/>
      <c r="AM101" s="58"/>
      <c r="AN101" s="52"/>
      <c r="AO101" s="37"/>
      <c r="AP101" s="52"/>
      <c r="AQ101" s="53"/>
      <c r="AR101" s="54"/>
    </row>
    <row r="102" spans="2:44" x14ac:dyDescent="0.3">
      <c r="B102" s="7">
        <v>98</v>
      </c>
      <c r="C102" s="7"/>
      <c r="D102" s="7"/>
      <c r="E102" s="7"/>
      <c r="F102" s="43"/>
      <c r="G102" s="8"/>
      <c r="H102" s="13"/>
      <c r="I102" s="19"/>
      <c r="J102" s="8"/>
      <c r="K102" s="9"/>
      <c r="L102" s="44"/>
      <c r="M102" s="9"/>
      <c r="N102" s="9"/>
      <c r="O102" s="59"/>
      <c r="P102" s="45"/>
      <c r="Q102" s="9"/>
      <c r="R102" s="46"/>
      <c r="S102" s="10"/>
      <c r="T102" s="47"/>
      <c r="U102" s="10"/>
      <c r="V102" s="10"/>
      <c r="W102" s="56"/>
      <c r="X102" s="48"/>
      <c r="Y102" s="10"/>
      <c r="Z102" s="48"/>
      <c r="AA102" s="11"/>
      <c r="AB102" s="49"/>
      <c r="AC102" s="11"/>
      <c r="AD102" s="11"/>
      <c r="AE102" s="57"/>
      <c r="AF102" s="50"/>
      <c r="AG102" s="11"/>
      <c r="AH102" s="50"/>
      <c r="AI102" s="37"/>
      <c r="AJ102" s="51"/>
      <c r="AK102" s="37"/>
      <c r="AL102" s="37"/>
      <c r="AM102" s="58"/>
      <c r="AN102" s="52"/>
      <c r="AO102" s="37"/>
      <c r="AP102" s="52"/>
      <c r="AQ102" s="53"/>
      <c r="AR102" s="54"/>
    </row>
    <row r="103" spans="2:44" x14ac:dyDescent="0.3">
      <c r="B103" s="7">
        <v>99</v>
      </c>
      <c r="C103" s="7"/>
      <c r="D103" s="7"/>
      <c r="E103" s="7"/>
      <c r="F103" s="43"/>
      <c r="G103" s="8"/>
      <c r="H103" s="13"/>
      <c r="I103" s="19"/>
      <c r="J103" s="8"/>
      <c r="K103" s="9"/>
      <c r="L103" s="44"/>
      <c r="M103" s="9"/>
      <c r="N103" s="9"/>
      <c r="O103" s="59"/>
      <c r="P103" s="45"/>
      <c r="Q103" s="9"/>
      <c r="R103" s="46"/>
      <c r="S103" s="10"/>
      <c r="T103" s="47"/>
      <c r="U103" s="10"/>
      <c r="V103" s="10"/>
      <c r="W103" s="56"/>
      <c r="X103" s="48"/>
      <c r="Y103" s="10"/>
      <c r="Z103" s="48"/>
      <c r="AA103" s="11"/>
      <c r="AB103" s="49"/>
      <c r="AC103" s="11"/>
      <c r="AD103" s="11"/>
      <c r="AE103" s="57"/>
      <c r="AF103" s="50"/>
      <c r="AG103" s="11"/>
      <c r="AH103" s="50"/>
      <c r="AI103" s="37"/>
      <c r="AJ103" s="51"/>
      <c r="AK103" s="37"/>
      <c r="AL103" s="37"/>
      <c r="AM103" s="58"/>
      <c r="AN103" s="52"/>
      <c r="AO103" s="37"/>
      <c r="AP103" s="52"/>
      <c r="AQ103" s="53"/>
      <c r="AR103" s="54"/>
    </row>
    <row r="104" spans="2:44" x14ac:dyDescent="0.3">
      <c r="B104" s="7">
        <v>100</v>
      </c>
      <c r="C104" s="7"/>
      <c r="D104" s="7"/>
      <c r="E104" s="7"/>
      <c r="F104" s="43"/>
      <c r="G104" s="8"/>
      <c r="H104" s="13"/>
      <c r="I104" s="19"/>
      <c r="J104" s="8"/>
      <c r="K104" s="9"/>
      <c r="L104" s="44"/>
      <c r="M104" s="9"/>
      <c r="N104" s="9"/>
      <c r="O104" s="59"/>
      <c r="P104" s="45"/>
      <c r="Q104" s="9"/>
      <c r="R104" s="46"/>
      <c r="S104" s="10"/>
      <c r="T104" s="47"/>
      <c r="U104" s="10"/>
      <c r="V104" s="10"/>
      <c r="W104" s="56"/>
      <c r="X104" s="48"/>
      <c r="Y104" s="10"/>
      <c r="Z104" s="48"/>
      <c r="AA104" s="11"/>
      <c r="AB104" s="49"/>
      <c r="AC104" s="11"/>
      <c r="AD104" s="11"/>
      <c r="AE104" s="57"/>
      <c r="AF104" s="50"/>
      <c r="AG104" s="11"/>
      <c r="AH104" s="50"/>
      <c r="AI104" s="37"/>
      <c r="AJ104" s="51"/>
      <c r="AK104" s="37"/>
      <c r="AL104" s="37"/>
      <c r="AM104" s="58"/>
      <c r="AN104" s="52"/>
      <c r="AO104" s="37"/>
      <c r="AP104" s="52"/>
      <c r="AQ104" s="53"/>
      <c r="AR104" s="54"/>
    </row>
    <row r="105" spans="2:44" x14ac:dyDescent="0.3">
      <c r="AH105" s="6"/>
      <c r="AP105" s="12" t="s">
        <v>88</v>
      </c>
      <c r="AQ105" s="61">
        <f>SUM(AQ5:AQ75)</f>
        <v>0</v>
      </c>
      <c r="AR105" s="54" t="e">
        <f>AQ105/$AQ$105</f>
        <v>#DIV/0!</v>
      </c>
    </row>
  </sheetData>
  <mergeCells count="49">
    <mergeCell ref="D3:D4"/>
    <mergeCell ref="E3:E4"/>
    <mergeCell ref="B2:E2"/>
    <mergeCell ref="AR2:AR4"/>
    <mergeCell ref="AG3:AG4"/>
    <mergeCell ref="AH3:AH4"/>
    <mergeCell ref="AA3:AA4"/>
    <mergeCell ref="AB3:AB4"/>
    <mergeCell ref="AC3:AC4"/>
    <mergeCell ref="AD3:AD4"/>
    <mergeCell ref="AE3:AE4"/>
    <mergeCell ref="AF3:AF4"/>
    <mergeCell ref="AQ2:AQ4"/>
    <mergeCell ref="Z3:Z4"/>
    <mergeCell ref="O3:O4"/>
    <mergeCell ref="P3:P4"/>
    <mergeCell ref="X3:X4"/>
    <mergeCell ref="Y3:Y4"/>
    <mergeCell ref="S2:Z2"/>
    <mergeCell ref="Q3:Q4"/>
    <mergeCell ref="R3:R4"/>
    <mergeCell ref="S3:S4"/>
    <mergeCell ref="T3:T4"/>
    <mergeCell ref="U3:U4"/>
    <mergeCell ref="AA2:AH2"/>
    <mergeCell ref="B3:B4"/>
    <mergeCell ref="C3:C4"/>
    <mergeCell ref="F2:J2"/>
    <mergeCell ref="K2:R2"/>
    <mergeCell ref="K3:K4"/>
    <mergeCell ref="L3:L4"/>
    <mergeCell ref="M3:M4"/>
    <mergeCell ref="N3:N4"/>
    <mergeCell ref="F3:F4"/>
    <mergeCell ref="G3:G4"/>
    <mergeCell ref="H3:H4"/>
    <mergeCell ref="I3:I4"/>
    <mergeCell ref="J3:J4"/>
    <mergeCell ref="V3:V4"/>
    <mergeCell ref="W3:W4"/>
    <mergeCell ref="AI2:AP2"/>
    <mergeCell ref="AI3:AI4"/>
    <mergeCell ref="AJ3:AJ4"/>
    <mergeCell ref="AK3:AK4"/>
    <mergeCell ref="AL3:AL4"/>
    <mergeCell ref="AM3:AM4"/>
    <mergeCell ref="AN3:AN4"/>
    <mergeCell ref="AO3:AO4"/>
    <mergeCell ref="AP3:AP4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製表用!$I$3:$I$8</xm:f>
          </x14:formula1>
          <xm:sqref>AE5:AE104 W5:W104 O5:O104 AM5:AM104</xm:sqref>
        </x14:dataValidation>
        <x14:dataValidation type="list" allowBlank="1" showInputMessage="1" showErrorMessage="1" xr:uid="{00000000-0002-0000-0200-000001000000}">
          <x14:formula1>
            <xm:f>製表用!$G$3:$G$6</xm:f>
          </x14:formula1>
          <xm:sqref>J5:J104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D46E8-5418-4FCC-B41C-CA67F8881875}">
  <sheetPr codeName="工作表4"/>
  <dimension ref="B2:U33"/>
  <sheetViews>
    <sheetView topLeftCell="B3" zoomScale="80" zoomScaleNormal="80" workbookViewId="0">
      <selection activeCell="J11" sqref="J11"/>
    </sheetView>
  </sheetViews>
  <sheetFormatPr defaultColWidth="8.88671875" defaultRowHeight="15.6" x14ac:dyDescent="0.3"/>
  <cols>
    <col min="1" max="2" width="8.88671875" style="23"/>
    <col min="3" max="3" width="13.88671875" style="23" customWidth="1"/>
    <col min="4" max="4" width="14.88671875" style="23" customWidth="1"/>
    <col min="5" max="5" width="8.88671875" style="23"/>
    <col min="6" max="6" width="25.33203125" style="23" customWidth="1"/>
    <col min="7" max="7" width="20.109375" style="23" customWidth="1"/>
    <col min="8" max="8" width="17.33203125" style="23" bestFit="1" customWidth="1"/>
    <col min="9" max="9" width="16.109375" style="23" customWidth="1"/>
    <col min="10" max="10" width="15.33203125" style="23" bestFit="1" customWidth="1"/>
    <col min="11" max="16" width="12.88671875" style="23" customWidth="1"/>
    <col min="17" max="18" width="8.88671875" style="23"/>
    <col min="19" max="19" width="34.44140625" style="23" customWidth="1"/>
    <col min="20" max="20" width="20.21875" style="23" customWidth="1"/>
    <col min="21" max="21" width="14.109375" style="23" customWidth="1"/>
    <col min="22" max="22" width="21.21875" style="23" customWidth="1"/>
    <col min="23" max="23" width="16.88671875" style="23" customWidth="1"/>
    <col min="24" max="24" width="14.77734375" style="23" customWidth="1"/>
    <col min="25" max="25" width="16.5546875" style="23" customWidth="1"/>
    <col min="26" max="16384" width="8.88671875" style="23"/>
  </cols>
  <sheetData>
    <row r="2" spans="2:21" ht="24" x14ac:dyDescent="0.3">
      <c r="B2" s="105" t="s">
        <v>179</v>
      </c>
      <c r="C2" s="106"/>
      <c r="D2" s="106"/>
      <c r="E2" s="106"/>
      <c r="F2" s="106"/>
      <c r="G2" s="21">
        <f>H3</f>
        <v>0</v>
      </c>
      <c r="H2" s="22" t="s">
        <v>180</v>
      </c>
      <c r="I2" s="22" t="s">
        <v>181</v>
      </c>
      <c r="J2" s="22" t="s">
        <v>182</v>
      </c>
      <c r="K2" s="22" t="s">
        <v>183</v>
      </c>
      <c r="L2" s="22" t="s">
        <v>184</v>
      </c>
      <c r="M2" s="22" t="s">
        <v>25</v>
      </c>
      <c r="N2" s="22" t="s">
        <v>106</v>
      </c>
      <c r="O2" s="22" t="s">
        <v>185</v>
      </c>
      <c r="P2" s="22" t="s">
        <v>186</v>
      </c>
      <c r="R2" s="24" t="s">
        <v>187</v>
      </c>
      <c r="S2" s="25" t="s">
        <v>188</v>
      </c>
      <c r="T2" s="25" t="s">
        <v>189</v>
      </c>
      <c r="U2" s="22" t="s">
        <v>181</v>
      </c>
    </row>
    <row r="3" spans="2:21" x14ac:dyDescent="0.3">
      <c r="B3" s="107" t="s">
        <v>190</v>
      </c>
      <c r="C3" s="108"/>
      <c r="D3" s="108"/>
      <c r="E3" s="108"/>
      <c r="F3" s="108"/>
      <c r="G3" s="109"/>
      <c r="H3" s="26">
        <f>SUMIF(排放量計算!D5:D129,"=類別1",排放量計算!AQ5:AQ129)</f>
        <v>0</v>
      </c>
      <c r="I3" s="27" t="e">
        <f>H3/($T$9)</f>
        <v>#DIV/0!</v>
      </c>
      <c r="J3" s="26">
        <f t="shared" ref="J3:P3" si="0">SUM(J4:J7)</f>
        <v>0</v>
      </c>
      <c r="K3" s="26">
        <f t="shared" ca="1" si="0"/>
        <v>0</v>
      </c>
      <c r="L3" s="26">
        <f t="shared" ca="1" si="0"/>
        <v>0</v>
      </c>
      <c r="M3" s="26">
        <f t="shared" si="0"/>
        <v>0</v>
      </c>
      <c r="N3" s="26">
        <f t="shared" si="0"/>
        <v>0</v>
      </c>
      <c r="O3" s="26">
        <f t="shared" si="0"/>
        <v>0</v>
      </c>
      <c r="P3" s="26">
        <f t="shared" si="0"/>
        <v>0</v>
      </c>
      <c r="R3" s="22">
        <v>1</v>
      </c>
      <c r="S3" s="28" t="s">
        <v>190</v>
      </c>
      <c r="T3" s="26">
        <f>SUMIF(排放量計算!D5:D144,"=類別1",排放量計算!AQ5:AQ144)</f>
        <v>0</v>
      </c>
      <c r="U3" s="27" t="e">
        <f>T3/$T$9</f>
        <v>#DIV/0!</v>
      </c>
    </row>
    <row r="4" spans="2:21" x14ac:dyDescent="0.3">
      <c r="B4" s="110" t="s">
        <v>191</v>
      </c>
      <c r="C4" s="111"/>
      <c r="D4" s="111"/>
      <c r="E4" s="111"/>
      <c r="F4" s="111"/>
      <c r="G4" s="112"/>
      <c r="H4" s="26">
        <f>SUMIF(排放量計算!E5:E129,"=固定",排放量計算!AQ5:AQ129)</f>
        <v>0</v>
      </c>
      <c r="I4" s="27" t="e">
        <f t="shared" ref="I4:I7" si="1">H4/($T$9)</f>
        <v>#DIV/0!</v>
      </c>
      <c r="J4" s="38">
        <f>SUMIF(排放量計算!E5:E104,"=固定",排放量計算!R5:R129)</f>
        <v>0</v>
      </c>
      <c r="K4" s="38">
        <f ca="1">SUMIF(排放量計算!E5:E104,"=固定",排放量計算!Z5:Z75)</f>
        <v>0</v>
      </c>
      <c r="L4" s="38">
        <f ca="1">SUMIF(排放量計算!E5:E104,"=固定",排放量計算!AH5:AH75)</f>
        <v>0</v>
      </c>
      <c r="M4" s="40"/>
      <c r="N4" s="40"/>
      <c r="O4" s="40"/>
      <c r="P4" s="40"/>
      <c r="R4" s="22">
        <v>2</v>
      </c>
      <c r="S4" s="28" t="s">
        <v>192</v>
      </c>
      <c r="T4" s="26">
        <f>SUMIF(排放量計算!D5:D144,"=類別2",排放量計算!AQ5:AQ144)</f>
        <v>0</v>
      </c>
      <c r="U4" s="27" t="e">
        <f t="shared" ref="U4:U9" si="2">T4/$T$9</f>
        <v>#DIV/0!</v>
      </c>
    </row>
    <row r="5" spans="2:21" x14ac:dyDescent="0.3">
      <c r="B5" s="110" t="s">
        <v>193</v>
      </c>
      <c r="C5" s="111"/>
      <c r="D5" s="111"/>
      <c r="E5" s="111"/>
      <c r="F5" s="111"/>
      <c r="G5" s="113"/>
      <c r="H5" s="26">
        <f>SUMIF(排放量計算!E5:E129,"=移動",排放量計算!AQ5:AQ129)</f>
        <v>0</v>
      </c>
      <c r="I5" s="27" t="e">
        <f t="shared" si="1"/>
        <v>#DIV/0!</v>
      </c>
      <c r="J5" s="38">
        <f>SUMIF(排放量計算!E5:E104,"=移動",排放量計算!R5:R129)</f>
        <v>0</v>
      </c>
      <c r="K5" s="38">
        <f ca="1">SUMIF(排放量計算!E5:E104,"=移動",排放量計算!Z5:Z75)</f>
        <v>0</v>
      </c>
      <c r="L5" s="38">
        <f ca="1">SUMIF(排放量計算!E5:E104,"=移動",排放量計算!AH5:AH75)</f>
        <v>0</v>
      </c>
      <c r="M5" s="40"/>
      <c r="N5" s="40"/>
      <c r="O5" s="40"/>
      <c r="P5" s="40"/>
      <c r="R5" s="22">
        <v>3</v>
      </c>
      <c r="S5" s="28" t="s">
        <v>194</v>
      </c>
      <c r="T5" s="26">
        <f>SUMIF(排放量計算!D5:D144,"=類別3",排放量計算!AQ5:AQ144)</f>
        <v>0</v>
      </c>
      <c r="U5" s="27" t="e">
        <f t="shared" si="2"/>
        <v>#DIV/0!</v>
      </c>
    </row>
    <row r="6" spans="2:21" x14ac:dyDescent="0.3">
      <c r="B6" s="110" t="s">
        <v>195</v>
      </c>
      <c r="C6" s="111"/>
      <c r="D6" s="111"/>
      <c r="E6" s="111"/>
      <c r="F6" s="111"/>
      <c r="G6" s="113"/>
      <c r="H6" s="26">
        <f>SUMIF(排放量計算!E5:E129,"=逸散",排放量計算!AQ5:AQ129)</f>
        <v>0</v>
      </c>
      <c r="I6" s="27" t="e">
        <f t="shared" si="1"/>
        <v>#DIV/0!</v>
      </c>
      <c r="J6" s="39">
        <f>SUMIF(排放量計算!E5:E104,"=逸散",排放量計算!R5:R129)</f>
        <v>0</v>
      </c>
      <c r="K6" s="39">
        <f>SUMIF(排放量計算!E5:E104,"=逸散",排放量計算!Z5:Z129)</f>
        <v>0</v>
      </c>
      <c r="L6" s="41"/>
      <c r="M6" s="39">
        <f>SUMIF(排放量計算!AI5:AI104,"=HFCs",排放量計算!AP5:AP104)</f>
        <v>0</v>
      </c>
      <c r="N6" s="41"/>
      <c r="O6" s="39">
        <f>SUMIF(排放量計算!AI5:AI104,"=SF6",排放量計算!AP5:AP104)</f>
        <v>0</v>
      </c>
      <c r="P6" s="41"/>
      <c r="R6" s="22">
        <v>4</v>
      </c>
      <c r="S6" s="28" t="s">
        <v>196</v>
      </c>
      <c r="T6" s="26">
        <f>SUMIF(排放量計算!D5:D144,"=類別4",排放量計算!AQ5:AQ144)</f>
        <v>0</v>
      </c>
      <c r="U6" s="27" t="e">
        <f t="shared" si="2"/>
        <v>#DIV/0!</v>
      </c>
    </row>
    <row r="7" spans="2:21" x14ac:dyDescent="0.3">
      <c r="B7" s="110" t="s">
        <v>197</v>
      </c>
      <c r="C7" s="111"/>
      <c r="D7" s="111"/>
      <c r="E7" s="111"/>
      <c r="F7" s="111"/>
      <c r="G7" s="113"/>
      <c r="H7" s="26">
        <f>SUMIF(排放量計算!E5:E129,"=製程",排放量計算!AQ5:AQ129)</f>
        <v>0</v>
      </c>
      <c r="I7" s="27" t="e">
        <f t="shared" si="1"/>
        <v>#DIV/0!</v>
      </c>
      <c r="J7" s="38">
        <f>SUMIF(排放量計算!E5:E104,"=製程",排放量計算!R5:R129)</f>
        <v>0</v>
      </c>
      <c r="K7" s="40"/>
      <c r="L7" s="40"/>
      <c r="M7" s="40"/>
      <c r="N7" s="40"/>
      <c r="O7" s="40"/>
      <c r="P7" s="40"/>
      <c r="R7" s="22">
        <v>5</v>
      </c>
      <c r="S7" s="28" t="s">
        <v>198</v>
      </c>
      <c r="T7" s="26">
        <f>SUMIF(排放量計算!D6:D145,"=類別5",排放量計算!AQ6:AQ145)</f>
        <v>0</v>
      </c>
      <c r="U7" s="27" t="e">
        <f t="shared" si="2"/>
        <v>#DIV/0!</v>
      </c>
    </row>
    <row r="8" spans="2:21" x14ac:dyDescent="0.3">
      <c r="R8" s="22">
        <v>6</v>
      </c>
      <c r="S8" s="28" t="s">
        <v>199</v>
      </c>
      <c r="T8" s="26">
        <f>SUMIF(排放量計算!D6:D145,"=類別6",排放量計算!AQ6:AQ145)</f>
        <v>0</v>
      </c>
      <c r="U8" s="27" t="e">
        <f t="shared" si="2"/>
        <v>#DIV/0!</v>
      </c>
    </row>
    <row r="9" spans="2:21" x14ac:dyDescent="0.3">
      <c r="R9" s="25"/>
      <c r="S9" s="25"/>
      <c r="T9" s="30">
        <f>ROUND(SUM(T3+T4+T5+T6+T7+T8),2)</f>
        <v>0</v>
      </c>
      <c r="U9" s="27" t="e">
        <f t="shared" si="2"/>
        <v>#DIV/0!</v>
      </c>
    </row>
    <row r="11" spans="2:21" ht="24" x14ac:dyDescent="0.3">
      <c r="B11" s="102" t="s">
        <v>200</v>
      </c>
      <c r="C11" s="103"/>
      <c r="D11" s="103"/>
      <c r="E11" s="104"/>
      <c r="F11" s="21">
        <f>G12+G15+G20+G26+G32</f>
        <v>0</v>
      </c>
      <c r="G11" s="22" t="s">
        <v>180</v>
      </c>
      <c r="H11" s="22" t="s">
        <v>181</v>
      </c>
    </row>
    <row r="12" spans="2:21" ht="16.05" customHeight="1" x14ac:dyDescent="0.3">
      <c r="B12" s="129" t="s">
        <v>201</v>
      </c>
      <c r="C12" s="130"/>
      <c r="D12" s="130"/>
      <c r="E12" s="130"/>
      <c r="F12" s="131"/>
      <c r="G12" s="26">
        <f>SUMIF(排放量計算!D5:D75,"=類別2",排放量計算!AQ5:AQ75)</f>
        <v>0</v>
      </c>
      <c r="H12" s="27" t="e">
        <f>G12/$T$9</f>
        <v>#DIV/0!</v>
      </c>
    </row>
    <row r="13" spans="2:21" ht="16.05" customHeight="1" x14ac:dyDescent="0.3">
      <c r="B13" s="141" t="s">
        <v>202</v>
      </c>
      <c r="C13" s="142"/>
      <c r="D13" s="142"/>
      <c r="E13" s="142"/>
      <c r="F13" s="143"/>
      <c r="G13" s="26">
        <f>SUMIF(排放量計算!C5:C75,"=外購電力",排放量計算!AQ5:AQ75)</f>
        <v>0</v>
      </c>
      <c r="H13" s="27" t="e">
        <f t="shared" ref="H13:H33" si="3">G13/$T$9</f>
        <v>#DIV/0!</v>
      </c>
    </row>
    <row r="14" spans="2:21" x14ac:dyDescent="0.3">
      <c r="B14" s="144" t="s">
        <v>210</v>
      </c>
      <c r="C14" s="142"/>
      <c r="D14" s="142"/>
      <c r="E14" s="142"/>
      <c r="F14" s="143"/>
      <c r="G14" s="26">
        <f>SUMIF(排放量計算!C5:C75,"=外購蒸氣",排放量計算!AQ5:AQ75)</f>
        <v>0</v>
      </c>
      <c r="H14" s="27" t="e">
        <f t="shared" si="3"/>
        <v>#DIV/0!</v>
      </c>
    </row>
    <row r="15" spans="2:21" ht="16.05" customHeight="1" x14ac:dyDescent="0.3">
      <c r="B15" s="132" t="s">
        <v>203</v>
      </c>
      <c r="C15" s="133"/>
      <c r="D15" s="133"/>
      <c r="E15" s="133"/>
      <c r="F15" s="134"/>
      <c r="G15" s="26">
        <f>SUMIF(排放量計算!D5:D75,"=類別3",排放量計算!AQ5:AQ75)</f>
        <v>0</v>
      </c>
      <c r="H15" s="27" t="e">
        <f t="shared" si="3"/>
        <v>#DIV/0!</v>
      </c>
    </row>
    <row r="16" spans="2:21" ht="16.05" customHeight="1" x14ac:dyDescent="0.3">
      <c r="B16" s="126" t="s">
        <v>211</v>
      </c>
      <c r="C16" s="127"/>
      <c r="D16" s="127"/>
      <c r="E16" s="127"/>
      <c r="F16" s="128"/>
      <c r="G16" s="26">
        <f>SUMIF(排放量計算!C5:C75,"=上游原物料配送",排放量計算!AQ5:AQ75)</f>
        <v>0</v>
      </c>
      <c r="H16" s="27" t="e">
        <f t="shared" si="3"/>
        <v>#DIV/0!</v>
      </c>
    </row>
    <row r="17" spans="2:8" ht="16.05" customHeight="1" x14ac:dyDescent="0.3">
      <c r="B17" s="126" t="s">
        <v>213</v>
      </c>
      <c r="C17" s="127"/>
      <c r="D17" s="127"/>
      <c r="E17" s="127"/>
      <c r="F17" s="128"/>
      <c r="G17" s="26">
        <f>SUMIF(排放量計算!C5:C75,"=商務旅遊",排放量計算!AQ5:AQ75)</f>
        <v>0</v>
      </c>
      <c r="H17" s="27" t="e">
        <f t="shared" si="3"/>
        <v>#DIV/0!</v>
      </c>
    </row>
    <row r="18" spans="2:8" ht="16.05" customHeight="1" x14ac:dyDescent="0.3">
      <c r="B18" s="126" t="s">
        <v>214</v>
      </c>
      <c r="C18" s="127"/>
      <c r="D18" s="127"/>
      <c r="E18" s="127"/>
      <c r="F18" s="128"/>
      <c r="G18" s="26">
        <f>SUMIF(排放量計算!C5:C75,"=員工通勤",排放量計算!AQ5:AQ75)</f>
        <v>0</v>
      </c>
      <c r="H18" s="27" t="e">
        <f t="shared" si="3"/>
        <v>#DIV/0!</v>
      </c>
    </row>
    <row r="19" spans="2:8" ht="16.05" customHeight="1" x14ac:dyDescent="0.3">
      <c r="B19" s="126" t="s">
        <v>216</v>
      </c>
      <c r="C19" s="127"/>
      <c r="D19" s="127"/>
      <c r="E19" s="127"/>
      <c r="F19" s="128"/>
      <c r="G19" s="26">
        <f>SUMIF(排放量計算!C5:C75,"=下游的運輸及配送",排放量計算!AQ5:AQ75)</f>
        <v>0</v>
      </c>
      <c r="H19" s="27" t="e">
        <f t="shared" si="3"/>
        <v>#DIV/0!</v>
      </c>
    </row>
    <row r="20" spans="2:8" ht="16.05" customHeight="1" x14ac:dyDescent="0.3">
      <c r="B20" s="135" t="s">
        <v>205</v>
      </c>
      <c r="C20" s="136"/>
      <c r="D20" s="136"/>
      <c r="E20" s="136"/>
      <c r="F20" s="137"/>
      <c r="G20" s="26">
        <f>SUMIF(排放量計算!D5:D75,"=類別4",排放量計算!AQ5:AQ75)</f>
        <v>0</v>
      </c>
      <c r="H20" s="27" t="e">
        <f t="shared" si="3"/>
        <v>#DIV/0!</v>
      </c>
    </row>
    <row r="21" spans="2:8" ht="16.05" customHeight="1" x14ac:dyDescent="0.3">
      <c r="B21" s="117" t="s">
        <v>218</v>
      </c>
      <c r="C21" s="118"/>
      <c r="D21" s="118"/>
      <c r="E21" s="118"/>
      <c r="F21" s="119"/>
      <c r="G21" s="26">
        <f>SUMIF(排放量計算!C5:C75,"=採購",排放量計算!AQ5:AQ75)</f>
        <v>0</v>
      </c>
      <c r="H21" s="27" t="e">
        <f t="shared" si="3"/>
        <v>#DIV/0!</v>
      </c>
    </row>
    <row r="22" spans="2:8" ht="16.05" customHeight="1" x14ac:dyDescent="0.3">
      <c r="B22" s="117" t="s">
        <v>220</v>
      </c>
      <c r="C22" s="118"/>
      <c r="D22" s="118"/>
      <c r="E22" s="118"/>
      <c r="F22" s="119"/>
      <c r="G22" s="26">
        <f>SUMIF(排放量計算!C5:C75,"=資本",排放量計算!AQ5:AQ75)</f>
        <v>0</v>
      </c>
      <c r="H22" s="27" t="e">
        <f t="shared" si="3"/>
        <v>#DIV/0!</v>
      </c>
    </row>
    <row r="23" spans="2:8" ht="16.05" customHeight="1" x14ac:dyDescent="0.3">
      <c r="B23" s="117" t="s">
        <v>222</v>
      </c>
      <c r="C23" s="118"/>
      <c r="D23" s="118"/>
      <c r="E23" s="118"/>
      <c r="F23" s="119"/>
      <c r="G23" s="26">
        <f>SUMIF(排放量計算!C5:C75,"=能源相關活動",排放量計算!AQ5:AQ75)</f>
        <v>0</v>
      </c>
      <c r="H23" s="27" t="e">
        <f t="shared" si="3"/>
        <v>#DIV/0!</v>
      </c>
    </row>
    <row r="24" spans="2:8" ht="16.05" customHeight="1" x14ac:dyDescent="0.3">
      <c r="B24" s="117" t="s">
        <v>224</v>
      </c>
      <c r="C24" s="118"/>
      <c r="D24" s="118"/>
      <c r="E24" s="118"/>
      <c r="F24" s="119"/>
      <c r="G24" s="26">
        <f>SUMIF(排放量計算!C5:C75,"=營運廢棄物",排放量計算!AQ5:AQ75)</f>
        <v>0</v>
      </c>
      <c r="H24" s="27" t="e">
        <f t="shared" si="3"/>
        <v>#DIV/0!</v>
      </c>
    </row>
    <row r="25" spans="2:8" ht="16.05" customHeight="1" x14ac:dyDescent="0.3">
      <c r="B25" s="117" t="s">
        <v>226</v>
      </c>
      <c r="C25" s="118"/>
      <c r="D25" s="118"/>
      <c r="E25" s="118"/>
      <c r="F25" s="119"/>
      <c r="G25" s="26">
        <f>SUMIF(排放量計算!C5:C75,"=上游資產租賃",排放量計算!AQ5:AQ75)</f>
        <v>0</v>
      </c>
      <c r="H25" s="27" t="e">
        <f t="shared" si="3"/>
        <v>#DIV/0!</v>
      </c>
    </row>
    <row r="26" spans="2:8" s="29" customFormat="1" ht="16.05" customHeight="1" x14ac:dyDescent="0.3">
      <c r="B26" s="138" t="s">
        <v>206</v>
      </c>
      <c r="C26" s="139"/>
      <c r="D26" s="139"/>
      <c r="E26" s="139"/>
      <c r="F26" s="140"/>
      <c r="G26" s="26">
        <f>SUMIF(排放量計算!D5:D75,"=類別5",排放量計算!AQ5:AQ75)</f>
        <v>0</v>
      </c>
      <c r="H26" s="27" t="e">
        <f t="shared" si="3"/>
        <v>#DIV/0!</v>
      </c>
    </row>
    <row r="27" spans="2:8" s="29" customFormat="1" ht="16.05" customHeight="1" x14ac:dyDescent="0.3">
      <c r="B27" s="120" t="s">
        <v>228</v>
      </c>
      <c r="C27" s="121"/>
      <c r="D27" s="121"/>
      <c r="E27" s="121"/>
      <c r="F27" s="122"/>
      <c r="G27" s="26">
        <f>SUMIF(排放量計算!C5:C75,"=使用",排放量計算!AQ5:AQ75)</f>
        <v>0</v>
      </c>
      <c r="H27" s="27" t="e">
        <f t="shared" si="3"/>
        <v>#DIV/0!</v>
      </c>
    </row>
    <row r="28" spans="2:8" s="29" customFormat="1" ht="16.05" customHeight="1" x14ac:dyDescent="0.3">
      <c r="B28" s="120" t="s">
        <v>230</v>
      </c>
      <c r="C28" s="121"/>
      <c r="D28" s="121"/>
      <c r="E28" s="121"/>
      <c r="F28" s="122"/>
      <c r="G28" s="26">
        <f>SUMIF(排放量計算!C5:C75,"=報廢",排放量計算!AQ5:AQ75)</f>
        <v>0</v>
      </c>
      <c r="H28" s="27" t="e">
        <f t="shared" si="3"/>
        <v>#DIV/0!</v>
      </c>
    </row>
    <row r="29" spans="2:8" s="29" customFormat="1" ht="16.05" customHeight="1" x14ac:dyDescent="0.3">
      <c r="B29" s="120" t="s">
        <v>232</v>
      </c>
      <c r="C29" s="121"/>
      <c r="D29" s="121"/>
      <c r="E29" s="121"/>
      <c r="F29" s="122"/>
      <c r="G29" s="26">
        <f>SUMIF(排放量計算!C5:C75,"=下游租賃",排放量計算!AQ5:AQ75)</f>
        <v>0</v>
      </c>
      <c r="H29" s="27" t="e">
        <f t="shared" si="3"/>
        <v>#DIV/0!</v>
      </c>
    </row>
    <row r="30" spans="2:8" s="29" customFormat="1" ht="16.05" customHeight="1" x14ac:dyDescent="0.3">
      <c r="B30" s="120" t="s">
        <v>234</v>
      </c>
      <c r="C30" s="121"/>
      <c r="D30" s="121"/>
      <c r="E30" s="121"/>
      <c r="F30" s="122"/>
      <c r="G30" s="26">
        <f>SUMIF(排放量計算!C5:C75,"=加盟",排放量計算!AQ5:AQ75)</f>
        <v>0</v>
      </c>
      <c r="H30" s="27" t="e">
        <f t="shared" si="3"/>
        <v>#DIV/0!</v>
      </c>
    </row>
    <row r="31" spans="2:8" s="29" customFormat="1" x14ac:dyDescent="0.3">
      <c r="B31" s="120" t="s">
        <v>251</v>
      </c>
      <c r="C31" s="121"/>
      <c r="D31" s="121"/>
      <c r="E31" s="121"/>
      <c r="F31" s="122"/>
      <c r="G31" s="26">
        <f>SUMIF(排放量計算!C5:C75,"=投資",排放量計算!AQ5:AQ75)</f>
        <v>0</v>
      </c>
      <c r="H31" s="27" t="e">
        <f t="shared" si="3"/>
        <v>#DIV/0!</v>
      </c>
    </row>
    <row r="32" spans="2:8" s="29" customFormat="1" ht="16.05" customHeight="1" x14ac:dyDescent="0.3">
      <c r="B32" s="123" t="s">
        <v>208</v>
      </c>
      <c r="C32" s="124"/>
      <c r="D32" s="124"/>
      <c r="E32" s="124"/>
      <c r="F32" s="125"/>
      <c r="G32" s="26">
        <f>SUMIF(排放量計算!D5:D75,"=類別6",排放量計算!AQ5:AQ75)</f>
        <v>0</v>
      </c>
      <c r="H32" s="27" t="e">
        <f t="shared" si="3"/>
        <v>#DIV/0!</v>
      </c>
    </row>
    <row r="33" spans="2:8" s="29" customFormat="1" ht="16.05" customHeight="1" x14ac:dyDescent="0.3">
      <c r="B33" s="114" t="s">
        <v>209</v>
      </c>
      <c r="C33" s="115"/>
      <c r="D33" s="115"/>
      <c r="E33" s="115"/>
      <c r="F33" s="116"/>
      <c r="G33" s="26">
        <f>SUMIF(排放量計算!C5:C75,"=其他排放",排放量計算!AQ5:AQ75)</f>
        <v>0</v>
      </c>
      <c r="H33" s="27" t="e">
        <f t="shared" si="3"/>
        <v>#DIV/0!</v>
      </c>
    </row>
  </sheetData>
  <mergeCells count="29">
    <mergeCell ref="B22:F22"/>
    <mergeCell ref="B19:F19"/>
    <mergeCell ref="B21:F21"/>
    <mergeCell ref="B30:F30"/>
    <mergeCell ref="B12:F12"/>
    <mergeCell ref="B15:F15"/>
    <mergeCell ref="B20:F20"/>
    <mergeCell ref="B26:F26"/>
    <mergeCell ref="B13:F13"/>
    <mergeCell ref="B14:F14"/>
    <mergeCell ref="B18:F18"/>
    <mergeCell ref="B17:F17"/>
    <mergeCell ref="B16:F16"/>
    <mergeCell ref="B33:F33"/>
    <mergeCell ref="B25:F25"/>
    <mergeCell ref="B27:F27"/>
    <mergeCell ref="B24:F24"/>
    <mergeCell ref="B23:F23"/>
    <mergeCell ref="B32:F32"/>
    <mergeCell ref="B31:F31"/>
    <mergeCell ref="B29:F29"/>
    <mergeCell ref="B28:F28"/>
    <mergeCell ref="B11:E11"/>
    <mergeCell ref="B2:F2"/>
    <mergeCell ref="B3:G3"/>
    <mergeCell ref="B4:G4"/>
    <mergeCell ref="B5:G5"/>
    <mergeCell ref="B6:G6"/>
    <mergeCell ref="B7:G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7"/>
  <dimension ref="B2:K24"/>
  <sheetViews>
    <sheetView zoomScale="175" zoomScaleNormal="175" workbookViewId="0">
      <selection activeCell="I15" sqref="I15"/>
    </sheetView>
  </sheetViews>
  <sheetFormatPr defaultColWidth="9" defaultRowHeight="13.8" x14ac:dyDescent="0.3"/>
  <cols>
    <col min="1" max="3" width="9" style="4"/>
    <col min="4" max="4" width="10.21875" style="4" bestFit="1" customWidth="1"/>
    <col min="5" max="5" width="54" style="4" bestFit="1" customWidth="1"/>
    <col min="6" max="6" width="10.44140625" style="4" customWidth="1"/>
    <col min="7" max="7" width="11.33203125" style="4" bestFit="1" customWidth="1"/>
    <col min="8" max="8" width="33.109375" style="4" bestFit="1" customWidth="1"/>
    <col min="9" max="9" width="28.88671875" style="4" customWidth="1"/>
    <col min="10" max="10" width="14.77734375" style="4" customWidth="1"/>
    <col min="11" max="11" width="16.88671875" style="4" customWidth="1"/>
    <col min="12" max="16384" width="9" style="4"/>
  </cols>
  <sheetData>
    <row r="2" spans="2:11" ht="55.2" x14ac:dyDescent="0.3">
      <c r="B2" s="2" t="s">
        <v>34</v>
      </c>
      <c r="C2" s="2" t="s">
        <v>24</v>
      </c>
      <c r="D2" s="3" t="s">
        <v>0</v>
      </c>
      <c r="E2" s="2" t="s">
        <v>1</v>
      </c>
      <c r="F2" s="2" t="s">
        <v>48</v>
      </c>
      <c r="G2" s="4" t="s">
        <v>27</v>
      </c>
      <c r="H2" s="4" t="s">
        <v>33</v>
      </c>
      <c r="I2" s="4" t="s">
        <v>38</v>
      </c>
      <c r="J2" s="4" t="s">
        <v>56</v>
      </c>
      <c r="K2" s="4" t="s">
        <v>56</v>
      </c>
    </row>
    <row r="3" spans="2:11" x14ac:dyDescent="0.3">
      <c r="B3" s="4" t="s">
        <v>35</v>
      </c>
      <c r="C3" s="4" t="s">
        <v>37</v>
      </c>
      <c r="D3" s="4" t="s">
        <v>110</v>
      </c>
      <c r="E3" s="4" t="s">
        <v>2</v>
      </c>
      <c r="F3" s="4" t="s">
        <v>49</v>
      </c>
      <c r="G3" s="4" t="s">
        <v>28</v>
      </c>
      <c r="H3" s="4" t="s">
        <v>45</v>
      </c>
      <c r="I3" s="4" t="s">
        <v>39</v>
      </c>
      <c r="J3" s="4" t="s">
        <v>60</v>
      </c>
      <c r="K3" s="4" t="s">
        <v>57</v>
      </c>
    </row>
    <row r="4" spans="2:11" x14ac:dyDescent="0.3">
      <c r="B4" s="4" t="s">
        <v>36</v>
      </c>
      <c r="D4" s="4" t="s">
        <v>111</v>
      </c>
      <c r="E4" s="4" t="s">
        <v>3</v>
      </c>
      <c r="F4" s="4" t="s">
        <v>50</v>
      </c>
      <c r="G4" s="4" t="s">
        <v>29</v>
      </c>
      <c r="H4" s="4" t="s">
        <v>47</v>
      </c>
      <c r="I4" s="4" t="s">
        <v>40</v>
      </c>
      <c r="J4" s="4" t="s">
        <v>61</v>
      </c>
      <c r="K4" s="4" t="s">
        <v>65</v>
      </c>
    </row>
    <row r="5" spans="2:11" x14ac:dyDescent="0.3">
      <c r="D5" s="4" t="s">
        <v>162</v>
      </c>
      <c r="E5" s="4" t="s">
        <v>4</v>
      </c>
      <c r="F5" s="4" t="s">
        <v>51</v>
      </c>
      <c r="G5" s="4" t="s">
        <v>30</v>
      </c>
      <c r="H5" s="4" t="s">
        <v>46</v>
      </c>
      <c r="I5" s="4" t="s">
        <v>41</v>
      </c>
      <c r="J5" s="4" t="s">
        <v>62</v>
      </c>
      <c r="K5" s="4" t="s">
        <v>58</v>
      </c>
    </row>
    <row r="6" spans="2:11" x14ac:dyDescent="0.3">
      <c r="D6" s="4" t="s">
        <v>163</v>
      </c>
      <c r="E6" s="4" t="s">
        <v>5</v>
      </c>
      <c r="F6" s="4" t="s">
        <v>52</v>
      </c>
      <c r="G6" s="4" t="s">
        <v>31</v>
      </c>
      <c r="I6" s="4" t="s">
        <v>42</v>
      </c>
      <c r="J6" s="4" t="s">
        <v>63</v>
      </c>
      <c r="K6" s="4" t="s">
        <v>66</v>
      </c>
    </row>
    <row r="7" spans="2:11" x14ac:dyDescent="0.3">
      <c r="D7" s="4" t="s">
        <v>164</v>
      </c>
      <c r="E7" s="4" t="s">
        <v>6</v>
      </c>
      <c r="F7" s="4" t="s">
        <v>55</v>
      </c>
      <c r="I7" s="4" t="s">
        <v>43</v>
      </c>
      <c r="J7" s="4" t="s">
        <v>64</v>
      </c>
      <c r="K7" s="4" t="s">
        <v>59</v>
      </c>
    </row>
    <row r="8" spans="2:11" x14ac:dyDescent="0.3">
      <c r="D8" s="4" t="s">
        <v>165</v>
      </c>
      <c r="E8" s="4" t="s">
        <v>7</v>
      </c>
      <c r="F8" s="4" t="s">
        <v>53</v>
      </c>
      <c r="I8" s="4" t="s">
        <v>44</v>
      </c>
      <c r="J8" s="4" t="s">
        <v>98</v>
      </c>
      <c r="K8" s="4" t="s">
        <v>99</v>
      </c>
    </row>
    <row r="9" spans="2:11" x14ac:dyDescent="0.3">
      <c r="E9" s="4" t="s">
        <v>8</v>
      </c>
      <c r="F9" s="4" t="s">
        <v>54</v>
      </c>
      <c r="J9" s="4" t="s">
        <v>100</v>
      </c>
      <c r="K9" s="4" t="s">
        <v>101</v>
      </c>
    </row>
    <row r="10" spans="2:11" x14ac:dyDescent="0.3">
      <c r="E10" s="4" t="s">
        <v>9</v>
      </c>
      <c r="F10" s="4" t="s">
        <v>172</v>
      </c>
      <c r="J10" s="4" t="s">
        <v>175</v>
      </c>
      <c r="K10" s="4" t="s">
        <v>176</v>
      </c>
    </row>
    <row r="11" spans="2:11" x14ac:dyDescent="0.3">
      <c r="E11" s="4" t="s">
        <v>10</v>
      </c>
      <c r="F11" s="4" t="s">
        <v>173</v>
      </c>
      <c r="J11" s="4" t="s">
        <v>249</v>
      </c>
      <c r="K11" s="4" t="s">
        <v>250</v>
      </c>
    </row>
    <row r="12" spans="2:11" x14ac:dyDescent="0.3">
      <c r="E12" s="4" t="s">
        <v>11</v>
      </c>
      <c r="F12" s="4" t="s">
        <v>174</v>
      </c>
    </row>
    <row r="13" spans="2:11" x14ac:dyDescent="0.3">
      <c r="E13" s="4" t="s">
        <v>12</v>
      </c>
      <c r="F13" s="4" t="s">
        <v>174</v>
      </c>
    </row>
    <row r="14" spans="2:11" x14ac:dyDescent="0.3">
      <c r="E14" s="4" t="s">
        <v>13</v>
      </c>
      <c r="F14" s="4" t="s">
        <v>174</v>
      </c>
    </row>
    <row r="15" spans="2:11" x14ac:dyDescent="0.3">
      <c r="E15" s="4" t="s">
        <v>14</v>
      </c>
      <c r="F15" s="4" t="s">
        <v>239</v>
      </c>
    </row>
    <row r="16" spans="2:11" x14ac:dyDescent="0.3">
      <c r="E16" s="4" t="s">
        <v>15</v>
      </c>
      <c r="F16" s="4" t="s">
        <v>239</v>
      </c>
    </row>
    <row r="17" spans="5:6" x14ac:dyDescent="0.3">
      <c r="E17" s="4" t="s">
        <v>16</v>
      </c>
      <c r="F17" s="4" t="s">
        <v>239</v>
      </c>
    </row>
    <row r="18" spans="5:6" x14ac:dyDescent="0.3">
      <c r="E18" s="4" t="s">
        <v>17</v>
      </c>
      <c r="F18" s="4" t="s">
        <v>239</v>
      </c>
    </row>
    <row r="19" spans="5:6" x14ac:dyDescent="0.3">
      <c r="E19" s="4" t="s">
        <v>18</v>
      </c>
      <c r="F19" s="4" t="s">
        <v>241</v>
      </c>
    </row>
    <row r="20" spans="5:6" x14ac:dyDescent="0.3">
      <c r="E20" s="4" t="s">
        <v>19</v>
      </c>
      <c r="F20" s="4" t="s">
        <v>241</v>
      </c>
    </row>
    <row r="21" spans="5:6" x14ac:dyDescent="0.3">
      <c r="E21" s="4" t="s">
        <v>20</v>
      </c>
      <c r="F21" s="4" t="s">
        <v>241</v>
      </c>
    </row>
    <row r="22" spans="5:6" x14ac:dyDescent="0.3">
      <c r="E22" s="4" t="s">
        <v>21</v>
      </c>
      <c r="F22" s="4" t="s">
        <v>241</v>
      </c>
    </row>
    <row r="23" spans="5:6" x14ac:dyDescent="0.3">
      <c r="E23" s="4" t="s">
        <v>22</v>
      </c>
      <c r="F23" s="4" t="s">
        <v>241</v>
      </c>
    </row>
    <row r="24" spans="5:6" x14ac:dyDescent="0.3">
      <c r="E24" s="4" t="s">
        <v>23</v>
      </c>
      <c r="F24" s="4" t="s">
        <v>240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V N Q V I u n 9 o O o A A A A + A A A A B I A H A B D b 2 5 m a W c v U G F j a 2 F n Z S 5 4 b W w g o h g A K K A U A A A A A A A A A A A A A A A A A A A A A A A A A A A A h Y + x D o I w F E V / h X S n j 6 I S J Y 8 y u E p i o l H X B i o 0 Q j G 0 C P H X H P w k f 0 E S R d 0 c 7 8 k Z z n 3 c 7 h j 3 V e l c Z G N U r S P C q E c c q d M 6 U z q P S G u P 7 p z E H N c i P Y l c O o O s T d i b L C K F t e c Q o O s 6 2 k 1 o 3 e T g e x 6 D Q 7 L a p I W s B P n I 6 r / s K m 2 s 0 K k k H H e v G O 7 T g N E Z W / h 0 G j C E E W O i 9 F f x h 2 L q I f x A X L a l b R v J r 4 W 7 3 S O M E + H 9 g j 8 B U E s D B B Q A A g A I A I 1 T U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U 1 B U K I p H u A 4 A A A A R A A A A E w A c A E Z v c m 1 1 b G F z L 1 N l Y 3 R p b 2 4 x L m 0 g o h g A K K A U A A A A A A A A A A A A A A A A A A A A A A A A A A A A K 0 5 N L s n M z 1 M I h t C G 1 g B Q S w E C L Q A U A A I A C A C N U 1 B U i 6 f 2 g 6 g A A A D 4 A A A A E g A A A A A A A A A A A A A A A A A A A A A A Q 2 9 u Z m l n L 1 B h Y 2 t h Z 2 U u e G 1 s U E s B A i 0 A F A A C A A g A j V N Q V A / K 6 a u k A A A A 6 Q A A A B M A A A A A A A A A A A A A A A A A 9 A A A A F t D b 2 5 0 Z W 5 0 X 1 R 5 c G V z X S 5 4 b W x Q S w E C L Q A U A A I A C A C N U 1 B U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/ A h / 6 v n D w E C a v L d m i J I 8 X A A A A A A C A A A A A A A D Z g A A w A A A A B A A A A A i W j t w e R h 4 D y 3 q 5 q i a + v U 4 A A A A A A S A A A C g A A A A E A A A A P Q i 9 e M m v J k X Y z C F j k c O W v x Q A A A A j d s h 6 q u d 0 o b 0 D w x e B 9 N k s n p V r X 6 o q z 1 S i x S 0 T i j F 8 C K M e W q X w a l c W v R T a C d i n K G O b A R L i S / V A 7 n v S o Z G t I 3 Y F 2 z 0 v r z 6 m I 3 W 6 1 X o + 7 t L h r I U A A A A t / 9 w f a B 3 u x M M 6 b J c c A q i y h V 5 q O 4 = < / D a t a M a s h u p > 
</file>

<file path=customXml/itemProps1.xml><?xml version="1.0" encoding="utf-8"?>
<ds:datastoreItem xmlns:ds="http://schemas.openxmlformats.org/officeDocument/2006/customXml" ds:itemID="{AE4EDF45-85D6-4AAF-803B-A00E3B0903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廠商資料</vt:lpstr>
      <vt:lpstr>排放源鑑別</vt:lpstr>
      <vt:lpstr>排放量計算</vt:lpstr>
      <vt:lpstr>碳盤查彙整表</vt:lpstr>
      <vt:lpstr>製表用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台基_蕭獻彰</cp:lastModifiedBy>
  <dcterms:created xsi:type="dcterms:W3CDTF">2022-01-04T08:48:52Z</dcterms:created>
  <dcterms:modified xsi:type="dcterms:W3CDTF">2024-09-27T06:04:39Z</dcterms:modified>
</cp:coreProperties>
</file>