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15480" windowHeight="10485"/>
  </bookViews>
  <sheets>
    <sheet name="範例" sheetId="9" r:id="rId1"/>
  </sheets>
  <definedNames>
    <definedName name="_xlnm.Print_Area" localSheetId="0">範例!$A$1:$G$41</definedName>
  </definedNames>
  <calcPr calcId="145621"/>
</workbook>
</file>

<file path=xl/calcChain.xml><?xml version="1.0" encoding="utf-8"?>
<calcChain xmlns="http://schemas.openxmlformats.org/spreadsheetml/2006/main">
  <c r="B34" i="9" l="1"/>
  <c r="F32" i="9"/>
  <c r="F31" i="9"/>
  <c r="F29" i="9"/>
  <c r="F28" i="9" s="1"/>
  <c r="F27" i="9"/>
  <c r="F26" i="9"/>
  <c r="F25" i="9"/>
  <c r="F24" i="9"/>
  <c r="F23" i="9"/>
  <c r="F22" i="9"/>
  <c r="F21" i="9"/>
  <c r="F17" i="9" s="1"/>
  <c r="F20" i="9"/>
  <c r="F19" i="9"/>
  <c r="F18" i="9"/>
  <c r="F16" i="9"/>
  <c r="F15" i="9"/>
  <c r="F14" i="9" s="1"/>
  <c r="F12" i="9"/>
  <c r="F11" i="9"/>
  <c r="F10" i="9"/>
  <c r="F9" i="9"/>
  <c r="F8" i="9"/>
  <c r="F7" i="9"/>
  <c r="F13" i="9" l="1"/>
  <c r="F6" i="9" s="1"/>
  <c r="F30" i="9" s="1"/>
  <c r="F33" i="9" l="1"/>
  <c r="G33" i="9" s="1"/>
  <c r="F40" i="9"/>
  <c r="G40" i="9" s="1"/>
  <c r="F39" i="9"/>
  <c r="G39" i="9" s="1"/>
  <c r="F38" i="9"/>
  <c r="G38" i="9" s="1"/>
  <c r="F37" i="9"/>
  <c r="G37" i="9" s="1"/>
  <c r="F36" i="9"/>
  <c r="G36" i="9" s="1"/>
  <c r="F35" i="9"/>
  <c r="G35" i="9" s="1"/>
  <c r="F34" i="9"/>
  <c r="G34" i="9" s="1"/>
</calcChain>
</file>

<file path=xl/sharedStrings.xml><?xml version="1.0" encoding="utf-8"?>
<sst xmlns="http://schemas.openxmlformats.org/spreadsheetml/2006/main" count="80" uniqueCount="58">
  <si>
    <t>項目</t>
  </si>
  <si>
    <t>本專案所需成本</t>
  </si>
  <si>
    <t>金額</t>
  </si>
  <si>
    <t>一、人事費</t>
  </si>
  <si>
    <t>直接成本小計</t>
  </si>
  <si>
    <t>營業稅支出</t>
  </si>
  <si>
    <t>間接成本提撥</t>
  </si>
  <si>
    <r>
      <t>預定議價金額</t>
    </r>
    <r>
      <rPr>
        <sz val="14"/>
        <rFont val="Times New Roman"/>
        <family val="1"/>
      </rPr>
      <t>*95%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</si>
  <si>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*90%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</si>
  <si>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*85%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</si>
  <si>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*80%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</si>
  <si>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*75%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</si>
  <si>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*70%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</si>
  <si>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t>專案成本估算表(範例)</t>
    <phoneticPr fontId="8" type="noConversion"/>
  </si>
  <si>
    <t>計算方式</t>
    <phoneticPr fontId="7" type="noConversion"/>
  </si>
  <si>
    <r>
      <t>公告預算金額</t>
    </r>
    <r>
      <rPr>
        <sz val="14"/>
        <color indexed="10"/>
        <rFont val="Arial"/>
        <family val="2"/>
      </rPr>
      <t xml:space="preserve"> </t>
    </r>
    <phoneticPr fontId="9" type="noConversion"/>
  </si>
  <si>
    <t>投標金額</t>
    <phoneticPr fontId="7" type="noConversion"/>
  </si>
  <si>
    <r>
      <t xml:space="preserve">  1.</t>
    </r>
    <r>
      <rPr>
        <b/>
        <sz val="12"/>
        <color theme="1"/>
        <rFont val="標楷體"/>
        <family val="4"/>
        <charset val="136"/>
      </rPr>
      <t>直接薪資</t>
    </r>
    <r>
      <rPr>
        <b/>
        <sz val="12"/>
        <color theme="1"/>
        <rFont val="Times New Roman"/>
        <family val="1"/>
      </rPr>
      <t>+</t>
    </r>
    <r>
      <rPr>
        <b/>
        <sz val="12"/>
        <color theme="1"/>
        <rFont val="標楷體"/>
        <family val="4"/>
        <charset val="136"/>
      </rPr>
      <t>職工福利及保險費</t>
    </r>
    <phoneticPr fontId="9" type="noConversion"/>
  </si>
  <si>
    <r>
      <t xml:space="preserve">    (1)</t>
    </r>
    <r>
      <rPr>
        <sz val="12"/>
        <color theme="1"/>
        <rFont val="標楷體"/>
        <family val="4"/>
        <charset val="136"/>
      </rPr>
      <t>協理</t>
    </r>
    <phoneticPr fontId="5" type="noConversion"/>
  </si>
  <si>
    <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*</t>
    </r>
    <phoneticPr fontId="7" type="noConversion"/>
  </si>
  <si>
    <t>人月</t>
  </si>
  <si>
    <r>
      <t xml:space="preserve">    (2)</t>
    </r>
    <r>
      <rPr>
        <sz val="12"/>
        <color theme="1"/>
        <rFont val="標楷體"/>
        <family val="4"/>
        <charset val="136"/>
      </rPr>
      <t>專案經理</t>
    </r>
    <phoneticPr fontId="5" type="noConversion"/>
  </si>
  <si>
    <r>
      <t xml:space="preserve">    (3)</t>
    </r>
    <r>
      <rPr>
        <sz val="12"/>
        <color theme="1"/>
        <rFont val="標楷體"/>
        <family val="4"/>
        <charset val="136"/>
      </rPr>
      <t>研究員</t>
    </r>
    <phoneticPr fontId="5" type="noConversion"/>
  </si>
  <si>
    <r>
      <t xml:space="preserve">    (4)</t>
    </r>
    <r>
      <rPr>
        <sz val="12"/>
        <color theme="1"/>
        <rFont val="標楷體"/>
        <family val="4"/>
        <charset val="136"/>
      </rPr>
      <t>專案副理</t>
    </r>
    <phoneticPr fontId="5" type="noConversion"/>
  </si>
  <si>
    <r>
      <t xml:space="preserve">    (5)</t>
    </r>
    <r>
      <rPr>
        <sz val="12"/>
        <color theme="1"/>
        <rFont val="標楷體"/>
        <family val="4"/>
        <charset val="136"/>
      </rPr>
      <t>工程師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管理師</t>
    </r>
    <phoneticPr fontId="5" type="noConversion"/>
  </si>
  <si>
    <r>
      <t xml:space="preserve">  2.</t>
    </r>
    <r>
      <rPr>
        <b/>
        <sz val="12"/>
        <color theme="1"/>
        <rFont val="標楷體"/>
        <family val="4"/>
        <charset val="136"/>
      </rPr>
      <t>職工福利及保險費</t>
    </r>
    <phoneticPr fontId="9" type="noConversion"/>
  </si>
  <si>
    <r>
      <rPr>
        <sz val="12"/>
        <color theme="1"/>
        <rFont val="標楷體"/>
        <family val="4"/>
        <charset val="136"/>
      </rPr>
      <t>直接薪資</t>
    </r>
    <r>
      <rPr>
        <sz val="12"/>
        <color theme="1"/>
        <rFont val="Times New Roman"/>
        <family val="1"/>
      </rPr>
      <t>*32%</t>
    </r>
    <phoneticPr fontId="9" type="noConversion"/>
  </si>
  <si>
    <r>
      <t xml:space="preserve"> </t>
    </r>
    <r>
      <rPr>
        <b/>
        <sz val="12"/>
        <color theme="1"/>
        <rFont val="Times New Roman"/>
        <family val="1"/>
      </rPr>
      <t>3.</t>
    </r>
    <r>
      <rPr>
        <b/>
        <sz val="12"/>
        <color theme="1"/>
        <rFont val="標楷體"/>
        <family val="4"/>
        <charset val="136"/>
      </rPr>
      <t>其他人事費</t>
    </r>
    <phoneticPr fontId="9" type="noConversion"/>
  </si>
  <si>
    <r>
      <t xml:space="preserve">    (1)</t>
    </r>
    <r>
      <rPr>
        <sz val="12"/>
        <color theme="1"/>
        <rFont val="標楷體"/>
        <family val="4"/>
        <charset val="136"/>
      </rPr>
      <t>加班費</t>
    </r>
    <phoneticPr fontId="9" type="noConversion"/>
  </si>
  <si>
    <t>元/小時*</t>
    <phoneticPr fontId="7" type="noConversion"/>
  </si>
  <si>
    <t>小時</t>
    <phoneticPr fontId="7" type="noConversion"/>
  </si>
  <si>
    <r>
      <t xml:space="preserve">    (2)</t>
    </r>
    <r>
      <rPr>
        <sz val="12"/>
        <color theme="1"/>
        <rFont val="標楷體"/>
        <family val="4"/>
        <charset val="136"/>
      </rPr>
      <t>工讀生</t>
    </r>
    <phoneticPr fontId="9" type="noConversion"/>
  </si>
  <si>
    <r>
      <t>二、設備</t>
    </r>
    <r>
      <rPr>
        <sz val="14"/>
        <color theme="1"/>
        <rFont val="Arial"/>
        <family val="2"/>
      </rPr>
      <t>/</t>
    </r>
    <r>
      <rPr>
        <sz val="14"/>
        <color theme="1"/>
        <rFont val="華康新儷粗黑"/>
        <family val="2"/>
        <charset val="136"/>
      </rPr>
      <t>業務費</t>
    </r>
    <phoneticPr fontId="9" type="noConversion"/>
  </si>
  <si>
    <r>
      <t xml:space="preserve">  </t>
    </r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專家學者諮詢費</t>
    </r>
    <phoneticPr fontId="5" type="noConversion"/>
  </si>
  <si>
    <r>
      <rPr>
        <sz val="10"/>
        <color theme="1"/>
        <rFont val="細明體"/>
        <family val="3"/>
        <charset val="136"/>
      </rP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人次</t>
    </r>
    <r>
      <rPr>
        <sz val="10"/>
        <color theme="1"/>
        <rFont val="Times New Roman"/>
        <family val="1"/>
      </rPr>
      <t>*</t>
    </r>
    <phoneticPr fontId="7" type="noConversion"/>
  </si>
  <si>
    <t>人次</t>
    <phoneticPr fontId="7" type="noConversion"/>
  </si>
  <si>
    <r>
      <t xml:space="preserve">    2.</t>
    </r>
    <r>
      <rPr>
        <sz val="12"/>
        <color theme="1"/>
        <rFont val="標楷體"/>
        <family val="4"/>
        <charset val="136"/>
      </rPr>
      <t>會議茶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餐點</t>
    </r>
    <phoneticPr fontId="5" type="noConversion"/>
  </si>
  <si>
    <r>
      <rPr>
        <sz val="10"/>
        <color theme="1"/>
        <rFont val="細明體"/>
        <family val="3"/>
        <charset val="136"/>
      </rP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式</t>
    </r>
    <r>
      <rPr>
        <sz val="10"/>
        <color theme="1"/>
        <rFont val="Times New Roman"/>
        <family val="1"/>
      </rPr>
      <t>*</t>
    </r>
    <phoneticPr fontId="7" type="noConversion"/>
  </si>
  <si>
    <t>式</t>
    <phoneticPr fontId="7" type="noConversion"/>
  </si>
  <si>
    <r>
      <t xml:space="preserve">    3.</t>
    </r>
    <r>
      <rPr>
        <sz val="12"/>
        <color theme="1"/>
        <rFont val="標楷體"/>
        <family val="4"/>
        <charset val="136"/>
      </rPr>
      <t>報告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資料印製費</t>
    </r>
    <phoneticPr fontId="9" type="noConversion"/>
  </si>
  <si>
    <r>
      <t xml:space="preserve">  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郵電費</t>
    </r>
    <phoneticPr fontId="9" type="noConversion"/>
  </si>
  <si>
    <r>
      <t xml:space="preserve">    5.</t>
    </r>
    <r>
      <rPr>
        <sz val="12"/>
        <color theme="1"/>
        <rFont val="標楷體"/>
        <family val="4"/>
        <charset val="136"/>
      </rPr>
      <t>其他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雜費</t>
    </r>
    <r>
      <rPr>
        <sz val="12"/>
        <color theme="1"/>
        <rFont val="Times New Roman"/>
        <family val="1"/>
      </rPr>
      <t>)</t>
    </r>
    <phoneticPr fontId="9" type="noConversion"/>
  </si>
  <si>
    <t>三、旅運費</t>
    <phoneticPr fontId="7" type="noConversion"/>
  </si>
  <si>
    <r>
      <t xml:space="preserve">    1.</t>
    </r>
    <r>
      <rPr>
        <sz val="12"/>
        <color theme="1"/>
        <rFont val="標楷體"/>
        <family val="4"/>
        <charset val="136"/>
      </rPr>
      <t>短程洽公車資</t>
    </r>
    <r>
      <rPr>
        <sz val="12"/>
        <rFont val="Times New Roman"/>
        <family val="1"/>
      </rPr>
      <t/>
    </r>
    <phoneticPr fontId="5" type="noConversion"/>
  </si>
  <si>
    <r>
      <rPr>
        <sz val="10"/>
        <color theme="1"/>
        <rFont val="細明體"/>
        <family val="3"/>
        <charset val="136"/>
      </rP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次</t>
    </r>
    <r>
      <rPr>
        <sz val="10"/>
        <color theme="1"/>
        <rFont val="Times New Roman"/>
        <family val="1"/>
      </rPr>
      <t>*</t>
    </r>
    <phoneticPr fontId="7" type="noConversion"/>
  </si>
  <si>
    <t>次</t>
    <phoneticPr fontId="7" type="noConversion"/>
  </si>
  <si>
    <r>
      <t xml:space="preserve">    2.</t>
    </r>
    <r>
      <rPr>
        <sz val="12"/>
        <color theme="1"/>
        <rFont val="標楷體"/>
        <family val="4"/>
        <charset val="136"/>
      </rPr>
      <t>短程差旅費</t>
    </r>
    <r>
      <rPr>
        <sz val="12"/>
        <rFont val="Times New Roman"/>
        <family val="1"/>
      </rPr>
      <t/>
    </r>
    <phoneticPr fontId="5" type="noConversion"/>
  </si>
  <si>
    <r>
      <t xml:space="preserve">    3.</t>
    </r>
    <r>
      <rPr>
        <sz val="12"/>
        <color theme="1"/>
        <rFont val="標楷體"/>
        <family val="4"/>
        <charset val="136"/>
      </rPr>
      <t>中程差旅費</t>
    </r>
    <r>
      <rPr>
        <sz val="12"/>
        <rFont val="Times New Roman"/>
        <family val="1"/>
      </rPr>
      <t/>
    </r>
    <phoneticPr fontId="5" type="noConversion"/>
  </si>
  <si>
    <r>
      <t xml:space="preserve">    4.</t>
    </r>
    <r>
      <rPr>
        <sz val="12"/>
        <color theme="1"/>
        <rFont val="標楷體"/>
        <family val="4"/>
        <charset val="136"/>
      </rPr>
      <t>長程差旅費</t>
    </r>
    <phoneticPr fontId="5" type="noConversion"/>
  </si>
  <si>
    <t>四、委託勞務費</t>
    <phoneticPr fontId="8" type="noConversion"/>
  </si>
  <si>
    <t xml:space="preserve">  1.業者A</t>
    <phoneticPr fontId="7" type="noConversion"/>
  </si>
  <si>
    <r>
      <rPr>
        <sz val="10"/>
        <color theme="1"/>
        <rFont val="細明體"/>
        <family val="3"/>
        <charset val="136"/>
      </rP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式</t>
    </r>
    <r>
      <rPr>
        <sz val="10"/>
        <color theme="1"/>
        <rFont val="Times New Roman"/>
        <family val="1"/>
      </rPr>
      <t>*</t>
    </r>
    <phoneticPr fontId="7" type="noConversion"/>
  </si>
  <si>
    <t>式</t>
    <phoneticPr fontId="7" type="noConversion"/>
  </si>
  <si>
    <r>
      <t>收入</t>
    </r>
    <r>
      <rPr>
        <sz val="14"/>
        <color theme="1"/>
        <rFont val="Times New Roman"/>
        <family val="1"/>
      </rPr>
      <t>*5%</t>
    </r>
    <phoneticPr fontId="9" type="noConversion"/>
  </si>
  <si>
    <r>
      <t>收入</t>
    </r>
    <r>
      <rPr>
        <sz val="14"/>
        <color theme="1"/>
        <rFont val="Times New Roman"/>
        <family val="1"/>
      </rPr>
      <t>*17%</t>
    </r>
    <phoneticPr fontId="9" type="noConversion"/>
  </si>
  <si>
    <r>
      <t>稅後損益</t>
    </r>
    <r>
      <rPr>
        <sz val="14"/>
        <color theme="1"/>
        <rFont val="Arial"/>
        <family val="2"/>
      </rPr>
      <t>(</t>
    </r>
    <r>
      <rPr>
        <sz val="14"/>
        <color theme="1"/>
        <rFont val="華康新儷粗黑"/>
        <family val="2"/>
        <charset val="136"/>
      </rPr>
      <t>扣除間接成本</t>
    </r>
    <r>
      <rPr>
        <sz val="14"/>
        <color theme="1"/>
        <rFont val="Arial"/>
        <family val="2"/>
      </rPr>
      <t>)</t>
    </r>
    <phoneticPr fontId="9" type="noConversion"/>
  </si>
  <si>
    <t>報價折數及損益(扣除間接成本)</t>
    <phoneticPr fontId="7" type="noConversion"/>
  </si>
  <si>
    <r>
      <t>*</t>
    </r>
    <r>
      <rPr>
        <sz val="12"/>
        <rFont val="標楷體"/>
        <family val="4"/>
        <charset val="136"/>
      </rPr>
      <t>職工福利及保險費含三節</t>
    </r>
    <r>
      <rPr>
        <sz val="12"/>
        <rFont val="標楷體"/>
        <family val="4"/>
        <charset val="136"/>
      </rPr>
      <t>獎金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退休金準備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福利金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員工旅遊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加班費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及保險費等</t>
    </r>
    <r>
      <rPr>
        <sz val="12"/>
        <rFont val="Times New Roman"/>
        <family val="1"/>
      </rPr>
      <t/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</si>
</sst>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.000_);[Red]\(#,##0.000\)"/>
  </numFmts>
  <fonts count="2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6"/>
      <name val="華康新儷粗黑"/>
      <family val="2"/>
      <charset val="136"/>
    </font>
    <font>
      <sz val="14"/>
      <name val="華康新儷粗黑"/>
      <family val="2"/>
      <charset val="136"/>
    </font>
    <font>
      <sz val="12"/>
      <name val="標楷體"/>
      <family val="4"/>
      <charset val="136"/>
    </font>
    <font>
      <sz val="14"/>
      <color indexed="10"/>
      <name val="華康新儷粗黑"/>
      <family val="2"/>
      <charset val="136"/>
    </font>
    <font>
      <sz val="14"/>
      <color indexed="10"/>
      <name val="Arial"/>
      <family val="2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4"/>
      <color theme="1"/>
      <name val="華康新儷粗黑"/>
      <family val="2"/>
      <charset val="136"/>
    </font>
    <font>
      <sz val="14"/>
      <color theme="1"/>
      <name val="Arial"/>
      <family val="2"/>
    </font>
    <font>
      <sz val="10"/>
      <name val="標楷體"/>
      <family val="4"/>
      <charset val="136"/>
    </font>
    <font>
      <sz val="10"/>
      <color theme="1"/>
      <name val="細明體"/>
      <family val="3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176" fontId="11" fillId="2" borderId="1" xfId="1" applyNumberFormat="1" applyFont="1" applyFill="1" applyBorder="1" applyAlignment="1">
      <alignment horizontal="center" vertical="center" wrapText="1"/>
    </xf>
    <xf numFmtId="176" fontId="11" fillId="3" borderId="1" xfId="1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9" fillId="0" borderId="1" xfId="2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vertical="center" wrapText="1"/>
    </xf>
    <xf numFmtId="176" fontId="11" fillId="3" borderId="1" xfId="2" applyNumberFormat="1" applyFont="1" applyFill="1" applyBorder="1" applyAlignment="1">
      <alignment vertical="center"/>
    </xf>
    <xf numFmtId="9" fontId="11" fillId="3" borderId="1" xfId="2" applyFont="1" applyFill="1" applyBorder="1" applyAlignment="1">
      <alignment vertical="center"/>
    </xf>
    <xf numFmtId="178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76" fontId="9" fillId="0" borderId="1" xfId="1" applyNumberFormat="1" applyFont="1" applyBorder="1" applyAlignment="1">
      <alignment vertical="center"/>
    </xf>
    <xf numFmtId="176" fontId="1" fillId="0" borderId="0" xfId="1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15" fillId="4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76" fontId="22" fillId="0" borderId="1" xfId="2" applyNumberFormat="1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77" fontId="11" fillId="3" borderId="2" xfId="1" applyNumberFormat="1" applyFont="1" applyFill="1" applyBorder="1" applyAlignment="1">
      <alignment horizontal="right" vertical="center" wrapText="1"/>
    </xf>
    <xf numFmtId="177" fontId="11" fillId="3" borderId="3" xfId="1" applyNumberFormat="1" applyFont="1" applyFill="1" applyBorder="1" applyAlignment="1">
      <alignment horizontal="right" vertical="center" wrapText="1"/>
    </xf>
    <xf numFmtId="176" fontId="8" fillId="0" borderId="0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0" fillId="0" borderId="1" xfId="1" applyNumberFormat="1" applyFont="1" applyBorder="1" applyAlignment="1">
      <alignment horizontal="center" vertical="center" wrapText="1"/>
    </xf>
    <xf numFmtId="176" fontId="9" fillId="2" borderId="1" xfId="1" applyNumberFormat="1" applyFont="1" applyFill="1" applyBorder="1" applyAlignment="1">
      <alignment horizontal="center" vertical="center" wrapText="1"/>
    </xf>
    <xf numFmtId="176" fontId="22" fillId="0" borderId="1" xfId="1" applyNumberFormat="1" applyFont="1" applyBorder="1" applyAlignment="1">
      <alignment horizontal="center" vertical="center"/>
    </xf>
    <xf numFmtId="176" fontId="15" fillId="0" borderId="1" xfId="1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76" fontId="15" fillId="0" borderId="3" xfId="1" applyNumberFormat="1" applyFont="1" applyBorder="1" applyAlignment="1">
      <alignment horizontal="center" vertical="center"/>
    </xf>
    <xf numFmtId="176" fontId="22" fillId="2" borderId="1" xfId="1" applyNumberFormat="1" applyFont="1" applyFill="1" applyBorder="1" applyAlignment="1">
      <alignment horizontal="center" vertical="center"/>
    </xf>
    <xf numFmtId="176" fontId="22" fillId="0" borderId="1" xfId="1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177" fontId="11" fillId="3" borderId="4" xfId="1" applyNumberFormat="1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19" fillId="0" borderId="3" xfId="0" applyFont="1" applyBorder="1" applyAlignment="1">
      <alignment horizontal="right" vertical="center"/>
    </xf>
    <xf numFmtId="3" fontId="15" fillId="0" borderId="2" xfId="0" applyNumberFormat="1" applyFont="1" applyBorder="1" applyAlignment="1">
      <alignment horizontal="right" vertical="center"/>
    </xf>
    <xf numFmtId="0" fontId="25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27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16" fillId="4" borderId="2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/>
    </xf>
    <xf numFmtId="0" fontId="26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3" fontId="15" fillId="4" borderId="2" xfId="0" applyNumberFormat="1" applyFont="1" applyFill="1" applyBorder="1" applyAlignment="1">
      <alignment horizontal="right" vertical="center"/>
    </xf>
    <xf numFmtId="0" fontId="26" fillId="4" borderId="4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left" vertical="center"/>
    </xf>
    <xf numFmtId="0" fontId="26" fillId="0" borderId="4" xfId="0" applyFont="1" applyBorder="1" applyAlignment="1">
      <alignment vertical="center"/>
    </xf>
    <xf numFmtId="0" fontId="15" fillId="0" borderId="2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8" fillId="2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10" fontId="14" fillId="3" borderId="1" xfId="2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5">
    <cellStyle name="一般" xfId="0" builtinId="0"/>
    <cellStyle name="千分位" xfId="1" builtinId="3"/>
    <cellStyle name="千分位 2" xfId="3"/>
    <cellStyle name="千分位 4" xfId="4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topLeftCell="A22" zoomScale="75" zoomScaleNormal="75" zoomScaleSheetLayoutView="100" workbookViewId="0">
      <selection activeCell="F38" sqref="F38"/>
    </sheetView>
  </sheetViews>
  <sheetFormatPr defaultColWidth="9" defaultRowHeight="16.5"/>
  <cols>
    <col min="1" max="1" width="31.625" style="1" customWidth="1"/>
    <col min="2" max="2" width="12.875" style="95" customWidth="1"/>
    <col min="3" max="3" width="8.75" style="7" customWidth="1"/>
    <col min="4" max="4" width="5.125" style="7" customWidth="1"/>
    <col min="5" max="5" width="5.25" style="7" customWidth="1"/>
    <col min="6" max="6" width="10" style="16" customWidth="1"/>
    <col min="7" max="7" width="11.375" style="16" customWidth="1"/>
    <col min="8" max="16384" width="9" style="1"/>
  </cols>
  <sheetData>
    <row r="1" spans="1:7" ht="54.95" customHeight="1">
      <c r="A1" s="39" t="s">
        <v>13</v>
      </c>
      <c r="B1" s="39"/>
      <c r="C1" s="39"/>
      <c r="D1" s="39"/>
      <c r="E1" s="39"/>
      <c r="F1" s="39"/>
      <c r="G1" s="39"/>
    </row>
    <row r="2" spans="1:7">
      <c r="A2" s="40" t="s">
        <v>0</v>
      </c>
      <c r="B2" s="41" t="s">
        <v>1</v>
      </c>
      <c r="C2" s="41"/>
      <c r="D2" s="41"/>
      <c r="E2" s="41"/>
      <c r="F2" s="41"/>
      <c r="G2" s="41"/>
    </row>
    <row r="3" spans="1:7">
      <c r="A3" s="40"/>
      <c r="B3" s="49" t="s">
        <v>14</v>
      </c>
      <c r="C3" s="50"/>
      <c r="D3" s="50"/>
      <c r="E3" s="51"/>
      <c r="F3" s="41" t="s">
        <v>2</v>
      </c>
      <c r="G3" s="41"/>
    </row>
    <row r="4" spans="1:7" ht="32.25" customHeight="1">
      <c r="A4" s="2" t="s">
        <v>15</v>
      </c>
      <c r="B4" s="42">
        <v>0</v>
      </c>
      <c r="C4" s="42"/>
      <c r="D4" s="42"/>
      <c r="E4" s="42"/>
      <c r="F4" s="42"/>
      <c r="G4" s="42"/>
    </row>
    <row r="5" spans="1:7" s="4" customFormat="1" ht="27" customHeight="1">
      <c r="A5" s="3" t="s">
        <v>16</v>
      </c>
      <c r="B5" s="37">
        <v>0</v>
      </c>
      <c r="C5" s="52"/>
      <c r="D5" s="52"/>
      <c r="E5" s="52"/>
      <c r="F5" s="52"/>
      <c r="G5" s="38"/>
    </row>
    <row r="6" spans="1:7" s="5" customFormat="1" ht="23.25" customHeight="1">
      <c r="A6" s="22" t="s">
        <v>3</v>
      </c>
      <c r="B6" s="53"/>
      <c r="C6" s="54"/>
      <c r="D6" s="54"/>
      <c r="E6" s="55"/>
      <c r="F6" s="43">
        <f>F7+F13+F14</f>
        <v>737000</v>
      </c>
      <c r="G6" s="43"/>
    </row>
    <row r="7" spans="1:7" s="6" customFormat="1" ht="23.25" customHeight="1">
      <c r="A7" s="20" t="s">
        <v>17</v>
      </c>
      <c r="B7" s="56"/>
      <c r="C7" s="57"/>
      <c r="D7" s="57"/>
      <c r="E7" s="58"/>
      <c r="F7" s="44">
        <f>SUM(F8:G12)</f>
        <v>550000</v>
      </c>
      <c r="G7" s="44"/>
    </row>
    <row r="8" spans="1:7" s="6" customFormat="1" ht="23.25" customHeight="1">
      <c r="A8" s="21" t="s">
        <v>18</v>
      </c>
      <c r="B8" s="59">
        <v>80000</v>
      </c>
      <c r="C8" s="60" t="s">
        <v>19</v>
      </c>
      <c r="D8" s="61">
        <v>1</v>
      </c>
      <c r="E8" s="62" t="s">
        <v>20</v>
      </c>
      <c r="F8" s="45">
        <f>B8*D8</f>
        <v>80000</v>
      </c>
      <c r="G8" s="46"/>
    </row>
    <row r="9" spans="1:7" s="6" customFormat="1" ht="23.25" customHeight="1">
      <c r="A9" s="21" t="s">
        <v>21</v>
      </c>
      <c r="B9" s="63">
        <v>65000</v>
      </c>
      <c r="C9" s="60" t="s">
        <v>19</v>
      </c>
      <c r="D9" s="61">
        <v>1.5</v>
      </c>
      <c r="E9" s="62" t="s">
        <v>20</v>
      </c>
      <c r="F9" s="45">
        <f t="shared" ref="F9:F12" si="0">B9*D9</f>
        <v>97500</v>
      </c>
      <c r="G9" s="46"/>
    </row>
    <row r="10" spans="1:7" s="6" customFormat="1" ht="23.25" customHeight="1">
      <c r="A10" s="21" t="s">
        <v>22</v>
      </c>
      <c r="B10" s="63">
        <v>55000</v>
      </c>
      <c r="C10" s="60" t="s">
        <v>19</v>
      </c>
      <c r="D10" s="61">
        <v>2</v>
      </c>
      <c r="E10" s="62" t="s">
        <v>20</v>
      </c>
      <c r="F10" s="45">
        <f t="shared" si="0"/>
        <v>110000</v>
      </c>
      <c r="G10" s="46"/>
    </row>
    <row r="11" spans="1:7" s="6" customFormat="1" ht="23.25" customHeight="1">
      <c r="A11" s="21" t="s">
        <v>23</v>
      </c>
      <c r="B11" s="63">
        <v>55000</v>
      </c>
      <c r="C11" s="60" t="s">
        <v>19</v>
      </c>
      <c r="D11" s="61">
        <v>1.5</v>
      </c>
      <c r="E11" s="62" t="s">
        <v>20</v>
      </c>
      <c r="F11" s="45">
        <f t="shared" si="0"/>
        <v>82500</v>
      </c>
      <c r="G11" s="46"/>
    </row>
    <row r="12" spans="1:7" s="6" customFormat="1" ht="23.25" customHeight="1">
      <c r="A12" s="21" t="s">
        <v>24</v>
      </c>
      <c r="B12" s="63">
        <v>45000</v>
      </c>
      <c r="C12" s="60" t="s">
        <v>19</v>
      </c>
      <c r="D12" s="61">
        <v>4</v>
      </c>
      <c r="E12" s="62" t="s">
        <v>20</v>
      </c>
      <c r="F12" s="45">
        <f t="shared" si="0"/>
        <v>180000</v>
      </c>
      <c r="G12" s="46"/>
    </row>
    <row r="13" spans="1:7" s="6" customFormat="1" ht="23.25" customHeight="1">
      <c r="A13" s="20" t="s">
        <v>25</v>
      </c>
      <c r="B13" s="64" t="s">
        <v>26</v>
      </c>
      <c r="C13" s="65"/>
      <c r="D13" s="65"/>
      <c r="E13" s="66"/>
      <c r="F13" s="45">
        <f>F7*32%</f>
        <v>176000</v>
      </c>
      <c r="G13" s="46"/>
    </row>
    <row r="14" spans="1:7" ht="23.25" customHeight="1">
      <c r="A14" s="23" t="s">
        <v>27</v>
      </c>
      <c r="B14" s="67"/>
      <c r="C14" s="68"/>
      <c r="D14" s="68"/>
      <c r="E14" s="69"/>
      <c r="F14" s="44">
        <f>F15+F16</f>
        <v>11000</v>
      </c>
      <c r="G14" s="44"/>
    </row>
    <row r="15" spans="1:7" ht="23.25" customHeight="1">
      <c r="A15" s="21" t="s">
        <v>28</v>
      </c>
      <c r="B15" s="70">
        <v>250</v>
      </c>
      <c r="C15" s="71" t="s">
        <v>29</v>
      </c>
      <c r="D15" s="72">
        <v>20</v>
      </c>
      <c r="E15" s="73" t="s">
        <v>30</v>
      </c>
      <c r="F15" s="45">
        <f t="shared" ref="F15:F16" si="1">B15*D15</f>
        <v>5000</v>
      </c>
      <c r="G15" s="46"/>
    </row>
    <row r="16" spans="1:7" ht="23.25" customHeight="1">
      <c r="A16" s="25" t="s">
        <v>31</v>
      </c>
      <c r="B16" s="74">
        <v>120</v>
      </c>
      <c r="C16" s="71" t="s">
        <v>29</v>
      </c>
      <c r="D16" s="75">
        <v>50</v>
      </c>
      <c r="E16" s="73" t="s">
        <v>30</v>
      </c>
      <c r="F16" s="45">
        <f t="shared" si="1"/>
        <v>6000</v>
      </c>
      <c r="G16" s="46"/>
    </row>
    <row r="17" spans="1:7" s="5" customFormat="1" ht="23.25" customHeight="1">
      <c r="A17" s="22" t="s">
        <v>32</v>
      </c>
      <c r="B17" s="76"/>
      <c r="C17" s="77"/>
      <c r="D17" s="77"/>
      <c r="E17" s="78"/>
      <c r="F17" s="43">
        <f>SUM(F18:G22)</f>
        <v>250000</v>
      </c>
      <c r="G17" s="43"/>
    </row>
    <row r="18" spans="1:7" s="5" customFormat="1" ht="23.25" customHeight="1">
      <c r="A18" s="26" t="s">
        <v>33</v>
      </c>
      <c r="B18" s="59">
        <v>2000</v>
      </c>
      <c r="C18" s="79" t="s">
        <v>34</v>
      </c>
      <c r="D18" s="61">
        <v>50</v>
      </c>
      <c r="E18" s="80" t="s">
        <v>35</v>
      </c>
      <c r="F18" s="45">
        <f t="shared" ref="F18:F22" si="2">B18*D18</f>
        <v>100000</v>
      </c>
      <c r="G18" s="46"/>
    </row>
    <row r="19" spans="1:7" s="7" customFormat="1" ht="23.25" customHeight="1">
      <c r="A19" s="19" t="s">
        <v>36</v>
      </c>
      <c r="B19" s="81">
        <v>20000</v>
      </c>
      <c r="C19" s="82" t="s">
        <v>37</v>
      </c>
      <c r="D19" s="83">
        <v>1</v>
      </c>
      <c r="E19" s="84" t="s">
        <v>38</v>
      </c>
      <c r="F19" s="45">
        <f t="shared" si="2"/>
        <v>20000</v>
      </c>
      <c r="G19" s="46"/>
    </row>
    <row r="20" spans="1:7" s="7" customFormat="1" ht="23.25" customHeight="1">
      <c r="A20" s="21" t="s">
        <v>39</v>
      </c>
      <c r="B20" s="59">
        <v>50000</v>
      </c>
      <c r="C20" s="82" t="s">
        <v>37</v>
      </c>
      <c r="D20" s="83">
        <v>1</v>
      </c>
      <c r="E20" s="84" t="s">
        <v>38</v>
      </c>
      <c r="F20" s="45">
        <f t="shared" si="2"/>
        <v>50000</v>
      </c>
      <c r="G20" s="46"/>
    </row>
    <row r="21" spans="1:7" s="5" customFormat="1" ht="23.25" customHeight="1">
      <c r="A21" s="24" t="s">
        <v>40</v>
      </c>
      <c r="B21" s="59">
        <v>30000</v>
      </c>
      <c r="C21" s="82" t="s">
        <v>37</v>
      </c>
      <c r="D21" s="83">
        <v>1</v>
      </c>
      <c r="E21" s="84" t="s">
        <v>38</v>
      </c>
      <c r="F21" s="45">
        <f t="shared" si="2"/>
        <v>30000</v>
      </c>
      <c r="G21" s="46"/>
    </row>
    <row r="22" spans="1:7" s="5" customFormat="1" ht="23.25" customHeight="1">
      <c r="A22" s="21" t="s">
        <v>41</v>
      </c>
      <c r="B22" s="59">
        <v>50000</v>
      </c>
      <c r="C22" s="82" t="s">
        <v>37</v>
      </c>
      <c r="D22" s="83">
        <v>1</v>
      </c>
      <c r="E22" s="84" t="s">
        <v>38</v>
      </c>
      <c r="F22" s="45">
        <f t="shared" si="2"/>
        <v>50000</v>
      </c>
      <c r="G22" s="46"/>
    </row>
    <row r="23" spans="1:7" s="5" customFormat="1" ht="23.25" customHeight="1">
      <c r="A23" s="22" t="s">
        <v>42</v>
      </c>
      <c r="B23" s="76"/>
      <c r="C23" s="77"/>
      <c r="D23" s="77"/>
      <c r="E23" s="78"/>
      <c r="F23" s="43">
        <f>SUM(F24:G27)</f>
        <v>242500</v>
      </c>
      <c r="G23" s="43"/>
    </row>
    <row r="24" spans="1:7" s="5" customFormat="1" ht="23.25" customHeight="1">
      <c r="A24" s="27" t="s">
        <v>43</v>
      </c>
      <c r="B24" s="63">
        <v>500</v>
      </c>
      <c r="C24" s="85" t="s">
        <v>44</v>
      </c>
      <c r="D24" s="61">
        <v>95</v>
      </c>
      <c r="E24" s="62" t="s">
        <v>45</v>
      </c>
      <c r="F24" s="45">
        <f t="shared" ref="F24:F27" si="3">B24*D24</f>
        <v>47500</v>
      </c>
      <c r="G24" s="46"/>
    </row>
    <row r="25" spans="1:7" s="5" customFormat="1" ht="23.25" customHeight="1">
      <c r="A25" s="27" t="s">
        <v>46</v>
      </c>
      <c r="B25" s="59">
        <v>1500</v>
      </c>
      <c r="C25" s="85" t="s">
        <v>34</v>
      </c>
      <c r="D25" s="61">
        <v>30</v>
      </c>
      <c r="E25" s="62" t="s">
        <v>35</v>
      </c>
      <c r="F25" s="45">
        <f t="shared" si="3"/>
        <v>45000</v>
      </c>
      <c r="G25" s="46"/>
    </row>
    <row r="26" spans="1:7" s="5" customFormat="1" ht="23.25" customHeight="1">
      <c r="A26" s="27" t="s">
        <v>47</v>
      </c>
      <c r="B26" s="59">
        <v>3000</v>
      </c>
      <c r="C26" s="85" t="s">
        <v>34</v>
      </c>
      <c r="D26" s="61">
        <v>20</v>
      </c>
      <c r="E26" s="62" t="s">
        <v>35</v>
      </c>
      <c r="F26" s="45">
        <f t="shared" si="3"/>
        <v>60000</v>
      </c>
      <c r="G26" s="46"/>
    </row>
    <row r="27" spans="1:7" s="5" customFormat="1" ht="23.25" customHeight="1">
      <c r="A27" s="27" t="s">
        <v>48</v>
      </c>
      <c r="B27" s="59">
        <v>4500</v>
      </c>
      <c r="C27" s="85" t="s">
        <v>34</v>
      </c>
      <c r="D27" s="61">
        <v>20</v>
      </c>
      <c r="E27" s="62" t="s">
        <v>35</v>
      </c>
      <c r="F27" s="45">
        <f t="shared" si="3"/>
        <v>90000</v>
      </c>
      <c r="G27" s="46"/>
    </row>
    <row r="28" spans="1:7" s="5" customFormat="1" ht="23.25" customHeight="1">
      <c r="A28" s="22" t="s">
        <v>49</v>
      </c>
      <c r="B28" s="86"/>
      <c r="C28" s="87"/>
      <c r="D28" s="87"/>
      <c r="E28" s="88"/>
      <c r="F28" s="43">
        <f>F29</f>
        <v>1800000</v>
      </c>
      <c r="G28" s="43"/>
    </row>
    <row r="29" spans="1:7" s="5" customFormat="1" ht="23.25" customHeight="1">
      <c r="A29" s="28" t="s">
        <v>50</v>
      </c>
      <c r="B29" s="59">
        <v>1800000</v>
      </c>
      <c r="C29" s="82" t="s">
        <v>51</v>
      </c>
      <c r="D29" s="83">
        <v>1</v>
      </c>
      <c r="E29" s="84" t="s">
        <v>52</v>
      </c>
      <c r="F29" s="45">
        <f t="shared" ref="F29" si="4">B29*D29</f>
        <v>1800000</v>
      </c>
      <c r="G29" s="46"/>
    </row>
    <row r="30" spans="1:7" s="7" customFormat="1" ht="18.75" customHeight="1">
      <c r="A30" s="29" t="s">
        <v>4</v>
      </c>
      <c r="B30" s="89"/>
      <c r="C30" s="30"/>
      <c r="D30" s="30"/>
      <c r="E30" s="30"/>
      <c r="F30" s="47">
        <f>F23+F17+F6+F28</f>
        <v>3029500</v>
      </c>
      <c r="G30" s="47"/>
    </row>
    <row r="31" spans="1:7" s="7" customFormat="1" ht="22.5" customHeight="1">
      <c r="A31" s="31" t="s">
        <v>5</v>
      </c>
      <c r="B31" s="90" t="s">
        <v>53</v>
      </c>
      <c r="C31" s="32"/>
      <c r="D31" s="32"/>
      <c r="E31" s="32"/>
      <c r="F31" s="48">
        <f>B4/1.05*0.05</f>
        <v>0</v>
      </c>
      <c r="G31" s="48"/>
    </row>
    <row r="32" spans="1:7" ht="19.5">
      <c r="A32" s="33" t="s">
        <v>6</v>
      </c>
      <c r="B32" s="90" t="s">
        <v>54</v>
      </c>
      <c r="C32" s="32"/>
      <c r="D32" s="32"/>
      <c r="E32" s="32"/>
      <c r="F32" s="48">
        <f>B4*17%</f>
        <v>0</v>
      </c>
      <c r="G32" s="48"/>
    </row>
    <row r="33" spans="1:7" ht="18.75">
      <c r="A33" s="33" t="s">
        <v>55</v>
      </c>
      <c r="B33" s="91"/>
      <c r="C33" s="34"/>
      <c r="D33" s="34"/>
      <c r="E33" s="34"/>
      <c r="F33" s="35">
        <f>B4-F30-F31-F32</f>
        <v>-3029500</v>
      </c>
      <c r="G33" s="36" t="e">
        <f>F33/B4</f>
        <v>#DIV/0!</v>
      </c>
    </row>
    <row r="34" spans="1:7" s="4" customFormat="1" ht="18.75">
      <c r="A34" s="9" t="s">
        <v>56</v>
      </c>
      <c r="B34" s="92" t="e">
        <f>B5/B4</f>
        <v>#DIV/0!</v>
      </c>
      <c r="C34" s="10"/>
      <c r="D34" s="10"/>
      <c r="E34" s="10"/>
      <c r="F34" s="11">
        <f>B5-F30-F31-F32</f>
        <v>-3029500</v>
      </c>
      <c r="G34" s="12" t="e">
        <f>F34/B5</f>
        <v>#DIV/0!</v>
      </c>
    </row>
    <row r="35" spans="1:7" ht="19.5">
      <c r="A35" s="13" t="s">
        <v>7</v>
      </c>
      <c r="B35" s="93"/>
      <c r="C35" s="14"/>
      <c r="D35" s="14"/>
      <c r="E35" s="14"/>
      <c r="F35" s="15">
        <f>$B$4*95%-$F$30-($B$4*95%/1.05*0.05)-($B$4*95%*17%)</f>
        <v>-3029500</v>
      </c>
      <c r="G35" s="8" t="e">
        <f>F35/($B$4*95%)</f>
        <v>#DIV/0!</v>
      </c>
    </row>
    <row r="36" spans="1:7" ht="19.5">
      <c r="A36" s="13" t="s">
        <v>8</v>
      </c>
      <c r="B36" s="93"/>
      <c r="C36" s="14"/>
      <c r="D36" s="14"/>
      <c r="E36" s="14"/>
      <c r="F36" s="15">
        <f>$B$4*90%-$F$30-($B$4*90%/1.05*0.05)-($B$4*90%*17%)</f>
        <v>-3029500</v>
      </c>
      <c r="G36" s="8" t="e">
        <f>F36/($B$4*90%)</f>
        <v>#DIV/0!</v>
      </c>
    </row>
    <row r="37" spans="1:7" ht="19.5">
      <c r="A37" s="13" t="s">
        <v>9</v>
      </c>
      <c r="B37" s="93"/>
      <c r="C37" s="14"/>
      <c r="D37" s="14"/>
      <c r="E37" s="14"/>
      <c r="F37" s="15">
        <f>$B$4*85%-$F$30-($B$4*85%/1.05*0.05)-($B$4*85%*17%)</f>
        <v>-3029500</v>
      </c>
      <c r="G37" s="8" t="e">
        <f>F37/($B$4*85%)</f>
        <v>#DIV/0!</v>
      </c>
    </row>
    <row r="38" spans="1:7" ht="19.5">
      <c r="A38" s="13" t="s">
        <v>10</v>
      </c>
      <c r="B38" s="93"/>
      <c r="C38" s="14"/>
      <c r="D38" s="14"/>
      <c r="E38" s="14"/>
      <c r="F38" s="15">
        <f>$B$4*80%-$F$30-($B$4*80%/1.05*0.05)-($B$4*80%*17%)</f>
        <v>-3029500</v>
      </c>
      <c r="G38" s="8" t="e">
        <f>F38/($B$4*80%)</f>
        <v>#DIV/0!</v>
      </c>
    </row>
    <row r="39" spans="1:7" ht="19.5">
      <c r="A39" s="13" t="s">
        <v>11</v>
      </c>
      <c r="B39" s="93"/>
      <c r="C39" s="14"/>
      <c r="D39" s="14"/>
      <c r="E39" s="14"/>
      <c r="F39" s="15">
        <f>$B$4*75%-$F$30-($B$4*75%/1.05*0.05)-($B$4*75%*17%)</f>
        <v>-3029500</v>
      </c>
      <c r="G39" s="8" t="e">
        <f>F39/($B$4*75%)</f>
        <v>#DIV/0!</v>
      </c>
    </row>
    <row r="40" spans="1:7" ht="19.5">
      <c r="A40" s="13" t="s">
        <v>12</v>
      </c>
      <c r="B40" s="93"/>
      <c r="C40" s="14"/>
      <c r="D40" s="14"/>
      <c r="E40" s="14"/>
      <c r="F40" s="15">
        <f>$B$4*70%-$F$30-($B$4*70%/1.05*0.05)-($B$4*70%*17%)</f>
        <v>-3029500</v>
      </c>
      <c r="G40" s="8" t="e">
        <f>F40/($B$4*70%)</f>
        <v>#DIV/0!</v>
      </c>
    </row>
    <row r="41" spans="1:7">
      <c r="A41" s="17" t="s">
        <v>57</v>
      </c>
      <c r="B41" s="94"/>
      <c r="C41" s="17"/>
      <c r="D41" s="17"/>
      <c r="E41" s="17"/>
      <c r="F41" s="18"/>
      <c r="G41" s="17"/>
    </row>
  </sheetData>
  <mergeCells count="41">
    <mergeCell ref="F29:G29"/>
    <mergeCell ref="F30:G30"/>
    <mergeCell ref="F31:G31"/>
    <mergeCell ref="F32:G32"/>
    <mergeCell ref="F24:G24"/>
    <mergeCell ref="F25:G25"/>
    <mergeCell ref="F26:G26"/>
    <mergeCell ref="F27:G27"/>
    <mergeCell ref="B28:E28"/>
    <mergeCell ref="F28:G28"/>
    <mergeCell ref="F18:G18"/>
    <mergeCell ref="F19:G19"/>
    <mergeCell ref="F20:G20"/>
    <mergeCell ref="F21:G21"/>
    <mergeCell ref="F22:G22"/>
    <mergeCell ref="B23:E23"/>
    <mergeCell ref="F23:G23"/>
    <mergeCell ref="B14:E14"/>
    <mergeCell ref="F14:G14"/>
    <mergeCell ref="F15:G15"/>
    <mergeCell ref="F16:G16"/>
    <mergeCell ref="B17:E17"/>
    <mergeCell ref="F17:G17"/>
    <mergeCell ref="F9:G9"/>
    <mergeCell ref="F10:G10"/>
    <mergeCell ref="F11:G11"/>
    <mergeCell ref="F12:G12"/>
    <mergeCell ref="B13:E13"/>
    <mergeCell ref="F13:G13"/>
    <mergeCell ref="B5:G5"/>
    <mergeCell ref="B6:E6"/>
    <mergeCell ref="F6:G6"/>
    <mergeCell ref="B7:E7"/>
    <mergeCell ref="F7:G7"/>
    <mergeCell ref="F8:G8"/>
    <mergeCell ref="A1:G1"/>
    <mergeCell ref="A2:A3"/>
    <mergeCell ref="B2:G2"/>
    <mergeCell ref="B3:E3"/>
    <mergeCell ref="F3:G3"/>
    <mergeCell ref="B4:G4"/>
  </mergeCells>
  <phoneticPr fontId="7" type="noConversion"/>
  <printOptions horizontalCentered="1"/>
  <pageMargins left="0.19685039370078741" right="0.19685039370078741" top="0.55118110236220474" bottom="0.47244094488188981" header="0.51181102362204722" footer="0.39370078740157483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範例</vt:lpstr>
      <vt:lpstr>範例!Print_Area</vt:lpstr>
    </vt:vector>
  </TitlesOfParts>
  <Company>ftis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蕭秋惠</cp:lastModifiedBy>
  <cp:lastPrinted>2016-05-06T06:38:19Z</cp:lastPrinted>
  <dcterms:created xsi:type="dcterms:W3CDTF">2009-03-24T01:46:07Z</dcterms:created>
  <dcterms:modified xsi:type="dcterms:W3CDTF">2016-05-23T02:12:34Z</dcterms:modified>
</cp:coreProperties>
</file>