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120" yWindow="90" windowWidth="13275" windowHeight="11250"/>
  </bookViews>
  <sheets>
    <sheet name="GanttChart" sheetId="9" r:id="rId1"/>
  </sheets>
  <definedNames>
    <definedName name="prevWBS" localSheetId="0">GanttChart!$A1048576</definedName>
    <definedName name="_xlnm.Print_Area" localSheetId="0">GanttChart!$A$1:$BO$23</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24519"/>
</workbook>
</file>

<file path=xl/calcChain.xml><?xml version="1.0" encoding="utf-8"?>
<calcChain xmlns="http://schemas.openxmlformats.org/spreadsheetml/2006/main">
  <c r="G15" i="9"/>
  <c r="J15" s="1"/>
  <c r="G16"/>
  <c r="J16" s="1"/>
  <c r="J17"/>
  <c r="G18"/>
  <c r="J18" s="1"/>
  <c r="J24"/>
  <c r="G12"/>
  <c r="J12" s="1"/>
  <c r="J21"/>
  <c r="J14"/>
  <c r="G11"/>
  <c r="J11" s="1"/>
  <c r="G10"/>
  <c r="J10" s="1"/>
  <c r="G8" l="1"/>
  <c r="J8" s="1"/>
  <c r="G9" l="1"/>
  <c r="L6"/>
  <c r="J13" l="1"/>
  <c r="J9"/>
  <c r="L7"/>
  <c r="L4"/>
  <c r="A8"/>
  <c r="M6" l="1"/>
  <c r="J20" l="1"/>
  <c r="N6"/>
  <c r="O6" l="1"/>
  <c r="P6" l="1"/>
  <c r="L5"/>
  <c r="Q6" l="1"/>
  <c r="M7"/>
  <c r="R6" l="1"/>
  <c r="N7"/>
  <c r="S6" l="1"/>
  <c r="O7"/>
  <c r="T6" l="1"/>
  <c r="P7"/>
  <c r="U6" l="1"/>
  <c r="Q7"/>
  <c r="V6" l="1"/>
  <c r="R7"/>
  <c r="W6" l="1"/>
  <c r="S7"/>
  <c r="S5"/>
  <c r="S4"/>
  <c r="X6" l="1"/>
  <c r="T7"/>
  <c r="Y6" l="1"/>
  <c r="U7"/>
  <c r="Z6" l="1"/>
  <c r="V7"/>
  <c r="AA6" l="1"/>
  <c r="W7"/>
  <c r="AB6" l="1"/>
  <c r="Y7"/>
  <c r="X7"/>
  <c r="AC6" l="1"/>
  <c r="Z5"/>
  <c r="Z4"/>
  <c r="Z7"/>
  <c r="AD6" l="1"/>
  <c r="AA7"/>
  <c r="AE6" l="1"/>
  <c r="AB7"/>
  <c r="AF6" l="1"/>
  <c r="AC7"/>
  <c r="AG6" l="1"/>
  <c r="AD7"/>
  <c r="AH6" l="1"/>
  <c r="AE7"/>
  <c r="AI6" l="1"/>
  <c r="AF7"/>
  <c r="AJ6" l="1"/>
  <c r="AG4"/>
  <c r="AG7"/>
  <c r="AG5"/>
  <c r="AK6" l="1"/>
  <c r="AH7"/>
  <c r="AL6" l="1"/>
  <c r="AI7"/>
  <c r="AM6" l="1"/>
  <c r="AJ7"/>
  <c r="AN6" l="1"/>
  <c r="AK7"/>
  <c r="AO6" l="1"/>
  <c r="AL7"/>
  <c r="AP6" l="1"/>
  <c r="AM7"/>
  <c r="AQ6" l="1"/>
  <c r="AN7"/>
  <c r="AN5"/>
  <c r="AN4"/>
  <c r="AR6" l="1"/>
  <c r="AO7"/>
  <c r="AS6" l="1"/>
  <c r="AP7"/>
  <c r="AT6" l="1"/>
  <c r="AQ7"/>
  <c r="AU6" l="1"/>
  <c r="AR7"/>
  <c r="AV6" l="1"/>
  <c r="AS7"/>
  <c r="AW6" l="1"/>
  <c r="AT7"/>
  <c r="AX6" l="1"/>
  <c r="AU7"/>
  <c r="AU5"/>
  <c r="AU4"/>
  <c r="AY6" l="1"/>
  <c r="AV7"/>
  <c r="AZ6" l="1"/>
  <c r="AW7"/>
  <c r="BA6" l="1"/>
  <c r="AX7"/>
  <c r="BB6" l="1"/>
  <c r="AY7"/>
  <c r="BC6" l="1"/>
  <c r="AZ7"/>
  <c r="BD6" l="1"/>
  <c r="BA7"/>
  <c r="BE6" l="1"/>
  <c r="BB5"/>
  <c r="BB4"/>
  <c r="BB7"/>
  <c r="BF6" l="1"/>
  <c r="BC7"/>
  <c r="BG6" l="1"/>
  <c r="BD7"/>
  <c r="BH6" l="1"/>
  <c r="BE7"/>
  <c r="BI6" l="1"/>
  <c r="BF7"/>
  <c r="BJ6" l="1"/>
  <c r="BG7"/>
  <c r="BK6" l="1"/>
  <c r="BH7"/>
  <c r="BL6" l="1"/>
  <c r="BI4"/>
  <c r="BI7"/>
  <c r="BI5"/>
  <c r="BM6" l="1"/>
  <c r="BJ7"/>
  <c r="BN6" l="1"/>
  <c r="BK7"/>
  <c r="BO6" l="1"/>
  <c r="BL7"/>
  <c r="BM7" l="1"/>
  <c r="BN7" l="1"/>
  <c r="BO7" l="1"/>
  <c r="A9" l="1"/>
  <c r="A10" l="1"/>
  <c r="A11" s="1"/>
  <c r="A12" s="1"/>
  <c r="A13" l="1"/>
  <c r="A14" l="1"/>
  <c r="A15" l="1"/>
  <c r="A16" s="1"/>
  <c r="A17" s="1"/>
  <c r="A18" l="1"/>
  <c r="A19" s="1"/>
  <c r="A20" s="1"/>
  <c r="A21" s="1"/>
  <c r="A22" s="1"/>
  <c r="A23" s="1"/>
  <c r="A24" s="1"/>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D7" authorId="0">
      <text>
        <r>
          <rPr>
            <b/>
            <sz val="9"/>
            <color indexed="81"/>
            <rFont val="Tahoma"/>
            <family val="2"/>
          </rPr>
          <t>Task Lead</t>
        </r>
        <r>
          <rPr>
            <sz val="9"/>
            <color indexed="81"/>
            <rFont val="Tahoma"/>
            <family val="2"/>
          </rPr>
          <t xml:space="preserve">
Enter the name of the Task Lead in this column.</t>
        </r>
      </text>
    </comment>
    <comment ref="E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<sst xmlns="http://schemas.openxmlformats.org/spreadsheetml/2006/main" count="141" uniqueCount="85">
  <si>
    <t>WBS</t>
  </si>
  <si>
    <t>TASK</t>
  </si>
  <si>
    <t>START</t>
  </si>
  <si>
    <t>END</t>
  </si>
  <si>
    <t>DAYS</t>
  </si>
  <si>
    <t>% DONE</t>
  </si>
  <si>
    <t>WORK DAYS</t>
  </si>
  <si>
    <t>PREDECESSOR</t>
  </si>
  <si>
    <t xml:space="preserve">Display Week </t>
  </si>
  <si>
    <t xml:space="preserve">Project Start Date </t>
  </si>
  <si>
    <t xml:space="preserve">Project Lead </t>
  </si>
  <si>
    <t>[Kenovo-Electric Blender] Project Schedule</t>
  </si>
  <si>
    <t>Soha Swailem &amp; Abdelrahman</t>
  </si>
  <si>
    <t>Project Management</t>
  </si>
  <si>
    <t>Estimations</t>
  </si>
  <si>
    <t>Scope &amp; out of Scope</t>
  </si>
  <si>
    <t>Lifecycle</t>
  </si>
  <si>
    <t>Size &amp; Effort</t>
  </si>
  <si>
    <t>Project Planing</t>
  </si>
  <si>
    <t>Configuration Management Plan</t>
  </si>
  <si>
    <t>Test Plan</t>
  </si>
  <si>
    <t>Schedule</t>
  </si>
  <si>
    <t>Define the Risks</t>
  </si>
  <si>
    <t>Define the Objective</t>
  </si>
  <si>
    <t>Requirement Analysis</t>
  </si>
  <si>
    <t>SRS</t>
  </si>
  <si>
    <t>Requirement Analysis (CRS)</t>
  </si>
  <si>
    <t>SIQ</t>
  </si>
  <si>
    <t>RTM</t>
  </si>
  <si>
    <t>System Validation Testcases</t>
  </si>
  <si>
    <t>OWNER</t>
  </si>
  <si>
    <t>Reviewer</t>
  </si>
  <si>
    <t>Marwan</t>
  </si>
  <si>
    <t>Soha</t>
  </si>
  <si>
    <t>Khaled</t>
  </si>
  <si>
    <t>Toqa , Esraa</t>
  </si>
  <si>
    <t>Marwan, El Zeiny</t>
  </si>
  <si>
    <t>Soha , Marwan</t>
  </si>
  <si>
    <t>Salma , Basma</t>
  </si>
  <si>
    <t>Esraa</t>
  </si>
  <si>
    <t>Christine , El Zeiny</t>
  </si>
  <si>
    <t xml:space="preserve">Marwan </t>
  </si>
  <si>
    <t>El Zeiny</t>
  </si>
  <si>
    <t>Basma , Esraa</t>
  </si>
  <si>
    <t>Timer , DIO  Design</t>
  </si>
  <si>
    <t>Application Design</t>
  </si>
  <si>
    <t>PWM , Motor driver Design</t>
  </si>
  <si>
    <t>Button Driver</t>
  </si>
  <si>
    <t>Operating System</t>
  </si>
  <si>
    <t>Abdel Rahman , El Zeiny</t>
  </si>
  <si>
    <t xml:space="preserve">Raafat , Basma </t>
  </si>
  <si>
    <t>Raafat,Basma , Esraa</t>
  </si>
  <si>
    <t xml:space="preserve">Raafat , Christine </t>
  </si>
  <si>
    <t>Raafat , El Zeiny</t>
  </si>
  <si>
    <t>Khaled , Christine</t>
  </si>
  <si>
    <t>Abdel Rahman , Khaled</t>
  </si>
  <si>
    <t>N/A</t>
  </si>
  <si>
    <t>Abdel Rahman , Soha ,Marwan , Salma</t>
  </si>
  <si>
    <t>Soha,Salma,Marwan</t>
  </si>
  <si>
    <t>System design / Detailed design</t>
  </si>
  <si>
    <t>Implementation</t>
  </si>
  <si>
    <t>Application coding</t>
  </si>
  <si>
    <t>Timer , DIO  coding</t>
  </si>
  <si>
    <t>PWM , Motor driver coding</t>
  </si>
  <si>
    <t>Operating System coding</t>
  </si>
  <si>
    <t>Button Driver coding</t>
  </si>
  <si>
    <t>Soha,Marwan</t>
  </si>
  <si>
    <t>Marwan,Soha</t>
  </si>
  <si>
    <t>Unit Testing</t>
  </si>
  <si>
    <t>Unit test Planning</t>
  </si>
  <si>
    <t xml:space="preserve"> DIO ,  Timer Testcases</t>
  </si>
  <si>
    <t>Operating System Testcases</t>
  </si>
  <si>
    <t>Button 
Testcases</t>
  </si>
  <si>
    <t>Operating System Testing</t>
  </si>
  <si>
    <t>Button 
Testing</t>
  </si>
  <si>
    <t>PWM , Motor 
Testcases</t>
  </si>
  <si>
    <t xml:space="preserve"> DIO ,  Timer 
Testing</t>
  </si>
  <si>
    <t>PWM , Motor 
Testing</t>
  </si>
  <si>
    <t xml:space="preserve">System Validation </t>
  </si>
  <si>
    <t xml:space="preserve"> System level 
Testing</t>
  </si>
  <si>
    <t xml:space="preserve"> Bug fixes</t>
  </si>
  <si>
    <t xml:space="preserve"> DIO ,  Timer 
Bug Fixing</t>
  </si>
  <si>
    <t>PWM , Motor 
Bug Fixing</t>
  </si>
  <si>
    <t>Operating System 
Bug Fixing</t>
  </si>
  <si>
    <t>Button 
BugFixing</t>
  </si>
</sst>
</file>

<file path=xl/styles.xml><?xml version="1.0" encoding="utf-8"?>
<styleSheet xmlns="http://schemas.openxmlformats.org/spreadsheetml/2006/main">
  <numFmts count="4">
    <numFmt numFmtId="164" formatCode="m/d/yyyy\ \(dddd\)"/>
    <numFmt numFmtId="165" formatCode="ddd\ m/dd/yy"/>
    <numFmt numFmtId="166" formatCode="d"/>
    <numFmt numFmtId="167" formatCode="d\ mmm\ yyyy"/>
  </numFmts>
  <fonts count="44">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0" fillId="0" borderId="10" xfId="0" applyFont="1" applyFill="1" applyBorder="1" applyAlignment="1" applyProtection="1">
      <alignment horizontal="center" vertical="center" wrapText="1"/>
    </xf>
    <xf numFmtId="0" fontId="30" fillId="0" borderId="10" xfId="0" applyFont="1" applyFill="1" applyBorder="1" applyAlignment="1" applyProtection="1">
      <alignment horizontal="lef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xf numFmtId="0" fontId="30" fillId="0" borderId="10" xfId="0" applyFont="1" applyFill="1" applyBorder="1" applyAlignment="1" applyProtection="1">
      <alignment horizontal="center" vertical="center"/>
    </xf>
    <xf numFmtId="0" fontId="30" fillId="21" borderId="10" xfId="0"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52">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5</xdr:col>
      <xdr:colOff>609600</xdr:colOff>
      <xdr:row>5</xdr:row>
      <xdr:rowOff>142875</xdr:rowOff>
    </xdr:from>
    <xdr:to>
      <xdr:col>17</xdr:col>
      <xdr:colOff>57150</xdr:colOff>
      <xdr:row>10</xdr:row>
      <xdr:rowOff>80433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8">
    <pageSetUpPr fitToPage="1"/>
  </sheetPr>
  <dimension ref="A1:BO60"/>
  <sheetViews>
    <sheetView showGridLines="0" tabSelected="1" workbookViewId="0">
      <pane ySplit="7" topLeftCell="A44" activePane="bottomLeft" state="frozen"/>
      <selection pane="bottomLeft" activeCell="G24" sqref="G24"/>
    </sheetView>
  </sheetViews>
  <sheetFormatPr defaultColWidth="9.140625" defaultRowHeight="12.75"/>
  <cols>
    <col min="1" max="1" width="6.85546875" style="5" customWidth="1"/>
    <col min="2" max="2" width="19" style="1" customWidth="1"/>
    <col min="3" max="3" width="22.42578125" style="1" customWidth="1"/>
    <col min="4" max="4" width="16.85546875" style="1" customWidth="1"/>
    <col min="5" max="5" width="6.85546875" style="6" hidden="1" customWidth="1"/>
    <col min="6" max="7" width="12" style="1" customWidth="1"/>
    <col min="8" max="8" width="6" style="1" customWidth="1"/>
    <col min="9" max="9" width="6.7109375" style="1" customWidth="1"/>
    <col min="10" max="10" width="6.42578125" style="1" customWidth="1"/>
    <col min="11" max="11" width="1.85546875" style="1" customWidth="1"/>
    <col min="12" max="67" width="2.42578125" style="1" customWidth="1"/>
    <col min="68" max="16384" width="9.140625" style="3"/>
  </cols>
  <sheetData>
    <row r="1" spans="1:67" ht="30" customHeight="1">
      <c r="A1" s="63" t="s">
        <v>11</v>
      </c>
      <c r="B1" s="10"/>
      <c r="C1" s="10"/>
      <c r="D1" s="10"/>
      <c r="E1" s="10"/>
      <c r="F1" s="10"/>
      <c r="G1" s="10"/>
      <c r="J1" s="67"/>
      <c r="L1" s="77"/>
      <c r="M1" s="77"/>
      <c r="N1" s="77"/>
      <c r="O1" s="77"/>
      <c r="P1" s="77"/>
      <c r="Q1" s="77"/>
      <c r="R1" s="77"/>
      <c r="S1" s="77"/>
      <c r="T1" s="77"/>
      <c r="U1" s="77"/>
      <c r="V1" s="77"/>
      <c r="W1" s="77"/>
      <c r="X1" s="77"/>
      <c r="Y1" s="77"/>
      <c r="Z1" s="77"/>
      <c r="AA1" s="77"/>
      <c r="AB1" s="77"/>
      <c r="AC1" s="77"/>
      <c r="AD1" s="77"/>
      <c r="AE1" s="77"/>
      <c r="AF1" s="77"/>
    </row>
    <row r="2" spans="1:67" ht="18" customHeight="1">
      <c r="A2" s="15"/>
      <c r="B2" s="7"/>
      <c r="C2" s="7"/>
      <c r="D2" s="7"/>
      <c r="E2" s="9"/>
      <c r="F2" s="68"/>
      <c r="G2" s="68"/>
      <c r="I2" s="2"/>
    </row>
    <row r="3" spans="1:67" ht="14.25">
      <c r="A3" s="15"/>
      <c r="B3" s="11"/>
      <c r="C3" s="11"/>
      <c r="D3" s="4"/>
      <c r="E3" s="4"/>
      <c r="F3" s="4"/>
      <c r="G3" s="4"/>
      <c r="H3" s="4"/>
      <c r="I3" s="2"/>
      <c r="L3" s="8"/>
      <c r="M3" s="8"/>
      <c r="N3" s="8"/>
      <c r="O3" s="8"/>
      <c r="P3" s="8"/>
      <c r="Q3" s="8"/>
      <c r="R3" s="8"/>
      <c r="S3" s="8"/>
      <c r="T3" s="8"/>
      <c r="U3" s="8"/>
      <c r="V3" s="8"/>
      <c r="W3" s="8"/>
      <c r="X3" s="8"/>
      <c r="Y3" s="8"/>
      <c r="Z3" s="8"/>
      <c r="AA3" s="8"/>
      <c r="AB3" s="8"/>
    </row>
    <row r="4" spans="1:67" ht="17.25" customHeight="1">
      <c r="A4" s="48"/>
      <c r="B4" s="52" t="s">
        <v>9</v>
      </c>
      <c r="C4" s="52"/>
      <c r="D4" s="79">
        <v>43189</v>
      </c>
      <c r="E4" s="79"/>
      <c r="F4" s="79"/>
      <c r="G4" s="49"/>
      <c r="H4" s="52" t="s">
        <v>8</v>
      </c>
      <c r="I4" s="66">
        <v>1</v>
      </c>
      <c r="J4" s="50"/>
      <c r="K4" s="13"/>
      <c r="L4" s="71" t="str">
        <f>"Week "&amp;(L6-($D$4-WEEKDAY($D$4,1)+2))/7+1</f>
        <v>Week 1</v>
      </c>
      <c r="M4" s="72"/>
      <c r="N4" s="72"/>
      <c r="O4" s="72"/>
      <c r="P4" s="72"/>
      <c r="Q4" s="72"/>
      <c r="R4" s="73"/>
      <c r="S4" s="71" t="str">
        <f>"Week "&amp;(S6-($D$4-WEEKDAY($D$4,1)+2))/7+1</f>
        <v>Week 2</v>
      </c>
      <c r="T4" s="72"/>
      <c r="U4" s="72"/>
      <c r="V4" s="72"/>
      <c r="W4" s="72"/>
      <c r="X4" s="72"/>
      <c r="Y4" s="73"/>
      <c r="Z4" s="71" t="str">
        <f>"Week "&amp;(Z6-($D$4-WEEKDAY($D$4,1)+2))/7+1</f>
        <v>Week 3</v>
      </c>
      <c r="AA4" s="72"/>
      <c r="AB4" s="72"/>
      <c r="AC4" s="72"/>
      <c r="AD4" s="72"/>
      <c r="AE4" s="72"/>
      <c r="AF4" s="73"/>
      <c r="AG4" s="71" t="str">
        <f>"Week "&amp;(AG6-($D$4-WEEKDAY($D$4,1)+2))/7+1</f>
        <v>Week 4</v>
      </c>
      <c r="AH4" s="72"/>
      <c r="AI4" s="72"/>
      <c r="AJ4" s="72"/>
      <c r="AK4" s="72"/>
      <c r="AL4" s="72"/>
      <c r="AM4" s="73"/>
      <c r="AN4" s="71" t="str">
        <f>"Week "&amp;(AN6-($D$4-WEEKDAY($D$4,1)+2))/7+1</f>
        <v>Week 5</v>
      </c>
      <c r="AO4" s="72"/>
      <c r="AP4" s="72"/>
      <c r="AQ4" s="72"/>
      <c r="AR4" s="72"/>
      <c r="AS4" s="72"/>
      <c r="AT4" s="73"/>
      <c r="AU4" s="71" t="str">
        <f>"Week "&amp;(AU6-($D$4-WEEKDAY($D$4,1)+2))/7+1</f>
        <v>Week 6</v>
      </c>
      <c r="AV4" s="72"/>
      <c r="AW4" s="72"/>
      <c r="AX4" s="72"/>
      <c r="AY4" s="72"/>
      <c r="AZ4" s="72"/>
      <c r="BA4" s="73"/>
      <c r="BB4" s="71" t="str">
        <f>"Week "&amp;(BB6-($D$4-WEEKDAY($D$4,1)+2))/7+1</f>
        <v>Week 7</v>
      </c>
      <c r="BC4" s="72"/>
      <c r="BD4" s="72"/>
      <c r="BE4" s="72"/>
      <c r="BF4" s="72"/>
      <c r="BG4" s="72"/>
      <c r="BH4" s="73"/>
      <c r="BI4" s="71" t="str">
        <f>"Week "&amp;(BI6-($D$4-WEEKDAY($D$4,1)+2))/7+1</f>
        <v>Week 8</v>
      </c>
      <c r="BJ4" s="72"/>
      <c r="BK4" s="72"/>
      <c r="BL4" s="72"/>
      <c r="BM4" s="72"/>
      <c r="BN4" s="72"/>
      <c r="BO4" s="73"/>
    </row>
    <row r="5" spans="1:67" ht="17.25" customHeight="1">
      <c r="A5" s="48"/>
      <c r="B5" s="52" t="s">
        <v>10</v>
      </c>
      <c r="C5" s="52"/>
      <c r="D5" s="78" t="s">
        <v>12</v>
      </c>
      <c r="E5" s="78"/>
      <c r="F5" s="78"/>
      <c r="G5" s="51"/>
      <c r="H5" s="51"/>
      <c r="I5" s="51"/>
      <c r="J5" s="51"/>
      <c r="K5" s="13"/>
      <c r="L5" s="74">
        <f>L6</f>
        <v>43185</v>
      </c>
      <c r="M5" s="75"/>
      <c r="N5" s="75"/>
      <c r="O5" s="75"/>
      <c r="P5" s="75"/>
      <c r="Q5" s="75"/>
      <c r="R5" s="76"/>
      <c r="S5" s="74">
        <f>S6</f>
        <v>43192</v>
      </c>
      <c r="T5" s="75"/>
      <c r="U5" s="75"/>
      <c r="V5" s="75"/>
      <c r="W5" s="75"/>
      <c r="X5" s="75"/>
      <c r="Y5" s="76"/>
      <c r="Z5" s="74">
        <f>Z6</f>
        <v>43199</v>
      </c>
      <c r="AA5" s="75"/>
      <c r="AB5" s="75"/>
      <c r="AC5" s="75"/>
      <c r="AD5" s="75"/>
      <c r="AE5" s="75"/>
      <c r="AF5" s="76"/>
      <c r="AG5" s="74">
        <f>AG6</f>
        <v>43206</v>
      </c>
      <c r="AH5" s="75"/>
      <c r="AI5" s="75"/>
      <c r="AJ5" s="75"/>
      <c r="AK5" s="75"/>
      <c r="AL5" s="75"/>
      <c r="AM5" s="76"/>
      <c r="AN5" s="74">
        <f>AN6</f>
        <v>43213</v>
      </c>
      <c r="AO5" s="75"/>
      <c r="AP5" s="75"/>
      <c r="AQ5" s="75"/>
      <c r="AR5" s="75"/>
      <c r="AS5" s="75"/>
      <c r="AT5" s="76"/>
      <c r="AU5" s="74">
        <f>AU6</f>
        <v>43220</v>
      </c>
      <c r="AV5" s="75"/>
      <c r="AW5" s="75"/>
      <c r="AX5" s="75"/>
      <c r="AY5" s="75"/>
      <c r="AZ5" s="75"/>
      <c r="BA5" s="76"/>
      <c r="BB5" s="74">
        <f>BB6</f>
        <v>43227</v>
      </c>
      <c r="BC5" s="75"/>
      <c r="BD5" s="75"/>
      <c r="BE5" s="75"/>
      <c r="BF5" s="75"/>
      <c r="BG5" s="75"/>
      <c r="BH5" s="76"/>
      <c r="BI5" s="74">
        <f>BI6</f>
        <v>43234</v>
      </c>
      <c r="BJ5" s="75"/>
      <c r="BK5" s="75"/>
      <c r="BL5" s="75"/>
      <c r="BM5" s="75"/>
      <c r="BN5" s="75"/>
      <c r="BO5" s="76"/>
    </row>
    <row r="6" spans="1:67">
      <c r="A6" s="12"/>
      <c r="B6" s="13"/>
      <c r="C6" s="13"/>
      <c r="D6" s="13"/>
      <c r="E6" s="14"/>
      <c r="F6" s="13"/>
      <c r="G6" s="13"/>
      <c r="H6" s="13"/>
      <c r="I6" s="13"/>
      <c r="J6" s="13"/>
      <c r="K6" s="13"/>
      <c r="L6" s="37">
        <f>D4-WEEKDAY(D4,1)+2+7*(I4-1)</f>
        <v>43185</v>
      </c>
      <c r="M6" s="28">
        <f t="shared" ref="M6:AR6" si="0">L6+1</f>
        <v>43186</v>
      </c>
      <c r="N6" s="28">
        <f t="shared" si="0"/>
        <v>43187</v>
      </c>
      <c r="O6" s="28">
        <f t="shared" si="0"/>
        <v>43188</v>
      </c>
      <c r="P6" s="28">
        <f t="shared" si="0"/>
        <v>43189</v>
      </c>
      <c r="Q6" s="28">
        <f t="shared" si="0"/>
        <v>43190</v>
      </c>
      <c r="R6" s="38">
        <f t="shared" si="0"/>
        <v>43191</v>
      </c>
      <c r="S6" s="37">
        <f t="shared" si="0"/>
        <v>43192</v>
      </c>
      <c r="T6" s="28">
        <f t="shared" si="0"/>
        <v>43193</v>
      </c>
      <c r="U6" s="28">
        <f t="shared" si="0"/>
        <v>43194</v>
      </c>
      <c r="V6" s="28">
        <f t="shared" si="0"/>
        <v>43195</v>
      </c>
      <c r="W6" s="28">
        <f t="shared" si="0"/>
        <v>43196</v>
      </c>
      <c r="X6" s="28">
        <f t="shared" si="0"/>
        <v>43197</v>
      </c>
      <c r="Y6" s="38">
        <f t="shared" si="0"/>
        <v>43198</v>
      </c>
      <c r="Z6" s="37">
        <f t="shared" si="0"/>
        <v>43199</v>
      </c>
      <c r="AA6" s="28">
        <f t="shared" si="0"/>
        <v>43200</v>
      </c>
      <c r="AB6" s="28">
        <f t="shared" si="0"/>
        <v>43201</v>
      </c>
      <c r="AC6" s="28">
        <f t="shared" si="0"/>
        <v>43202</v>
      </c>
      <c r="AD6" s="28">
        <f t="shared" si="0"/>
        <v>43203</v>
      </c>
      <c r="AE6" s="28">
        <f t="shared" si="0"/>
        <v>43204</v>
      </c>
      <c r="AF6" s="38">
        <f t="shared" si="0"/>
        <v>43205</v>
      </c>
      <c r="AG6" s="37">
        <f t="shared" si="0"/>
        <v>43206</v>
      </c>
      <c r="AH6" s="28">
        <f t="shared" si="0"/>
        <v>43207</v>
      </c>
      <c r="AI6" s="28">
        <f t="shared" si="0"/>
        <v>43208</v>
      </c>
      <c r="AJ6" s="28">
        <f t="shared" si="0"/>
        <v>43209</v>
      </c>
      <c r="AK6" s="28">
        <f t="shared" si="0"/>
        <v>43210</v>
      </c>
      <c r="AL6" s="28">
        <f t="shared" si="0"/>
        <v>43211</v>
      </c>
      <c r="AM6" s="38">
        <f t="shared" si="0"/>
        <v>43212</v>
      </c>
      <c r="AN6" s="37">
        <f t="shared" si="0"/>
        <v>43213</v>
      </c>
      <c r="AO6" s="28">
        <f t="shared" si="0"/>
        <v>43214</v>
      </c>
      <c r="AP6" s="28">
        <f t="shared" si="0"/>
        <v>43215</v>
      </c>
      <c r="AQ6" s="28">
        <f t="shared" si="0"/>
        <v>43216</v>
      </c>
      <c r="AR6" s="28">
        <f t="shared" si="0"/>
        <v>43217</v>
      </c>
      <c r="AS6" s="28">
        <f t="shared" ref="AS6:BO6" si="1">AR6+1</f>
        <v>43218</v>
      </c>
      <c r="AT6" s="38">
        <f t="shared" si="1"/>
        <v>43219</v>
      </c>
      <c r="AU6" s="37">
        <f t="shared" si="1"/>
        <v>43220</v>
      </c>
      <c r="AV6" s="28">
        <f t="shared" si="1"/>
        <v>43221</v>
      </c>
      <c r="AW6" s="28">
        <f t="shared" si="1"/>
        <v>43222</v>
      </c>
      <c r="AX6" s="28">
        <f t="shared" si="1"/>
        <v>43223</v>
      </c>
      <c r="AY6" s="28">
        <f t="shared" si="1"/>
        <v>43224</v>
      </c>
      <c r="AZ6" s="28">
        <f t="shared" si="1"/>
        <v>43225</v>
      </c>
      <c r="BA6" s="38">
        <f t="shared" si="1"/>
        <v>43226</v>
      </c>
      <c r="BB6" s="37">
        <f t="shared" si="1"/>
        <v>43227</v>
      </c>
      <c r="BC6" s="28">
        <f t="shared" si="1"/>
        <v>43228</v>
      </c>
      <c r="BD6" s="28">
        <f t="shared" si="1"/>
        <v>43229</v>
      </c>
      <c r="BE6" s="28">
        <f t="shared" si="1"/>
        <v>43230</v>
      </c>
      <c r="BF6" s="28">
        <f t="shared" si="1"/>
        <v>43231</v>
      </c>
      <c r="BG6" s="28">
        <f t="shared" si="1"/>
        <v>43232</v>
      </c>
      <c r="BH6" s="38">
        <f t="shared" si="1"/>
        <v>43233</v>
      </c>
      <c r="BI6" s="37">
        <f t="shared" si="1"/>
        <v>43234</v>
      </c>
      <c r="BJ6" s="28">
        <f t="shared" si="1"/>
        <v>43235</v>
      </c>
      <c r="BK6" s="28">
        <f t="shared" si="1"/>
        <v>43236</v>
      </c>
      <c r="BL6" s="28">
        <f t="shared" si="1"/>
        <v>43237</v>
      </c>
      <c r="BM6" s="28">
        <f t="shared" si="1"/>
        <v>43238</v>
      </c>
      <c r="BN6" s="28">
        <f t="shared" si="1"/>
        <v>43239</v>
      </c>
      <c r="BO6" s="38">
        <f t="shared" si="1"/>
        <v>43240</v>
      </c>
    </row>
    <row r="7" spans="1:67" s="62" customFormat="1" ht="24.75" thickBot="1">
      <c r="A7" s="54" t="s">
        <v>0</v>
      </c>
      <c r="B7" s="55" t="s">
        <v>1</v>
      </c>
      <c r="C7" s="58" t="s">
        <v>30</v>
      </c>
      <c r="D7" s="56" t="s">
        <v>31</v>
      </c>
      <c r="E7" s="57" t="s">
        <v>7</v>
      </c>
      <c r="F7" s="58" t="s">
        <v>2</v>
      </c>
      <c r="G7" s="58" t="s">
        <v>3</v>
      </c>
      <c r="H7" s="56" t="s">
        <v>4</v>
      </c>
      <c r="I7" s="56" t="s">
        <v>5</v>
      </c>
      <c r="J7" s="56" t="s">
        <v>6</v>
      </c>
      <c r="K7" s="56"/>
      <c r="L7" s="59" t="str">
        <f t="shared" ref="L7:AQ7" si="2">CHOOSE(WEEKDAY(L6,1),"S","M","T","W","T","F","S")</f>
        <v>M</v>
      </c>
      <c r="M7" s="60" t="str">
        <f t="shared" si="2"/>
        <v>T</v>
      </c>
      <c r="N7" s="60" t="str">
        <f t="shared" si="2"/>
        <v>W</v>
      </c>
      <c r="O7" s="60" t="str">
        <f t="shared" si="2"/>
        <v>T</v>
      </c>
      <c r="P7" s="60" t="str">
        <f t="shared" si="2"/>
        <v>F</v>
      </c>
      <c r="Q7" s="60" t="str">
        <f t="shared" si="2"/>
        <v>S</v>
      </c>
      <c r="R7" s="61" t="str">
        <f t="shared" si="2"/>
        <v>S</v>
      </c>
      <c r="S7" s="59" t="str">
        <f t="shared" si="2"/>
        <v>M</v>
      </c>
      <c r="T7" s="60" t="str">
        <f t="shared" si="2"/>
        <v>T</v>
      </c>
      <c r="U7" s="60" t="str">
        <f t="shared" si="2"/>
        <v>W</v>
      </c>
      <c r="V7" s="60" t="str">
        <f t="shared" si="2"/>
        <v>T</v>
      </c>
      <c r="W7" s="60" t="str">
        <f t="shared" si="2"/>
        <v>F</v>
      </c>
      <c r="X7" s="60" t="str">
        <f t="shared" si="2"/>
        <v>S</v>
      </c>
      <c r="Y7" s="61" t="str">
        <f t="shared" si="2"/>
        <v>S</v>
      </c>
      <c r="Z7" s="59" t="str">
        <f t="shared" si="2"/>
        <v>M</v>
      </c>
      <c r="AA7" s="60" t="str">
        <f t="shared" si="2"/>
        <v>T</v>
      </c>
      <c r="AB7" s="60" t="str">
        <f t="shared" si="2"/>
        <v>W</v>
      </c>
      <c r="AC7" s="60" t="str">
        <f t="shared" si="2"/>
        <v>T</v>
      </c>
      <c r="AD7" s="60" t="str">
        <f t="shared" si="2"/>
        <v>F</v>
      </c>
      <c r="AE7" s="60" t="str">
        <f t="shared" si="2"/>
        <v>S</v>
      </c>
      <c r="AF7" s="61" t="str">
        <f t="shared" si="2"/>
        <v>S</v>
      </c>
      <c r="AG7" s="59" t="str">
        <f t="shared" si="2"/>
        <v>M</v>
      </c>
      <c r="AH7" s="60" t="str">
        <f t="shared" si="2"/>
        <v>T</v>
      </c>
      <c r="AI7" s="60" t="str">
        <f t="shared" si="2"/>
        <v>W</v>
      </c>
      <c r="AJ7" s="60" t="str">
        <f t="shared" si="2"/>
        <v>T</v>
      </c>
      <c r="AK7" s="60" t="str">
        <f t="shared" si="2"/>
        <v>F</v>
      </c>
      <c r="AL7" s="60" t="str">
        <f t="shared" si="2"/>
        <v>S</v>
      </c>
      <c r="AM7" s="61" t="str">
        <f t="shared" si="2"/>
        <v>S</v>
      </c>
      <c r="AN7" s="59" t="str">
        <f t="shared" si="2"/>
        <v>M</v>
      </c>
      <c r="AO7" s="60" t="str">
        <f t="shared" si="2"/>
        <v>T</v>
      </c>
      <c r="AP7" s="60" t="str">
        <f t="shared" si="2"/>
        <v>W</v>
      </c>
      <c r="AQ7" s="60" t="str">
        <f t="shared" si="2"/>
        <v>T</v>
      </c>
      <c r="AR7" s="60" t="str">
        <f t="shared" ref="AR7:BO7" si="3">CHOOSE(WEEKDAY(AR6,1),"S","M","T","W","T","F","S")</f>
        <v>F</v>
      </c>
      <c r="AS7" s="60" t="str">
        <f t="shared" si="3"/>
        <v>S</v>
      </c>
      <c r="AT7" s="61" t="str">
        <f t="shared" si="3"/>
        <v>S</v>
      </c>
      <c r="AU7" s="59" t="str">
        <f t="shared" si="3"/>
        <v>M</v>
      </c>
      <c r="AV7" s="60" t="str">
        <f t="shared" si="3"/>
        <v>T</v>
      </c>
      <c r="AW7" s="60" t="str">
        <f t="shared" si="3"/>
        <v>W</v>
      </c>
      <c r="AX7" s="60" t="str">
        <f t="shared" si="3"/>
        <v>T</v>
      </c>
      <c r="AY7" s="60" t="str">
        <f t="shared" si="3"/>
        <v>F</v>
      </c>
      <c r="AZ7" s="60" t="str">
        <f t="shared" si="3"/>
        <v>S</v>
      </c>
      <c r="BA7" s="61" t="str">
        <f t="shared" si="3"/>
        <v>S</v>
      </c>
      <c r="BB7" s="59" t="str">
        <f t="shared" si="3"/>
        <v>M</v>
      </c>
      <c r="BC7" s="60" t="str">
        <f t="shared" si="3"/>
        <v>T</v>
      </c>
      <c r="BD7" s="60" t="str">
        <f t="shared" si="3"/>
        <v>W</v>
      </c>
      <c r="BE7" s="60" t="str">
        <f t="shared" si="3"/>
        <v>T</v>
      </c>
      <c r="BF7" s="60" t="str">
        <f t="shared" si="3"/>
        <v>F</v>
      </c>
      <c r="BG7" s="60" t="str">
        <f t="shared" si="3"/>
        <v>S</v>
      </c>
      <c r="BH7" s="61" t="str">
        <f t="shared" si="3"/>
        <v>S</v>
      </c>
      <c r="BI7" s="59" t="str">
        <f t="shared" si="3"/>
        <v>M</v>
      </c>
      <c r="BJ7" s="60" t="str">
        <f t="shared" si="3"/>
        <v>T</v>
      </c>
      <c r="BK7" s="60" t="str">
        <f t="shared" si="3"/>
        <v>W</v>
      </c>
      <c r="BL7" s="60" t="str">
        <f t="shared" si="3"/>
        <v>T</v>
      </c>
      <c r="BM7" s="60" t="str">
        <f t="shared" si="3"/>
        <v>F</v>
      </c>
      <c r="BN7" s="60" t="str">
        <f t="shared" si="3"/>
        <v>S</v>
      </c>
      <c r="BO7" s="61" t="str">
        <f t="shared" si="3"/>
        <v>S</v>
      </c>
    </row>
    <row r="8" spans="1:67" s="18" customFormat="1" ht="18">
      <c r="A8" s="29" t="str">
        <f>IF(ISERROR(VALUE(SUBSTITUTE(prevWBS,".",""))),"1",IF(ISERROR(FIND("`",SUBSTITUTE(prevWBS,".","`",1))),TEXT(VALUE(prevWBS)+1,"#"),TEXT(VALUE(LEFT(prevWBS,FIND("`",SUBSTITUTE(prevWBS,".","`",1))-1))+1,"#")))</f>
        <v>1</v>
      </c>
      <c r="B8" s="30" t="s">
        <v>13</v>
      </c>
      <c r="C8" s="30"/>
      <c r="D8" s="31"/>
      <c r="E8" s="32"/>
      <c r="F8" s="33"/>
      <c r="G8" s="53" t="str">
        <f>IF(ISBLANK(F8)," - ",IF(H8=0,F8,F8+H8-1))</f>
        <v xml:space="preserve"> - </v>
      </c>
      <c r="H8" s="34"/>
      <c r="I8" s="35"/>
      <c r="J8" s="36" t="str">
        <f t="shared" ref="J8:J13"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8">
      <c r="A9" s="23"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0" t="s">
        <v>14</v>
      </c>
      <c r="C9" s="69" t="s">
        <v>41</v>
      </c>
      <c r="D9" s="80" t="s">
        <v>33</v>
      </c>
      <c r="E9" s="65"/>
      <c r="F9" s="42">
        <v>43189</v>
      </c>
      <c r="G9" s="43">
        <f>IF(ISBLANK(F9)," - ",IF(H9=0,F9,F9+H9-1))</f>
        <v>43193</v>
      </c>
      <c r="H9" s="25">
        <v>5</v>
      </c>
      <c r="I9" s="26">
        <v>1</v>
      </c>
      <c r="J9" s="27">
        <f t="shared" si="4"/>
        <v>3</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8">
      <c r="A1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70" t="s">
        <v>15</v>
      </c>
      <c r="C10" s="69" t="s">
        <v>35</v>
      </c>
      <c r="D10" s="80" t="s">
        <v>39</v>
      </c>
      <c r="E10" s="65"/>
      <c r="F10" s="42">
        <v>43193</v>
      </c>
      <c r="G10" s="43">
        <f t="shared" ref="G10" si="6">IF(ISBLANK(F10)," - ",IF(H10=0,F10,F10+H10-1))</f>
        <v>43195</v>
      </c>
      <c r="H10" s="25">
        <v>3</v>
      </c>
      <c r="I10" s="26">
        <v>1</v>
      </c>
      <c r="J10" s="27">
        <f t="shared" ref="J10" si="7">IF(OR(G10=0,F10=0)," - ",NETWORKDAYS(F10,G10))</f>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8">
      <c r="A1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70" t="s">
        <v>17</v>
      </c>
      <c r="C11" s="69" t="s">
        <v>40</v>
      </c>
      <c r="D11" s="80" t="s">
        <v>33</v>
      </c>
      <c r="E11" s="65"/>
      <c r="F11" s="42">
        <v>43193</v>
      </c>
      <c r="G11" s="43">
        <f t="shared" ref="G11" si="8">IF(ISBLANK(F11)," - ",IF(H11=0,F11,F11+H11-1))</f>
        <v>43195</v>
      </c>
      <c r="H11" s="25">
        <v>3</v>
      </c>
      <c r="I11" s="26">
        <v>1</v>
      </c>
      <c r="J11" s="27">
        <f t="shared" ref="J11" si="9">IF(OR(G11=0,F11=0)," - ",NETWORKDAYS(F11,G11))</f>
        <v>3</v>
      </c>
      <c r="K11" s="40"/>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8">
      <c r="A12"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2" s="70" t="s">
        <v>16</v>
      </c>
      <c r="C12" s="69" t="s">
        <v>34</v>
      </c>
      <c r="D12" s="80" t="s">
        <v>32</v>
      </c>
      <c r="E12" s="65"/>
      <c r="F12" s="42">
        <v>43191</v>
      </c>
      <c r="G12" s="43">
        <f>IF(ISBLANK(F12)," - ",IF(H12=0,F12,F12+H12-1))</f>
        <v>43193</v>
      </c>
      <c r="H12" s="25">
        <v>3</v>
      </c>
      <c r="I12" s="26">
        <v>1</v>
      </c>
      <c r="J12" s="27">
        <f t="shared" ref="J12" si="10">IF(OR(G12=0,F12=0)," - ",NETWORKDAYS(F12,G12))</f>
        <v>2</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24">
      <c r="A13" s="23" t="str">
        <f t="shared" si="5"/>
        <v>1.2</v>
      </c>
      <c r="B13" s="70" t="s">
        <v>18</v>
      </c>
      <c r="C13" s="69" t="s">
        <v>57</v>
      </c>
      <c r="D13" s="80" t="s">
        <v>37</v>
      </c>
      <c r="E13" s="65"/>
      <c r="F13" s="42">
        <v>43189</v>
      </c>
      <c r="G13" s="43">
        <v>43208</v>
      </c>
      <c r="H13" s="25">
        <v>5</v>
      </c>
      <c r="I13" s="26">
        <v>1</v>
      </c>
      <c r="J13" s="27">
        <f t="shared" si="4"/>
        <v>14</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8">
      <c r="A1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4" s="70" t="s">
        <v>21</v>
      </c>
      <c r="C14" s="69" t="s">
        <v>66</v>
      </c>
      <c r="D14" s="80" t="s">
        <v>67</v>
      </c>
      <c r="E14" s="65"/>
      <c r="F14" s="42">
        <v>43189</v>
      </c>
      <c r="G14" s="43">
        <v>43208</v>
      </c>
      <c r="H14" s="25">
        <v>2</v>
      </c>
      <c r="I14" s="26">
        <v>1</v>
      </c>
      <c r="J14" s="27">
        <f t="shared" ref="J14" si="11">IF(OR(G14=0,F14=0)," - ",NETWORKDAYS(F14,G14))</f>
        <v>14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8">
      <c r="A1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5" s="70" t="s">
        <v>23</v>
      </c>
      <c r="C15" s="69" t="s">
        <v>35</v>
      </c>
      <c r="D15" s="80" t="s">
        <v>33</v>
      </c>
      <c r="E15" s="65"/>
      <c r="F15" s="42">
        <v>43189</v>
      </c>
      <c r="G15" s="43">
        <f t="shared" ref="G15" si="12">IF(ISBLANK(F15)," - ",IF(H15=0,F15,F15+H15-1))</f>
        <v>43195</v>
      </c>
      <c r="H15" s="25">
        <v>7</v>
      </c>
      <c r="I15" s="26">
        <v>1</v>
      </c>
      <c r="J15" s="27">
        <f t="shared" ref="J15" si="13">IF(OR(G15=0,F15=0)," - ",NETWORKDAYS(F15,G15))</f>
        <v>5</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24">
      <c r="A16"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6" s="70" t="s">
        <v>19</v>
      </c>
      <c r="C16" s="69" t="s">
        <v>36</v>
      </c>
      <c r="D16" s="80" t="s">
        <v>33</v>
      </c>
      <c r="E16" s="65"/>
      <c r="F16" s="42">
        <v>43189</v>
      </c>
      <c r="G16" s="43">
        <f t="shared" ref="G16" si="14">IF(ISBLANK(F16)," - ",IF(H16=0,F16,F16+H16-1))</f>
        <v>43195</v>
      </c>
      <c r="H16" s="25">
        <v>7</v>
      </c>
      <c r="I16" s="26">
        <v>1</v>
      </c>
      <c r="J16" s="27">
        <f t="shared" ref="J16" si="15">IF(OR(G16=0,F16=0)," - ",NETWORKDAYS(F16,G16))</f>
        <v>5</v>
      </c>
      <c r="K16" s="40"/>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24" customFormat="1" ht="18">
      <c r="A17"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1.2.4</v>
      </c>
      <c r="B17" s="70" t="s">
        <v>20</v>
      </c>
      <c r="C17" s="69" t="s">
        <v>58</v>
      </c>
      <c r="D17" s="80" t="s">
        <v>32</v>
      </c>
      <c r="E17" s="65"/>
      <c r="F17" s="42">
        <v>43189</v>
      </c>
      <c r="G17" s="43">
        <v>43208</v>
      </c>
      <c r="H17" s="25">
        <v>7</v>
      </c>
      <c r="I17" s="26">
        <v>1</v>
      </c>
      <c r="J17" s="27">
        <f t="shared" ref="J17" si="16">IF(OR(G17=0,F17=0)," - ",NETWORKDAYS(F17,G17))</f>
        <v>14</v>
      </c>
      <c r="K17" s="40"/>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row>
    <row r="18" spans="1:67" s="24" customFormat="1" ht="18">
      <c r="A1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1.2.5</v>
      </c>
      <c r="B18" s="70" t="s">
        <v>22</v>
      </c>
      <c r="C18" s="69" t="s">
        <v>38</v>
      </c>
      <c r="D18" s="80" t="s">
        <v>32</v>
      </c>
      <c r="E18" s="65"/>
      <c r="F18" s="42">
        <v>43189</v>
      </c>
      <c r="G18" s="43">
        <f t="shared" ref="G18" si="17">IF(ISBLANK(F18)," - ",IF(H18=0,F18,F18+H18-1))</f>
        <v>43195</v>
      </c>
      <c r="H18" s="25">
        <v>7</v>
      </c>
      <c r="I18" s="26">
        <v>1</v>
      </c>
      <c r="J18" s="27">
        <f t="shared" ref="J18" si="18">IF(OR(G18=0,F18=0)," - ",NETWORKDAYS(F18,G18))</f>
        <v>5</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18" customFormat="1" ht="18">
      <c r="A19" s="16" t="str">
        <f>IF(ISERROR(VALUE(SUBSTITUTE(prevWBS,".",""))),"1",IF(ISERROR(FIND("`",SUBSTITUTE(prevWBS,".","`",1))),TEXT(VALUE(prevWBS)+1,"#"),TEXT(VALUE(LEFT(prevWBS,FIND("`",SUBSTITUTE(prevWBS,".","`",1))-1))+1,"#")))</f>
        <v>2</v>
      </c>
      <c r="B19" s="17" t="s">
        <v>24</v>
      </c>
      <c r="C19" s="17"/>
      <c r="D19" s="81"/>
      <c r="E19" s="19"/>
      <c r="F19" s="42"/>
      <c r="G19" s="44"/>
      <c r="H19" s="20"/>
      <c r="I19" s="21"/>
      <c r="J19" s="22"/>
      <c r="K19" s="41"/>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row>
    <row r="20" spans="1:67" s="24" customFormat="1" ht="24">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64" t="s">
        <v>26</v>
      </c>
      <c r="C20" s="64" t="s">
        <v>50</v>
      </c>
      <c r="D20" s="80" t="s">
        <v>39</v>
      </c>
      <c r="E20" s="65"/>
      <c r="F20" s="42">
        <v>43189</v>
      </c>
      <c r="G20" s="43">
        <v>43208</v>
      </c>
      <c r="H20" s="25">
        <v>3</v>
      </c>
      <c r="I20" s="26">
        <v>1</v>
      </c>
      <c r="J20" s="27">
        <f>IF(OR(G20=0,F20=0)," - ",NETWORKDAYS(F20,G20))</f>
        <v>14</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8">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64" t="s">
        <v>27</v>
      </c>
      <c r="C21" s="64" t="s">
        <v>50</v>
      </c>
      <c r="D21" s="80" t="s">
        <v>39</v>
      </c>
      <c r="E21" s="65"/>
      <c r="F21" s="42">
        <v>43189</v>
      </c>
      <c r="G21" s="43">
        <v>43208</v>
      </c>
      <c r="H21" s="25">
        <v>3</v>
      </c>
      <c r="I21" s="26">
        <v>1</v>
      </c>
      <c r="J21" s="27">
        <f>IF(OR(G21=0,F21=0)," - ",NETWORKDAYS(F21,G21))</f>
        <v>14</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8">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2" s="64" t="s">
        <v>25</v>
      </c>
      <c r="C22" s="64" t="s">
        <v>51</v>
      </c>
      <c r="D22" s="80" t="s">
        <v>39</v>
      </c>
      <c r="E22" s="65"/>
      <c r="F22" s="42">
        <v>43189</v>
      </c>
      <c r="G22" s="43">
        <v>43208</v>
      </c>
      <c r="H22" s="25">
        <v>5</v>
      </c>
      <c r="I22" s="26">
        <v>1</v>
      </c>
      <c r="J22" s="27">
        <v>3</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24" customFormat="1" ht="18">
      <c r="A2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64" t="s">
        <v>28</v>
      </c>
      <c r="C23" s="64" t="s">
        <v>42</v>
      </c>
      <c r="D23" s="80" t="s">
        <v>33</v>
      </c>
      <c r="E23" s="65"/>
      <c r="F23" s="42">
        <v>43189</v>
      </c>
      <c r="G23" s="43">
        <v>43208</v>
      </c>
      <c r="H23" s="25">
        <v>7</v>
      </c>
      <c r="I23" s="26">
        <v>1</v>
      </c>
      <c r="J23" s="27">
        <v>5</v>
      </c>
      <c r="K23" s="40"/>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row>
    <row r="24" spans="1:67" s="24" customFormat="1" ht="24">
      <c r="A2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4" s="64" t="s">
        <v>29</v>
      </c>
      <c r="C24" s="64" t="s">
        <v>43</v>
      </c>
      <c r="D24" s="80" t="s">
        <v>33</v>
      </c>
      <c r="E24" s="65"/>
      <c r="F24" s="42">
        <v>43193</v>
      </c>
      <c r="G24" s="43">
        <v>43207</v>
      </c>
      <c r="H24" s="25">
        <v>4</v>
      </c>
      <c r="I24" s="26">
        <v>1</v>
      </c>
      <c r="J24" s="27">
        <f t="shared" ref="J24" si="19">IF(OR(G24=0,F24=0)," - ",NETWORKDAYS(F24,G24))</f>
        <v>11</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18" customFormat="1" ht="18">
      <c r="A25" s="16">
        <v>3</v>
      </c>
      <c r="B25" s="17" t="s">
        <v>59</v>
      </c>
      <c r="C25" s="17"/>
      <c r="D25" s="81"/>
      <c r="E25" s="19"/>
      <c r="F25" s="42"/>
      <c r="G25" s="44"/>
      <c r="H25" s="20"/>
      <c r="I25" s="21"/>
      <c r="J25" s="22"/>
      <c r="K25" s="41"/>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row>
    <row r="26" spans="1:67" s="24" customFormat="1" ht="18">
      <c r="A26" s="23">
        <v>3.1</v>
      </c>
      <c r="B26" s="64" t="s">
        <v>45</v>
      </c>
      <c r="C26" s="64" t="s">
        <v>49</v>
      </c>
      <c r="D26" s="80" t="s">
        <v>56</v>
      </c>
      <c r="E26" s="65"/>
      <c r="F26" s="42">
        <v>43191</v>
      </c>
      <c r="G26" s="43">
        <v>43208</v>
      </c>
      <c r="H26" s="25">
        <v>3</v>
      </c>
      <c r="I26" s="26">
        <v>0</v>
      </c>
      <c r="J26" s="27">
        <v>1</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8">
      <c r="A27" s="23">
        <v>3.2</v>
      </c>
      <c r="B27" s="64" t="s">
        <v>44</v>
      </c>
      <c r="C27" s="64" t="s">
        <v>52</v>
      </c>
      <c r="D27" s="80" t="s">
        <v>56</v>
      </c>
      <c r="E27" s="65"/>
      <c r="F27" s="42">
        <v>43191</v>
      </c>
      <c r="G27" s="43">
        <v>43208</v>
      </c>
      <c r="H27" s="25">
        <v>3</v>
      </c>
      <c r="I27" s="26">
        <v>0</v>
      </c>
      <c r="J27" s="27">
        <v>1</v>
      </c>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24">
      <c r="A28" s="23">
        <v>3.3</v>
      </c>
      <c r="B28" s="64" t="s">
        <v>46</v>
      </c>
      <c r="C28" s="64" t="s">
        <v>53</v>
      </c>
      <c r="D28" s="80" t="s">
        <v>56</v>
      </c>
      <c r="E28" s="65"/>
      <c r="F28" s="42">
        <v>43191</v>
      </c>
      <c r="G28" s="43">
        <v>43208</v>
      </c>
      <c r="H28" s="25">
        <v>7</v>
      </c>
      <c r="I28" s="26">
        <v>0</v>
      </c>
      <c r="J28" s="27">
        <v>5</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8">
      <c r="A29" s="23">
        <v>3.4</v>
      </c>
      <c r="B29" s="64" t="s">
        <v>48</v>
      </c>
      <c r="C29" s="64" t="s">
        <v>54</v>
      </c>
      <c r="D29" s="80" t="s">
        <v>56</v>
      </c>
      <c r="E29" s="65"/>
      <c r="F29" s="42">
        <v>43191</v>
      </c>
      <c r="G29" s="43">
        <v>43208</v>
      </c>
      <c r="H29" s="25">
        <v>4</v>
      </c>
      <c r="I29" s="26">
        <v>0</v>
      </c>
      <c r="J29" s="27">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8">
      <c r="A30" s="23">
        <v>3.5</v>
      </c>
      <c r="B30" s="64" t="s">
        <v>47</v>
      </c>
      <c r="C30" s="64" t="s">
        <v>55</v>
      </c>
      <c r="D30" s="80" t="s">
        <v>56</v>
      </c>
      <c r="E30" s="65"/>
      <c r="F30" s="42">
        <v>43191</v>
      </c>
      <c r="G30" s="43">
        <v>43208</v>
      </c>
      <c r="H30" s="25">
        <v>4</v>
      </c>
      <c r="I30" s="26">
        <v>0.3</v>
      </c>
      <c r="J30" s="27">
        <v>4</v>
      </c>
      <c r="K30" s="40"/>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18" customFormat="1" ht="18">
      <c r="A31" s="16">
        <v>4</v>
      </c>
      <c r="B31" s="17" t="s">
        <v>60</v>
      </c>
      <c r="C31" s="17"/>
      <c r="D31" s="81"/>
      <c r="E31" s="19"/>
      <c r="F31" s="42"/>
      <c r="G31" s="44"/>
      <c r="H31" s="20"/>
      <c r="I31" s="21"/>
      <c r="J31" s="22"/>
      <c r="K31" s="41"/>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row>
    <row r="32" spans="1:67" s="24" customFormat="1" ht="18">
      <c r="A32" s="23">
        <v>4.0999999999999996</v>
      </c>
      <c r="B32" s="64" t="s">
        <v>61</v>
      </c>
      <c r="C32" s="64"/>
      <c r="D32" s="80" t="s">
        <v>56</v>
      </c>
      <c r="E32" s="65"/>
      <c r="F32" s="42">
        <v>43211</v>
      </c>
      <c r="G32" s="43">
        <v>43218</v>
      </c>
      <c r="H32" s="25">
        <v>3</v>
      </c>
      <c r="I32" s="26">
        <v>0</v>
      </c>
      <c r="J32" s="27" t="s">
        <v>56</v>
      </c>
      <c r="K32" s="40"/>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8">
      <c r="A33" s="23">
        <v>4.2</v>
      </c>
      <c r="B33" s="64" t="s">
        <v>62</v>
      </c>
      <c r="C33" s="64"/>
      <c r="D33" s="80" t="s">
        <v>56</v>
      </c>
      <c r="E33" s="65"/>
      <c r="F33" s="42">
        <v>43211</v>
      </c>
      <c r="G33" s="43">
        <v>43218</v>
      </c>
      <c r="H33" s="25">
        <v>3</v>
      </c>
      <c r="I33" s="26">
        <v>0</v>
      </c>
      <c r="J33" s="27" t="s">
        <v>56</v>
      </c>
      <c r="K33" s="40"/>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24">
      <c r="A34" s="23">
        <v>4.3</v>
      </c>
      <c r="B34" s="64" t="s">
        <v>63</v>
      </c>
      <c r="C34" s="64"/>
      <c r="D34" s="80" t="s">
        <v>56</v>
      </c>
      <c r="E34" s="65"/>
      <c r="F34" s="42">
        <v>43211</v>
      </c>
      <c r="G34" s="43">
        <v>43218</v>
      </c>
      <c r="H34" s="25">
        <v>7</v>
      </c>
      <c r="I34" s="26">
        <v>0</v>
      </c>
      <c r="J34" s="27" t="s">
        <v>56</v>
      </c>
      <c r="K34" s="40"/>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24">
      <c r="A35" s="23">
        <v>4.4000000000000004</v>
      </c>
      <c r="B35" s="64" t="s">
        <v>64</v>
      </c>
      <c r="C35" s="64"/>
      <c r="D35" s="80" t="s">
        <v>56</v>
      </c>
      <c r="E35" s="65"/>
      <c r="F35" s="42">
        <v>43211</v>
      </c>
      <c r="G35" s="43">
        <v>43218</v>
      </c>
      <c r="H35" s="25">
        <v>4</v>
      </c>
      <c r="I35" s="26">
        <v>0</v>
      </c>
      <c r="J35" s="27" t="s">
        <v>56</v>
      </c>
      <c r="K35" s="40"/>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8">
      <c r="A36" s="23">
        <v>4.5</v>
      </c>
      <c r="B36" s="64" t="s">
        <v>65</v>
      </c>
      <c r="C36" s="64"/>
      <c r="D36" s="80" t="s">
        <v>56</v>
      </c>
      <c r="E36" s="65"/>
      <c r="F36" s="42">
        <v>43211</v>
      </c>
      <c r="G36" s="43">
        <v>43218</v>
      </c>
      <c r="H36" s="25">
        <v>4</v>
      </c>
      <c r="I36" s="26">
        <v>0</v>
      </c>
      <c r="J36" s="27" t="s">
        <v>56</v>
      </c>
      <c r="K36" s="40"/>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18" customFormat="1" ht="18">
      <c r="A37" s="16">
        <v>5</v>
      </c>
      <c r="B37" s="17" t="s">
        <v>68</v>
      </c>
      <c r="C37" s="17"/>
      <c r="D37" s="81"/>
      <c r="E37" s="19"/>
      <c r="F37" s="42"/>
      <c r="G37" s="44"/>
      <c r="H37" s="20"/>
      <c r="I37" s="21"/>
      <c r="J37" s="22"/>
      <c r="K37" s="41"/>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row>
    <row r="38" spans="1:67" s="24" customFormat="1" ht="18">
      <c r="A38" s="23">
        <v>5.0999999999999996</v>
      </c>
      <c r="B38" s="64" t="s">
        <v>69</v>
      </c>
      <c r="C38" s="64"/>
      <c r="D38" s="80" t="s">
        <v>56</v>
      </c>
      <c r="E38" s="65"/>
      <c r="F38" s="42">
        <v>43211</v>
      </c>
      <c r="G38" s="43">
        <v>43225</v>
      </c>
      <c r="H38" s="25">
        <v>3</v>
      </c>
      <c r="I38" s="26">
        <v>0</v>
      </c>
      <c r="J38" s="27" t="s">
        <v>56</v>
      </c>
      <c r="K38" s="40"/>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row>
    <row r="39" spans="1:67" s="24" customFormat="1" ht="24">
      <c r="A39" s="23">
        <v>5.2</v>
      </c>
      <c r="B39" s="64" t="s">
        <v>70</v>
      </c>
      <c r="C39" s="64"/>
      <c r="D39" s="80" t="s">
        <v>56</v>
      </c>
      <c r="E39" s="65"/>
      <c r="F39" s="42">
        <v>43211</v>
      </c>
      <c r="G39" s="43">
        <v>43225</v>
      </c>
      <c r="H39" s="25">
        <v>3</v>
      </c>
      <c r="I39" s="26">
        <v>0</v>
      </c>
      <c r="J39" s="27" t="s">
        <v>56</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24">
      <c r="A40" s="23">
        <v>5.3</v>
      </c>
      <c r="B40" s="64" t="s">
        <v>75</v>
      </c>
      <c r="C40" s="64"/>
      <c r="D40" s="80" t="s">
        <v>56</v>
      </c>
      <c r="E40" s="65"/>
      <c r="F40" s="42">
        <v>43211</v>
      </c>
      <c r="G40" s="43">
        <v>43225</v>
      </c>
      <c r="H40" s="25">
        <v>7</v>
      </c>
      <c r="I40" s="26">
        <v>0</v>
      </c>
      <c r="J40" s="27" t="s">
        <v>56</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24">
      <c r="A41" s="23">
        <v>5.4</v>
      </c>
      <c r="B41" s="64" t="s">
        <v>71</v>
      </c>
      <c r="C41" s="64"/>
      <c r="D41" s="80" t="s">
        <v>56</v>
      </c>
      <c r="E41" s="65"/>
      <c r="F41" s="42">
        <v>43211</v>
      </c>
      <c r="G41" s="43">
        <v>43225</v>
      </c>
      <c r="H41" s="25">
        <v>4</v>
      </c>
      <c r="I41" s="26">
        <v>0</v>
      </c>
      <c r="J41" s="27" t="s">
        <v>56</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24">
      <c r="A42" s="23">
        <v>5.5</v>
      </c>
      <c r="B42" s="64" t="s">
        <v>72</v>
      </c>
      <c r="C42" s="64"/>
      <c r="D42" s="80" t="s">
        <v>56</v>
      </c>
      <c r="E42" s="65"/>
      <c r="F42" s="42">
        <v>43211</v>
      </c>
      <c r="G42" s="43">
        <v>43225</v>
      </c>
      <c r="H42" s="25">
        <v>4</v>
      </c>
      <c r="I42" s="26">
        <v>0</v>
      </c>
      <c r="J42" s="27" t="s">
        <v>56</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24">
      <c r="A43" s="23">
        <v>5.6</v>
      </c>
      <c r="B43" s="64" t="s">
        <v>76</v>
      </c>
      <c r="C43" s="64"/>
      <c r="D43" s="80" t="s">
        <v>56</v>
      </c>
      <c r="E43" s="65"/>
      <c r="F43" s="42">
        <v>43211</v>
      </c>
      <c r="G43" s="43">
        <v>43225</v>
      </c>
      <c r="H43" s="25">
        <v>3</v>
      </c>
      <c r="I43" s="26">
        <v>0</v>
      </c>
      <c r="J43" s="27" t="s">
        <v>56</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24">
      <c r="A44" s="23">
        <v>5.7</v>
      </c>
      <c r="B44" s="64" t="s">
        <v>81</v>
      </c>
      <c r="C44" s="64"/>
      <c r="D44" s="80" t="s">
        <v>56</v>
      </c>
      <c r="E44" s="65"/>
      <c r="F44" s="42">
        <v>43211</v>
      </c>
      <c r="G44" s="43">
        <v>43225</v>
      </c>
      <c r="H44" s="25">
        <v>3</v>
      </c>
      <c r="I44" s="26">
        <v>0</v>
      </c>
      <c r="J44" s="27" t="s">
        <v>56</v>
      </c>
      <c r="K44" s="40"/>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24">
      <c r="A45" s="23">
        <v>5.8</v>
      </c>
      <c r="B45" s="64" t="s">
        <v>77</v>
      </c>
      <c r="C45" s="64"/>
      <c r="D45" s="80" t="s">
        <v>56</v>
      </c>
      <c r="E45" s="65"/>
      <c r="F45" s="42">
        <v>43211</v>
      </c>
      <c r="G45" s="43">
        <v>43225</v>
      </c>
      <c r="H45" s="25">
        <v>7</v>
      </c>
      <c r="I45" s="26">
        <v>0</v>
      </c>
      <c r="J45" s="27" t="s">
        <v>56</v>
      </c>
      <c r="K45" s="40"/>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24">
      <c r="A46" s="23">
        <v>5.9</v>
      </c>
      <c r="B46" s="64" t="s">
        <v>82</v>
      </c>
      <c r="C46" s="64"/>
      <c r="D46" s="80" t="s">
        <v>56</v>
      </c>
      <c r="E46" s="65"/>
      <c r="F46" s="42">
        <v>43211</v>
      </c>
      <c r="G46" s="43">
        <v>43225</v>
      </c>
      <c r="H46" s="25">
        <v>7</v>
      </c>
      <c r="I46" s="26">
        <v>0</v>
      </c>
      <c r="J46" s="27" t="s">
        <v>56</v>
      </c>
      <c r="K46" s="40"/>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24">
      <c r="A47" s="23">
        <v>5.0999999999999996</v>
      </c>
      <c r="B47" s="64" t="s">
        <v>73</v>
      </c>
      <c r="C47" s="64"/>
      <c r="D47" s="80" t="s">
        <v>56</v>
      </c>
      <c r="E47" s="65"/>
      <c r="F47" s="42">
        <v>43211</v>
      </c>
      <c r="G47" s="43">
        <v>43225</v>
      </c>
      <c r="H47" s="25">
        <v>4</v>
      </c>
      <c r="I47" s="26">
        <v>0</v>
      </c>
      <c r="J47" s="27" t="s">
        <v>56</v>
      </c>
      <c r="K47" s="40"/>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24">
      <c r="A48" s="23">
        <v>5.1100000000000003</v>
      </c>
      <c r="B48" s="64" t="s">
        <v>83</v>
      </c>
      <c r="C48" s="64"/>
      <c r="D48" s="80" t="s">
        <v>56</v>
      </c>
      <c r="E48" s="65"/>
      <c r="F48" s="42">
        <v>43211</v>
      </c>
      <c r="G48" s="43">
        <v>43225</v>
      </c>
      <c r="H48" s="25">
        <v>4</v>
      </c>
      <c r="I48" s="26">
        <v>0</v>
      </c>
      <c r="J48" s="27" t="s">
        <v>56</v>
      </c>
      <c r="K48" s="40"/>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24">
      <c r="A49" s="23">
        <v>5.12</v>
      </c>
      <c r="B49" s="64" t="s">
        <v>74</v>
      </c>
      <c r="C49" s="64"/>
      <c r="D49" s="80" t="s">
        <v>56</v>
      </c>
      <c r="E49" s="65"/>
      <c r="F49" s="42">
        <v>43211</v>
      </c>
      <c r="G49" s="43">
        <v>43225</v>
      </c>
      <c r="H49" s="25">
        <v>4</v>
      </c>
      <c r="I49" s="26">
        <v>0</v>
      </c>
      <c r="J49" s="27" t="s">
        <v>56</v>
      </c>
      <c r="K49" s="40"/>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24">
      <c r="A50" s="23">
        <v>5.13</v>
      </c>
      <c r="B50" s="64" t="s">
        <v>84</v>
      </c>
      <c r="C50" s="64"/>
      <c r="D50" s="80" t="s">
        <v>56</v>
      </c>
      <c r="E50" s="65"/>
      <c r="F50" s="42">
        <v>43211</v>
      </c>
      <c r="G50" s="43">
        <v>43225</v>
      </c>
      <c r="H50" s="25">
        <v>4</v>
      </c>
      <c r="I50" s="26">
        <v>0</v>
      </c>
      <c r="J50" s="27" t="s">
        <v>56</v>
      </c>
      <c r="K50" s="40"/>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18" customFormat="1" ht="18">
      <c r="A51" s="16">
        <v>6</v>
      </c>
      <c r="B51" s="17" t="s">
        <v>78</v>
      </c>
      <c r="C51" s="17"/>
      <c r="D51" s="81"/>
      <c r="E51" s="19"/>
      <c r="F51" s="42"/>
      <c r="G51" s="44"/>
      <c r="H51" s="20"/>
      <c r="I51" s="21"/>
      <c r="J51" s="22"/>
      <c r="K51" s="41"/>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row>
    <row r="52" spans="1:67" s="24" customFormat="1" ht="24">
      <c r="A52" s="23">
        <v>6.1</v>
      </c>
      <c r="B52" s="64" t="s">
        <v>79</v>
      </c>
      <c r="C52" s="64"/>
      <c r="D52" s="80" t="s">
        <v>56</v>
      </c>
      <c r="E52" s="65"/>
      <c r="F52" s="42">
        <v>43218</v>
      </c>
      <c r="G52" s="43">
        <v>43225</v>
      </c>
      <c r="H52" s="25">
        <v>3</v>
      </c>
      <c r="I52" s="26">
        <v>0</v>
      </c>
      <c r="J52" s="27" t="s">
        <v>56</v>
      </c>
      <c r="K52" s="40"/>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8">
      <c r="A53" s="23">
        <v>6.2</v>
      </c>
      <c r="B53" s="64" t="s">
        <v>80</v>
      </c>
      <c r="C53" s="64"/>
      <c r="D53" s="80" t="s">
        <v>56</v>
      </c>
      <c r="E53" s="65"/>
      <c r="F53" s="42">
        <v>43218</v>
      </c>
      <c r="G53" s="43">
        <v>43225</v>
      </c>
      <c r="H53" s="25">
        <v>3</v>
      </c>
      <c r="I53" s="26">
        <v>0</v>
      </c>
      <c r="J53" s="27" t="s">
        <v>56</v>
      </c>
      <c r="K53" s="40"/>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8">
      <c r="A54" s="23"/>
      <c r="B54" s="64"/>
      <c r="C54" s="64"/>
      <c r="E54" s="65"/>
      <c r="F54" s="42"/>
      <c r="G54" s="43"/>
      <c r="H54" s="25"/>
      <c r="I54" s="26"/>
      <c r="J54" s="27"/>
      <c r="K54" s="40"/>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8">
      <c r="A55" s="23"/>
      <c r="B55" s="64"/>
      <c r="C55" s="64"/>
      <c r="E55" s="65"/>
      <c r="F55" s="42"/>
      <c r="G55" s="43"/>
      <c r="H55" s="25"/>
      <c r="I55" s="26"/>
      <c r="J55" s="27"/>
      <c r="K55" s="40"/>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8">
      <c r="A56" s="23"/>
      <c r="B56" s="64"/>
      <c r="C56" s="64"/>
      <c r="E56" s="65"/>
      <c r="F56" s="42"/>
      <c r="G56" s="43"/>
      <c r="H56" s="25"/>
      <c r="I56" s="26"/>
      <c r="J56" s="27"/>
      <c r="K56" s="40"/>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8">
      <c r="A57" s="23"/>
      <c r="B57" s="64"/>
      <c r="C57" s="64"/>
      <c r="E57" s="65"/>
      <c r="F57" s="42"/>
      <c r="G57" s="43"/>
      <c r="H57" s="25"/>
      <c r="I57" s="26"/>
      <c r="J57" s="27"/>
      <c r="K57" s="40"/>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8">
      <c r="A58" s="23"/>
      <c r="C58" s="64"/>
      <c r="E58" s="65"/>
      <c r="F58" s="42"/>
      <c r="G58" s="43"/>
      <c r="H58" s="25"/>
      <c r="I58" s="26"/>
      <c r="J58" s="27"/>
      <c r="K58" s="40"/>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8">
      <c r="A59" s="23"/>
      <c r="C59" s="64"/>
      <c r="E59" s="65"/>
      <c r="F59" s="42"/>
      <c r="G59" s="43"/>
      <c r="H59" s="25"/>
      <c r="I59" s="26"/>
      <c r="J59" s="27"/>
      <c r="K59" s="40"/>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8">
      <c r="A60" s="23"/>
      <c r="C60" s="64"/>
      <c r="E60" s="65"/>
      <c r="F60" s="42"/>
      <c r="G60" s="43"/>
      <c r="H60" s="25"/>
      <c r="I60" s="26"/>
      <c r="J60" s="27"/>
      <c r="K60" s="40"/>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sheetData>
  <sheetProtection formatCells="0" formatColumns="0" formatRows="0" insertRows="0" deleteRows="0"/>
  <mergeCells count="19">
    <mergeCell ref="L1:AF1"/>
    <mergeCell ref="D5:F5"/>
    <mergeCell ref="S4:Y4"/>
    <mergeCell ref="L4:R4"/>
    <mergeCell ref="D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9 I13 I19:I20 I22:I23 I25:I26 I28 I31:I32 I34 I37:I38 I40 I51:I52 I54 I58 I45:I46">
    <cfRule type="dataBar" priority="151">
      <dataBar>
        <cfvo type="num" val="0"/>
        <cfvo type="num" val="1"/>
        <color theme="0" tint="-0.34998626667073579"/>
      </dataBar>
      <extLst xmlns:x14="http://schemas.microsoft.com/office/spreadsheetml/2009/9/main">
        <ext uri="{B025F937-C7B1-47D3-B67F-A62EFF666E3E}">
          <x14:id>{0A58A75E-4698-465A-8593-F06B91A3A900}</x14:id>
        </ext>
      </extLst>
    </cfRule>
  </conditionalFormatting>
  <conditionalFormatting sqref="L6:BO7">
    <cfRule type="expression" dxfId="112" priority="194">
      <formula>L$6=TODAY()</formula>
    </cfRule>
  </conditionalFormatting>
  <conditionalFormatting sqref="L8:BO9 L13:BO17 L19:BO20 L22:BO23">
    <cfRule type="expression" dxfId="111" priority="197">
      <formula>AND($F8&lt;=L$6,ROUNDDOWN(($G8-$F8+1)*$I8,0)+$F8-1&gt;=L$6)</formula>
    </cfRule>
    <cfRule type="expression" dxfId="110" priority="198">
      <formula>AND(NOT(ISBLANK($F8)),$F8&lt;=L$6,$G8&gt;=L$6)</formula>
    </cfRule>
  </conditionalFormatting>
  <conditionalFormatting sqref="L6:BO9 L13:BO13 L19:BO20 L22:BO23">
    <cfRule type="expression" dxfId="109" priority="157">
      <formula>L$6=TODAY()</formula>
    </cfRule>
  </conditionalFormatting>
  <conditionalFormatting sqref="I10">
    <cfRule type="dataBar" priority="146">
      <dataBar>
        <cfvo type="num" val="0"/>
        <cfvo type="num" val="1"/>
        <color theme="0" tint="-0.34998626667073579"/>
      </dataBar>
      <extLst xmlns:x14="http://schemas.microsoft.com/office/spreadsheetml/2009/9/main">
        <ext uri="{B025F937-C7B1-47D3-B67F-A62EFF666E3E}">
          <x14:id>{DEFF3913-EE89-4EA4-9115-9D21A0823048}</x14:id>
        </ext>
      </extLst>
    </cfRule>
  </conditionalFormatting>
  <conditionalFormatting sqref="L10:BO10">
    <cfRule type="expression" dxfId="108" priority="148">
      <formula>AND($F10&lt;=L$6,ROUNDDOWN(($G10-$F10+1)*$I10,0)+$F10-1&gt;=L$6)</formula>
    </cfRule>
    <cfRule type="expression" dxfId="107" priority="149">
      <formula>AND(NOT(ISBLANK($F10)),$F10&lt;=L$6,$G10&gt;=L$6)</formula>
    </cfRule>
  </conditionalFormatting>
  <conditionalFormatting sqref="L10:BO10">
    <cfRule type="expression" dxfId="106" priority="147">
      <formula>L$6=TODAY()</formula>
    </cfRule>
  </conditionalFormatting>
  <conditionalFormatting sqref="I11">
    <cfRule type="dataBar" priority="142">
      <dataBar>
        <cfvo type="num" val="0"/>
        <cfvo type="num" val="1"/>
        <color theme="0" tint="-0.34998626667073579"/>
      </dataBar>
      <extLst xmlns:x14="http://schemas.microsoft.com/office/spreadsheetml/2009/9/main">
        <ext uri="{B025F937-C7B1-47D3-B67F-A62EFF666E3E}">
          <x14:id>{815CD2AB-2E6F-403D-80E7-061609C74EF4}</x14:id>
        </ext>
      </extLst>
    </cfRule>
  </conditionalFormatting>
  <conditionalFormatting sqref="L11:BO11">
    <cfRule type="expression" dxfId="105" priority="144">
      <formula>AND($F11&lt;=L$6,ROUNDDOWN(($G11-$F11+1)*$I11,0)+$F11-1&gt;=L$6)</formula>
    </cfRule>
    <cfRule type="expression" dxfId="104" priority="145">
      <formula>AND(NOT(ISBLANK($F11)),$F11&lt;=L$6,$G11&gt;=L$6)</formula>
    </cfRule>
  </conditionalFormatting>
  <conditionalFormatting sqref="L11:BO11">
    <cfRule type="expression" dxfId="103" priority="143">
      <formula>L$6=TODAY()</formula>
    </cfRule>
  </conditionalFormatting>
  <conditionalFormatting sqref="I12">
    <cfRule type="dataBar" priority="138">
      <dataBar>
        <cfvo type="num" val="0"/>
        <cfvo type="num" val="1"/>
        <color theme="0" tint="-0.34998626667073579"/>
      </dataBar>
      <extLst xmlns:x14="http://schemas.microsoft.com/office/spreadsheetml/2009/9/main">
        <ext uri="{B025F937-C7B1-47D3-B67F-A62EFF666E3E}">
          <x14:id>{4DE783D9-BF2C-4E8C-99D9-D83F49490783}</x14:id>
        </ext>
      </extLst>
    </cfRule>
  </conditionalFormatting>
  <conditionalFormatting sqref="L12:BO12">
    <cfRule type="expression" dxfId="102" priority="140">
      <formula>AND($F12&lt;=L$6,ROUNDDOWN(($G12-$F12+1)*$I12,0)+$F12-1&gt;=L$6)</formula>
    </cfRule>
    <cfRule type="expression" dxfId="101" priority="141">
      <formula>AND(NOT(ISBLANK($F12)),$F12&lt;=L$6,$G12&gt;=L$6)</formula>
    </cfRule>
  </conditionalFormatting>
  <conditionalFormatting sqref="L12:BO12">
    <cfRule type="expression" dxfId="100" priority="139">
      <formula>L$6=TODAY()</formula>
    </cfRule>
  </conditionalFormatting>
  <conditionalFormatting sqref="I15">
    <cfRule type="dataBar" priority="134">
      <dataBar>
        <cfvo type="num" val="0"/>
        <cfvo type="num" val="1"/>
        <color theme="0" tint="-0.34998626667073579"/>
      </dataBar>
      <extLst xmlns:x14="http://schemas.microsoft.com/office/spreadsheetml/2009/9/main">
        <ext uri="{B025F937-C7B1-47D3-B67F-A62EFF666E3E}">
          <x14:id>{FE3BFC5D-DD1E-4E5C-99FD-C5B93745E00E}</x14:id>
        </ext>
      </extLst>
    </cfRule>
  </conditionalFormatting>
  <conditionalFormatting sqref="L15:BO15">
    <cfRule type="expression" dxfId="99" priority="135">
      <formula>L$6=TODAY()</formula>
    </cfRule>
  </conditionalFormatting>
  <conditionalFormatting sqref="I16">
    <cfRule type="dataBar" priority="130">
      <dataBar>
        <cfvo type="num" val="0"/>
        <cfvo type="num" val="1"/>
        <color theme="0" tint="-0.34998626667073579"/>
      </dataBar>
      <extLst xmlns:x14="http://schemas.microsoft.com/office/spreadsheetml/2009/9/main">
        <ext uri="{B025F937-C7B1-47D3-B67F-A62EFF666E3E}">
          <x14:id>{7EDD0AA6-9198-408E-AC95-B27467D259D6}</x14:id>
        </ext>
      </extLst>
    </cfRule>
  </conditionalFormatting>
  <conditionalFormatting sqref="L16:BO16">
    <cfRule type="expression" dxfId="98" priority="131">
      <formula>L$6=TODAY()</formula>
    </cfRule>
  </conditionalFormatting>
  <conditionalFormatting sqref="I17">
    <cfRule type="dataBar" priority="126">
      <dataBar>
        <cfvo type="num" val="0"/>
        <cfvo type="num" val="1"/>
        <color theme="0" tint="-0.34998626667073579"/>
      </dataBar>
      <extLst xmlns:x14="http://schemas.microsoft.com/office/spreadsheetml/2009/9/main">
        <ext uri="{B025F937-C7B1-47D3-B67F-A62EFF666E3E}">
          <x14:id>{F90E373A-CFB8-4601-A0BD-35FE2489FCD0}</x14:id>
        </ext>
      </extLst>
    </cfRule>
  </conditionalFormatting>
  <conditionalFormatting sqref="L17:BO17">
    <cfRule type="expression" dxfId="97" priority="127">
      <formula>L$6=TODAY()</formula>
    </cfRule>
  </conditionalFormatting>
  <conditionalFormatting sqref="I14">
    <cfRule type="dataBar" priority="122">
      <dataBar>
        <cfvo type="num" val="0"/>
        <cfvo type="num" val="1"/>
        <color theme="0" tint="-0.34998626667073579"/>
      </dataBar>
      <extLst xmlns:x14="http://schemas.microsoft.com/office/spreadsheetml/2009/9/main">
        <ext uri="{B025F937-C7B1-47D3-B67F-A62EFF666E3E}">
          <x14:id>{EF67816D-6580-40EA-AE8D-F4905457C07F}</x14:id>
        </ext>
      </extLst>
    </cfRule>
  </conditionalFormatting>
  <conditionalFormatting sqref="L14:BO14">
    <cfRule type="expression" dxfId="96" priority="123">
      <formula>L$6=TODAY()</formula>
    </cfRule>
  </conditionalFormatting>
  <conditionalFormatting sqref="L18:BO18">
    <cfRule type="expression" dxfId="95" priority="120">
      <formula>AND($F18&lt;=L$6,ROUNDDOWN(($G18-$F18+1)*$I18,0)+$F18-1&gt;=L$6)</formula>
    </cfRule>
    <cfRule type="expression" dxfId="94" priority="121">
      <formula>AND(NOT(ISBLANK($F18)),$F18&lt;=L$6,$G18&gt;=L$6)</formula>
    </cfRule>
  </conditionalFormatting>
  <conditionalFormatting sqref="I18">
    <cfRule type="dataBar" priority="118">
      <dataBar>
        <cfvo type="num" val="0"/>
        <cfvo type="num" val="1"/>
        <color theme="0" tint="-0.34998626667073579"/>
      </dataBar>
      <extLst xmlns:x14="http://schemas.microsoft.com/office/spreadsheetml/2009/9/main">
        <ext uri="{B025F937-C7B1-47D3-B67F-A62EFF666E3E}">
          <x14:id>{9333D35F-E0E5-49C1-A482-B295DBAEAF5A}</x14:id>
        </ext>
      </extLst>
    </cfRule>
  </conditionalFormatting>
  <conditionalFormatting sqref="L18:BO18">
    <cfRule type="expression" dxfId="93" priority="119">
      <formula>L$6=TODAY()</formula>
    </cfRule>
  </conditionalFormatting>
  <conditionalFormatting sqref="I21 I27 I33 I39 I53 I57 I43:I44">
    <cfRule type="dataBar" priority="114">
      <dataBar>
        <cfvo type="num" val="0"/>
        <cfvo type="num" val="1"/>
        <color theme="0" tint="-0.34998626667073579"/>
      </dataBar>
      <extLst xmlns:x14="http://schemas.microsoft.com/office/spreadsheetml/2009/9/main">
        <ext uri="{B025F937-C7B1-47D3-B67F-A62EFF666E3E}">
          <x14:id>{4CB4999D-7F32-4BD0-A21E-79D58F5E0B47}</x14:id>
        </ext>
      </extLst>
    </cfRule>
  </conditionalFormatting>
  <conditionalFormatting sqref="L21:BO21">
    <cfRule type="expression" dxfId="92" priority="116">
      <formula>AND($F21&lt;=L$6,ROUNDDOWN(($G21-$F21+1)*$I21,0)+$F21-1&gt;=L$6)</formula>
    </cfRule>
    <cfRule type="expression" dxfId="91" priority="117">
      <formula>AND(NOT(ISBLANK($F21)),$F21&lt;=L$6,$G21&gt;=L$6)</formula>
    </cfRule>
  </conditionalFormatting>
  <conditionalFormatting sqref="L21:BO21">
    <cfRule type="expression" dxfId="90" priority="115">
      <formula>L$6=TODAY()</formula>
    </cfRule>
  </conditionalFormatting>
  <conditionalFormatting sqref="I29:I30 I24 I35:I36 I32 I38 I41:I42 I52 I55:I56 I59:I60 I47:I50">
    <cfRule type="dataBar" priority="110">
      <dataBar>
        <cfvo type="num" val="0"/>
        <cfvo type="num" val="1"/>
        <color theme="0" tint="-0.34998626667073579"/>
      </dataBar>
      <extLst xmlns:x14="http://schemas.microsoft.com/office/spreadsheetml/2009/9/main">
        <ext uri="{B025F937-C7B1-47D3-B67F-A62EFF666E3E}">
          <x14:id>{FE0A2372-87F7-425B-944F-6D9C2BCFEFD9}</x14:id>
        </ext>
      </extLst>
    </cfRule>
  </conditionalFormatting>
  <conditionalFormatting sqref="L24:BO24">
    <cfRule type="expression" dxfId="89" priority="112">
      <formula>AND($F24&lt;=L$6,ROUNDDOWN(($G24-$F24+1)*$I24,0)+$F24-1&gt;=L$6)</formula>
    </cfRule>
    <cfRule type="expression" dxfId="88" priority="113">
      <formula>AND(NOT(ISBLANK($F24)),$F24&lt;=L$6,$G24&gt;=L$6)</formula>
    </cfRule>
  </conditionalFormatting>
  <conditionalFormatting sqref="L24:BO24">
    <cfRule type="expression" dxfId="87" priority="111">
      <formula>L$6=TODAY()</formula>
    </cfRule>
  </conditionalFormatting>
  <conditionalFormatting sqref="L25:BO26 L28:BO28">
    <cfRule type="expression" dxfId="86" priority="107">
      <formula>AND($F25&lt;=L$6,ROUNDDOWN(($G25-$F25+1)*$I25,0)+$F25-1&gt;=L$6)</formula>
    </cfRule>
    <cfRule type="expression" dxfId="85" priority="108">
      <formula>AND(NOT(ISBLANK($F25)),$F25&lt;=L$6,$G25&gt;=L$6)</formula>
    </cfRule>
  </conditionalFormatting>
  <conditionalFormatting sqref="L25:BO26 L28:BO28">
    <cfRule type="expression" dxfId="84" priority="106">
      <formula>L$6=TODAY()</formula>
    </cfRule>
  </conditionalFormatting>
  <conditionalFormatting sqref="L27:BO27">
    <cfRule type="expression" dxfId="83" priority="103">
      <formula>AND($F27&lt;=L$6,ROUNDDOWN(($G27-$F27+1)*$I27,0)+$F27-1&gt;=L$6)</formula>
    </cfRule>
    <cfRule type="expression" dxfId="82" priority="104">
      <formula>AND(NOT(ISBLANK($F27)),$F27&lt;=L$6,$G27&gt;=L$6)</formula>
    </cfRule>
  </conditionalFormatting>
  <conditionalFormatting sqref="L27:BO27">
    <cfRule type="expression" dxfId="81" priority="102">
      <formula>L$6=TODAY()</formula>
    </cfRule>
  </conditionalFormatting>
  <conditionalFormatting sqref="L29:BO29">
    <cfRule type="expression" dxfId="80" priority="99">
      <formula>AND($F29&lt;=L$6,ROUNDDOWN(($G29-$F29+1)*$I29,0)+$F29-1&gt;=L$6)</formula>
    </cfRule>
    <cfRule type="expression" dxfId="79" priority="100">
      <formula>AND(NOT(ISBLANK($F29)),$F29&lt;=L$6,$G29&gt;=L$6)</formula>
    </cfRule>
  </conditionalFormatting>
  <conditionalFormatting sqref="L29:BO29">
    <cfRule type="expression" dxfId="78" priority="98">
      <formula>L$6=TODAY()</formula>
    </cfRule>
  </conditionalFormatting>
  <conditionalFormatting sqref="L30:BO30">
    <cfRule type="expression" dxfId="77" priority="95">
      <formula>AND($F30&lt;=L$6,ROUNDDOWN(($G30-$F30+1)*$I30,0)+$F30-1&gt;=L$6)</formula>
    </cfRule>
    <cfRule type="expression" dxfId="76" priority="96">
      <formula>AND(NOT(ISBLANK($F30)),$F30&lt;=L$6,$G30&gt;=L$6)</formula>
    </cfRule>
  </conditionalFormatting>
  <conditionalFormatting sqref="L30:BO30">
    <cfRule type="expression" dxfId="75" priority="94">
      <formula>L$6=TODAY()</formula>
    </cfRule>
  </conditionalFormatting>
  <conditionalFormatting sqref="L31:BO32 L34:BO34">
    <cfRule type="expression" dxfId="74" priority="91">
      <formula>AND($F31&lt;=L$6,ROUNDDOWN(($G31-$F31+1)*$I31,0)+$F31-1&gt;=L$6)</formula>
    </cfRule>
    <cfRule type="expression" dxfId="73" priority="92">
      <formula>AND(NOT(ISBLANK($F31)),$F31&lt;=L$6,$G31&gt;=L$6)</formula>
    </cfRule>
  </conditionalFormatting>
  <conditionalFormatting sqref="L31:BO32 L34:BO34">
    <cfRule type="expression" dxfId="72" priority="90">
      <formula>L$6=TODAY()</formula>
    </cfRule>
  </conditionalFormatting>
  <conditionalFormatting sqref="L33:BO33">
    <cfRule type="expression" dxfId="71" priority="87">
      <formula>AND($F33&lt;=L$6,ROUNDDOWN(($G33-$F33+1)*$I33,0)+$F33-1&gt;=L$6)</formula>
    </cfRule>
    <cfRule type="expression" dxfId="70" priority="88">
      <formula>AND(NOT(ISBLANK($F33)),$F33&lt;=L$6,$G33&gt;=L$6)</formula>
    </cfRule>
  </conditionalFormatting>
  <conditionalFormatting sqref="L33:BO33">
    <cfRule type="expression" dxfId="69" priority="86">
      <formula>L$6=TODAY()</formula>
    </cfRule>
  </conditionalFormatting>
  <conditionalFormatting sqref="L35:BO35">
    <cfRule type="expression" dxfId="68" priority="83">
      <formula>AND($F35&lt;=L$6,ROUNDDOWN(($G35-$F35+1)*$I35,0)+$F35-1&gt;=L$6)</formula>
    </cfRule>
    <cfRule type="expression" dxfId="67" priority="84">
      <formula>AND(NOT(ISBLANK($F35)),$F35&lt;=L$6,$G35&gt;=L$6)</formula>
    </cfRule>
  </conditionalFormatting>
  <conditionalFormatting sqref="L35:BO35">
    <cfRule type="expression" dxfId="66" priority="82">
      <formula>L$6=TODAY()</formula>
    </cfRule>
  </conditionalFormatting>
  <conditionalFormatting sqref="L36:BO36">
    <cfRule type="expression" dxfId="65" priority="79">
      <formula>AND($F36&lt;=L$6,ROUNDDOWN(($G36-$F36+1)*$I36,0)+$F36-1&gt;=L$6)</formula>
    </cfRule>
    <cfRule type="expression" dxfId="64" priority="80">
      <formula>AND(NOT(ISBLANK($F36)),$F36&lt;=L$6,$G36&gt;=L$6)</formula>
    </cfRule>
  </conditionalFormatting>
  <conditionalFormatting sqref="L36:BO36">
    <cfRule type="expression" dxfId="63" priority="78">
      <formula>L$6=TODAY()</formula>
    </cfRule>
  </conditionalFormatting>
  <conditionalFormatting sqref="L37:BO38 L40:BO40">
    <cfRule type="expression" dxfId="62" priority="73">
      <formula>AND($F37&lt;=L$6,ROUNDDOWN(($G37-$F37+1)*$I37,0)+$F37-1&gt;=L$6)</formula>
    </cfRule>
    <cfRule type="expression" dxfId="61" priority="74">
      <formula>AND(NOT(ISBLANK($F37)),$F37&lt;=L$6,$G37&gt;=L$6)</formula>
    </cfRule>
  </conditionalFormatting>
  <conditionalFormatting sqref="L37:BO38 L40:BO40">
    <cfRule type="expression" dxfId="60" priority="72">
      <formula>L$6=TODAY()</formula>
    </cfRule>
  </conditionalFormatting>
  <conditionalFormatting sqref="L39:BO39">
    <cfRule type="expression" dxfId="59" priority="68">
      <formula>AND($F39&lt;=L$6,ROUNDDOWN(($G39-$F39+1)*$I39,0)+$F39-1&gt;=L$6)</formula>
    </cfRule>
    <cfRule type="expression" dxfId="58" priority="69">
      <formula>AND(NOT(ISBLANK($F39)),$F39&lt;=L$6,$G39&gt;=L$6)</formula>
    </cfRule>
  </conditionalFormatting>
  <conditionalFormatting sqref="L39:BO39">
    <cfRule type="expression" dxfId="57" priority="67">
      <formula>L$6=TODAY()</formula>
    </cfRule>
  </conditionalFormatting>
  <conditionalFormatting sqref="L41:BO41">
    <cfRule type="expression" dxfId="56" priority="64">
      <formula>AND($F41&lt;=L$6,ROUNDDOWN(($G41-$F41+1)*$I41,0)+$F41-1&gt;=L$6)</formula>
    </cfRule>
    <cfRule type="expression" dxfId="55" priority="65">
      <formula>AND(NOT(ISBLANK($F41)),$F41&lt;=L$6,$G41&gt;=L$6)</formula>
    </cfRule>
  </conditionalFormatting>
  <conditionalFormatting sqref="L41:BO41">
    <cfRule type="expression" dxfId="54" priority="63">
      <formula>L$6=TODAY()</formula>
    </cfRule>
  </conditionalFormatting>
  <conditionalFormatting sqref="L42:BO42">
    <cfRule type="expression" dxfId="53" priority="60">
      <formula>AND($F42&lt;=L$6,ROUNDDOWN(($G42-$F42+1)*$I42,0)+$F42-1&gt;=L$6)</formula>
    </cfRule>
    <cfRule type="expression" dxfId="52" priority="61">
      <formula>AND(NOT(ISBLANK($F42)),$F42&lt;=L$6,$G42&gt;=L$6)</formula>
    </cfRule>
  </conditionalFormatting>
  <conditionalFormatting sqref="L42:BO42">
    <cfRule type="expression" dxfId="51" priority="59">
      <formula>L$6=TODAY()</formula>
    </cfRule>
  </conditionalFormatting>
  <conditionalFormatting sqref="L43:BO44">
    <cfRule type="expression" dxfId="50" priority="55">
      <formula>AND($F43&lt;=L$6,ROUNDDOWN(($G43-$F43+1)*$I43,0)+$F43-1&gt;=L$6)</formula>
    </cfRule>
    <cfRule type="expression" dxfId="49" priority="56">
      <formula>AND(NOT(ISBLANK($F43)),$F43&lt;=L$6,$G43&gt;=L$6)</formula>
    </cfRule>
  </conditionalFormatting>
  <conditionalFormatting sqref="L43:BO44">
    <cfRule type="expression" dxfId="48" priority="54">
      <formula>L$6=TODAY()</formula>
    </cfRule>
  </conditionalFormatting>
  <conditionalFormatting sqref="L45:BO46">
    <cfRule type="expression" dxfId="47" priority="51">
      <formula>AND($F45&lt;=L$6,ROUNDDOWN(($G45-$F45+1)*$I45,0)+$F45-1&gt;=L$6)</formula>
    </cfRule>
    <cfRule type="expression" dxfId="46" priority="52">
      <formula>AND(NOT(ISBLANK($F45)),$F45&lt;=L$6,$G45&gt;=L$6)</formula>
    </cfRule>
  </conditionalFormatting>
  <conditionalFormatting sqref="L45:BO46">
    <cfRule type="expression" dxfId="45" priority="50">
      <formula>L$6=TODAY()</formula>
    </cfRule>
  </conditionalFormatting>
  <conditionalFormatting sqref="L47:BO48">
    <cfRule type="expression" dxfId="44" priority="47">
      <formula>AND($F47&lt;=L$6,ROUNDDOWN(($G47-$F47+1)*$I47,0)+$F47-1&gt;=L$6)</formula>
    </cfRule>
    <cfRule type="expression" dxfId="43" priority="48">
      <formula>AND(NOT(ISBLANK($F47)),$F47&lt;=L$6,$G47&gt;=L$6)</formula>
    </cfRule>
  </conditionalFormatting>
  <conditionalFormatting sqref="L47:BO48">
    <cfRule type="expression" dxfId="42" priority="46">
      <formula>L$6=TODAY()</formula>
    </cfRule>
  </conditionalFormatting>
  <conditionalFormatting sqref="L49:BO50">
    <cfRule type="expression" dxfId="41" priority="43">
      <formula>AND($F49&lt;=L$6,ROUNDDOWN(($G49-$F49+1)*$I49,0)+$F49-1&gt;=L$6)</formula>
    </cfRule>
    <cfRule type="expression" dxfId="40" priority="44">
      <formula>AND(NOT(ISBLANK($F49)),$F49&lt;=L$6,$G49&gt;=L$6)</formula>
    </cfRule>
  </conditionalFormatting>
  <conditionalFormatting sqref="L49:BO50">
    <cfRule type="expression" dxfId="39" priority="42">
      <formula>L$6=TODAY()</formula>
    </cfRule>
  </conditionalFormatting>
  <conditionalFormatting sqref="L51:BO52 L54:BO54">
    <cfRule type="expression" dxfId="38" priority="38">
      <formula>AND($F51&lt;=L$6,ROUNDDOWN(($G51-$F51+1)*$I51,0)+$F51-1&gt;=L$6)</formula>
    </cfRule>
    <cfRule type="expression" dxfId="37" priority="39">
      <formula>AND(NOT(ISBLANK($F51)),$F51&lt;=L$6,$G51&gt;=L$6)</formula>
    </cfRule>
  </conditionalFormatting>
  <conditionalFormatting sqref="L51:BO52 L54:BO54">
    <cfRule type="expression" dxfId="36" priority="37">
      <formula>L$6=TODAY()</formula>
    </cfRule>
  </conditionalFormatting>
  <conditionalFormatting sqref="L53:BO53">
    <cfRule type="expression" dxfId="35" priority="33">
      <formula>AND($F53&lt;=L$6,ROUNDDOWN(($G53-$F53+1)*$I53,0)+$F53-1&gt;=L$6)</formula>
    </cfRule>
    <cfRule type="expression" dxfId="34" priority="34">
      <formula>AND(NOT(ISBLANK($F53)),$F53&lt;=L$6,$G53&gt;=L$6)</formula>
    </cfRule>
  </conditionalFormatting>
  <conditionalFormatting sqref="L53:BO53">
    <cfRule type="expression" dxfId="33" priority="32">
      <formula>L$6=TODAY()</formula>
    </cfRule>
  </conditionalFormatting>
  <conditionalFormatting sqref="L55:BO55">
    <cfRule type="expression" dxfId="32" priority="29">
      <formula>AND($F55&lt;=L$6,ROUNDDOWN(($G55-$F55+1)*$I55,0)+$F55-1&gt;=L$6)</formula>
    </cfRule>
    <cfRule type="expression" dxfId="31" priority="30">
      <formula>AND(NOT(ISBLANK($F55)),$F55&lt;=L$6,$G55&gt;=L$6)</formula>
    </cfRule>
  </conditionalFormatting>
  <conditionalFormatting sqref="L55:BO55">
    <cfRule type="expression" dxfId="30" priority="28">
      <formula>L$6=TODAY()</formula>
    </cfRule>
  </conditionalFormatting>
  <conditionalFormatting sqref="L56:BO56">
    <cfRule type="expression" dxfId="29" priority="25">
      <formula>AND($F56&lt;=L$6,ROUNDDOWN(($G56-$F56+1)*$I56,0)+$F56-1&gt;=L$6)</formula>
    </cfRule>
    <cfRule type="expression" dxfId="28" priority="26">
      <formula>AND(NOT(ISBLANK($F56)),$F56&lt;=L$6,$G56&gt;=L$6)</formula>
    </cfRule>
  </conditionalFormatting>
  <conditionalFormatting sqref="L56:BO56">
    <cfRule type="expression" dxfId="27" priority="24">
      <formula>L$6=TODAY()</formula>
    </cfRule>
  </conditionalFormatting>
  <conditionalFormatting sqref="L57:BO57">
    <cfRule type="expression" dxfId="26" priority="20">
      <formula>AND($F57&lt;=L$6,ROUNDDOWN(($G57-$F57+1)*$I57,0)+$F57-1&gt;=L$6)</formula>
    </cfRule>
    <cfRule type="expression" dxfId="25" priority="21">
      <formula>AND(NOT(ISBLANK($F57)),$F57&lt;=L$6,$G57&gt;=L$6)</formula>
    </cfRule>
  </conditionalFormatting>
  <conditionalFormatting sqref="L57:BO57">
    <cfRule type="expression" dxfId="24" priority="19">
      <formula>L$6=TODAY()</formula>
    </cfRule>
  </conditionalFormatting>
  <conditionalFormatting sqref="L58:BO58">
    <cfRule type="expression" dxfId="23" priority="16">
      <formula>AND($F58&lt;=L$6,ROUNDDOWN(($G58-$F58+1)*$I58,0)+$F58-1&gt;=L$6)</formula>
    </cfRule>
    <cfRule type="expression" dxfId="22" priority="17">
      <formula>AND(NOT(ISBLANK($F58)),$F58&lt;=L$6,$G58&gt;=L$6)</formula>
    </cfRule>
  </conditionalFormatting>
  <conditionalFormatting sqref="L58:BO58">
    <cfRule type="expression" dxfId="21" priority="15">
      <formula>L$6=TODAY()</formula>
    </cfRule>
  </conditionalFormatting>
  <conditionalFormatting sqref="L59:BO59">
    <cfRule type="expression" dxfId="20" priority="12">
      <formula>AND($F59&lt;=L$6,ROUNDDOWN(($G59-$F59+1)*$I59,0)+$F59-1&gt;=L$6)</formula>
    </cfRule>
    <cfRule type="expression" dxfId="19" priority="13">
      <formula>AND(NOT(ISBLANK($F59)),$F59&lt;=L$6,$G59&gt;=L$6)</formula>
    </cfRule>
  </conditionalFormatting>
  <conditionalFormatting sqref="L59:BO59">
    <cfRule type="expression" dxfId="18" priority="11">
      <formula>L$6=TODAY()</formula>
    </cfRule>
  </conditionalFormatting>
  <conditionalFormatting sqref="L60:BO60">
    <cfRule type="expression" dxfId="17" priority="8">
      <formula>AND($F60&lt;=L$6,ROUNDDOWN(($G60-$F60+1)*$I60,0)+$F60-1&gt;=L$6)</formula>
    </cfRule>
    <cfRule type="expression" dxfId="16" priority="9">
      <formula>AND(NOT(ISBLANK($F60)),$F60&lt;=L$6,$G60&gt;=L$6)</formula>
    </cfRule>
  </conditionalFormatting>
  <conditionalFormatting sqref="L60:BO60">
    <cfRule type="expression" dxfId="15" priority="7">
      <formula>L$6=TODAY()</formula>
    </cfRule>
  </conditionalFormatting>
  <conditionalFormatting sqref="I53">
    <cfRule type="dataBar" priority="5">
      <dataBar>
        <cfvo type="num" val="0"/>
        <cfvo type="num" val="1"/>
        <color theme="0" tint="-0.34998626667073579"/>
      </dataBar>
      <extLst xmlns:x14="http://schemas.microsoft.com/office/spreadsheetml/2009/9/main">
        <ext uri="{B025F937-C7B1-47D3-B67F-A62EFF666E3E}">
          <x14:id>{0A58A75E-4698-465A-8593-F06B91A3A900}</x14:id>
        </ext>
      </extLst>
    </cfRule>
  </conditionalFormatting>
  <conditionalFormatting sqref="I53">
    <cfRule type="dataBar" priority="4">
      <dataBar>
        <cfvo type="num" val="0"/>
        <cfvo type="num" val="1"/>
        <color theme="0" tint="-0.34998626667073579"/>
      </dataBar>
      <extLst xmlns:x14="http://schemas.microsoft.com/office/spreadsheetml/2009/9/main">
        <ext uri="{B025F937-C7B1-47D3-B67F-A62EFF666E3E}">
          <x14:id>{FE0A2372-87F7-425B-944F-6D9C2BCFEFD9}</x14:id>
        </ext>
      </extLst>
    </cfRule>
  </conditionalFormatting>
  <conditionalFormatting sqref="L53:BO53">
    <cfRule type="expression" dxfId="14" priority="2">
      <formula>AND($F53&lt;=L$6,ROUNDDOWN(($G53-$F53+1)*$I53,0)+$F53-1&gt;=L$6)</formula>
    </cfRule>
    <cfRule type="expression" dxfId="13" priority="3">
      <formula>AND(NOT(ISBLANK($F53)),$F53&lt;=L$6,$G53&gt;=L$6)</formula>
    </cfRule>
  </conditionalFormatting>
  <conditionalFormatting sqref="L53:BO53">
    <cfRule type="expression" dxfId="12" priority="1">
      <formula>L$6=TODAY()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dataValidations>
  <pageMargins left="0.25" right="0.25" top="0.5" bottom="0.5" header="0.5" footer="0.25"/>
  <pageSetup scale="63" fitToHeight="0" orientation="landscape" r:id="rId1"/>
  <headerFooter alignWithMargins="0"/>
  <ignoredErrors>
    <ignoredError sqref="H13 I19" unlockedFormula="1"/>
    <ignoredError sqref="A19" formula="1"/>
  </ignoredErrors>
  <drawing r:id="rId2"/>
  <legacyDrawing r:id="rId3"/>
  <extLst xmlns:x14="http://schemas.microsoft.com/office/spreadsheetml/2009/9/main">
    <ext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H13 H19:H20 H22:H23</xm:sqref>
        </x14:conditionalFormatting>
        <x14:conditionalFormatting xmlns:xm="http://schemas.microsoft.com/office/excel/2006/main">
          <x14:cfRule type="dataBar" id="{DEFF3913-EE89-4EA4-9115-9D21A0823048}">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815CD2AB-2E6F-403D-80E7-061609C74EF4}">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4DE783D9-BF2C-4E8C-99D9-D83F4949078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FE3BFC5D-DD1E-4E5C-99FD-C5B93745E00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EDD0AA6-9198-408E-AC95-B27467D259D6}">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90E373A-CFB8-4601-A0BD-35FE2489FCD0}">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EF67816D-6580-40EA-AE8D-F4905457C07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333D35F-E0E5-49C1-A482-B295DBAEAF5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4CB4999D-7F32-4BD0-A21E-79D58F5E0B47}">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FE0A2372-87F7-425B-944F-6D9C2BCFEFD9}">
            <x14:dataBar minLength="0" maxLength="100" gradient="0">
              <x14:cfvo type="num">
                <xm:f>0</xm:f>
              </x14:cfvo>
              <x14:cfvo type="num">
                <xm:f>1</xm:f>
              </x14:cfvo>
              <x14:negativeFillColor rgb="FFFF0000"/>
              <x14:axisColor rgb="FF000000"/>
            </x14:dataBar>
          </x14:cfRule>
          <xm:sqref>H24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Marwan</cp:lastModifiedBy>
  <cp:lastPrinted>2018-02-12T20:25:38Z</cp:lastPrinted>
  <dcterms:created xsi:type="dcterms:W3CDTF">2010-06-09T16:05:03Z</dcterms:created>
  <dcterms:modified xsi:type="dcterms:W3CDTF">2018-04-18T04:25:57Z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