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20" yWindow="90" windowWidth="13275" windowHeight="11250"/>
  </bookViews>
  <sheets>
    <sheet name="GanttChart" sheetId="9" r:id="rId1"/>
  </sheets>
  <definedNames>
    <definedName name="prevWBS" localSheetId="0">GanttChart!$A1048576</definedName>
    <definedName name="_xlnm.Print_Area" localSheetId="0">GanttChart!$A$1:$BN$23</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4525"/>
</workbook>
</file>

<file path=xl/calcChain.xml><?xml version="1.0" encoding="utf-8"?>
<calcChain xmlns="http://schemas.openxmlformats.org/spreadsheetml/2006/main">
  <c r="I19" i="9" l="1"/>
  <c r="F15" i="9" l="1"/>
  <c r="I15" i="9" s="1"/>
  <c r="F16" i="9"/>
  <c r="I16" i="9" s="1"/>
  <c r="F17" i="9"/>
  <c r="I17" i="9" s="1"/>
  <c r="F18" i="9"/>
  <c r="I18" i="9" s="1"/>
  <c r="F24" i="9"/>
  <c r="I24" i="9" s="1"/>
  <c r="F12" i="9"/>
  <c r="I12" i="9" s="1"/>
  <c r="F21" i="9"/>
  <c r="I21" i="9" s="1"/>
  <c r="F22" i="9"/>
  <c r="F14" i="9"/>
  <c r="I14" i="9" s="1"/>
  <c r="F11" i="9"/>
  <c r="I11" i="9" s="1"/>
  <c r="F10" i="9"/>
  <c r="I10" i="9" s="1"/>
  <c r="F8" i="9" l="1"/>
  <c r="I8" i="9" s="1"/>
  <c r="F19" i="9"/>
  <c r="F9" i="9" l="1"/>
  <c r="K6" i="9"/>
  <c r="F13" i="9" l="1"/>
  <c r="I13" i="9" s="1"/>
  <c r="I9" i="9"/>
  <c r="K7" i="9"/>
  <c r="K4" i="9"/>
  <c r="A8" i="9"/>
  <c r="L6" i="9" l="1"/>
  <c r="F20" i="9" l="1"/>
  <c r="I20" i="9" s="1"/>
  <c r="M6"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F23" i="9" l="1"/>
  <c r="A14" i="9" l="1"/>
  <c r="A15" i="9" l="1"/>
  <c r="A16" i="9" s="1"/>
  <c r="A17" i="9" s="1"/>
  <c r="A18" i="9" l="1"/>
  <c r="A19" i="9" s="1"/>
  <c r="A20" i="9" s="1"/>
  <c r="A21" i="9" s="1"/>
  <c r="A22" i="9" s="1"/>
  <c r="A23" i="9" s="1"/>
  <c r="A24"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<sst xmlns="http://schemas.openxmlformats.org/spreadsheetml/2006/main" count="32" uniqueCount="32">
  <si>
    <t>WBS</t>
  </si>
  <si>
    <t>[Name]</t>
  </si>
  <si>
    <t>TASK</t>
  </si>
  <si>
    <t>LEAD</t>
  </si>
  <si>
    <t>START</t>
  </si>
  <si>
    <t>END</t>
  </si>
  <si>
    <t>DAYS</t>
  </si>
  <si>
    <t>% DONE</t>
  </si>
  <si>
    <t>WORK DAYS</t>
  </si>
  <si>
    <t>PREDECESSOR</t>
  </si>
  <si>
    <t xml:space="preserve">Display Week </t>
  </si>
  <si>
    <t xml:space="preserve">Project Start Date </t>
  </si>
  <si>
    <t xml:space="preserve">Project Lead </t>
  </si>
  <si>
    <t>[Kenovo-Electric Blender] Project Schedule</t>
  </si>
  <si>
    <t>Soha Swailem &amp; Abdelrahman</t>
  </si>
  <si>
    <t>Project Management</t>
  </si>
  <si>
    <t>Estimations</t>
  </si>
  <si>
    <t>Scope &amp; out of Scope</t>
  </si>
  <si>
    <t>Lifecycle</t>
  </si>
  <si>
    <t>Size &amp; Effort</t>
  </si>
  <si>
    <t>Project Planing</t>
  </si>
  <si>
    <t>Configuration Management Plan</t>
  </si>
  <si>
    <t>Test Plan</t>
  </si>
  <si>
    <t>Schedule</t>
  </si>
  <si>
    <t>Define the Risks</t>
  </si>
  <si>
    <t>Define the Objective</t>
  </si>
  <si>
    <t>Requirement Analysis</t>
  </si>
  <si>
    <t>SRS</t>
  </si>
  <si>
    <t>Requirement Analysis (CRS)</t>
  </si>
  <si>
    <t>SIQ</t>
  </si>
  <si>
    <t>RTM</t>
  </si>
  <si>
    <t>System Validation Testcases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</si>
</sst>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0" fillId="0" borderId="10" xfId="0" applyFont="1" applyFill="1" applyBorder="1" applyAlignment="1" applyProtection="1">
      <alignment horizontal="center" vertical="center" wrapText="1"/>
    </xf>
    <xf numFmtId="0" fontId="30" fillId="0" borderId="10" xfId="0" applyFont="1" applyFill="1" applyBorder="1" applyAlignment="1" applyProtection="1">
      <alignment horizontal="right" vertical="center" wrapText="1"/>
    </xf>
    <xf numFmtId="0" fontId="30" fillId="0" borderId="10" xfId="0" applyFont="1" applyFill="1" applyBorder="1" applyAlignment="1" applyProtection="1">
      <alignment horizontal="right" vertical="center" wrapText="1" inden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4233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25"/>
  <sheetViews>
    <sheetView showGridLines="0" tabSelected="1" zoomScaleNormal="100" workbookViewId="0">
      <pane ySplit="7" topLeftCell="A8" activePane="bottomLeft" state="frozen"/>
      <selection pane="bottomLeft" activeCell="Q13" sqref="Q13"/>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67" t="s">
        <v>13</v>
      </c>
      <c r="B1" s="14"/>
      <c r="C1" s="14"/>
      <c r="D1" s="14"/>
      <c r="E1" s="14"/>
      <c r="F1" s="14"/>
      <c r="I1" s="72"/>
      <c r="K1" s="83"/>
      <c r="L1" s="83"/>
      <c r="M1" s="83"/>
      <c r="N1" s="83"/>
      <c r="O1" s="83"/>
      <c r="P1" s="83"/>
      <c r="Q1" s="83"/>
      <c r="R1" s="83"/>
      <c r="S1" s="83"/>
      <c r="T1" s="83"/>
      <c r="U1" s="83"/>
      <c r="V1" s="83"/>
      <c r="W1" s="83"/>
      <c r="X1" s="83"/>
      <c r="Y1" s="83"/>
      <c r="Z1" s="83"/>
      <c r="AA1" s="83"/>
      <c r="AB1" s="83"/>
      <c r="AC1" s="83"/>
      <c r="AD1" s="83"/>
      <c r="AE1" s="83"/>
    </row>
    <row r="2" spans="1:66" ht="18" customHeight="1" x14ac:dyDescent="0.2">
      <c r="A2" s="19"/>
      <c r="B2" s="7"/>
      <c r="C2" s="7"/>
      <c r="D2" s="13"/>
      <c r="E2" s="73"/>
      <c r="F2" s="73"/>
      <c r="H2" s="2"/>
    </row>
    <row r="3" spans="1:66" ht="14.2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52"/>
      <c r="B4" s="56" t="s">
        <v>11</v>
      </c>
      <c r="C4" s="85">
        <v>43189</v>
      </c>
      <c r="D4" s="85"/>
      <c r="E4" s="85"/>
      <c r="F4" s="53"/>
      <c r="G4" s="56" t="s">
        <v>10</v>
      </c>
      <c r="H4" s="71">
        <v>1</v>
      </c>
      <c r="I4" s="54"/>
      <c r="J4" s="17"/>
      <c r="K4" s="77" t="str">
        <f>"Week "&amp;(K6-($C$4-WEEKDAY($C$4,1)+2))/7+1</f>
        <v>Week 1</v>
      </c>
      <c r="L4" s="78"/>
      <c r="M4" s="78"/>
      <c r="N4" s="78"/>
      <c r="O4" s="78"/>
      <c r="P4" s="78"/>
      <c r="Q4" s="79"/>
      <c r="R4" s="77" t="str">
        <f>"Week "&amp;(R6-($C$4-WEEKDAY($C$4,1)+2))/7+1</f>
        <v>Week 2</v>
      </c>
      <c r="S4" s="78"/>
      <c r="T4" s="78"/>
      <c r="U4" s="78"/>
      <c r="V4" s="78"/>
      <c r="W4" s="78"/>
      <c r="X4" s="79"/>
      <c r="Y4" s="77" t="str">
        <f>"Week "&amp;(Y6-($C$4-WEEKDAY($C$4,1)+2))/7+1</f>
        <v>Week 3</v>
      </c>
      <c r="Z4" s="78"/>
      <c r="AA4" s="78"/>
      <c r="AB4" s="78"/>
      <c r="AC4" s="78"/>
      <c r="AD4" s="78"/>
      <c r="AE4" s="79"/>
      <c r="AF4" s="77" t="str">
        <f>"Week "&amp;(AF6-($C$4-WEEKDAY($C$4,1)+2))/7+1</f>
        <v>Week 4</v>
      </c>
      <c r="AG4" s="78"/>
      <c r="AH4" s="78"/>
      <c r="AI4" s="78"/>
      <c r="AJ4" s="78"/>
      <c r="AK4" s="78"/>
      <c r="AL4" s="79"/>
      <c r="AM4" s="77" t="str">
        <f>"Week "&amp;(AM6-($C$4-WEEKDAY($C$4,1)+2))/7+1</f>
        <v>Week 5</v>
      </c>
      <c r="AN4" s="78"/>
      <c r="AO4" s="78"/>
      <c r="AP4" s="78"/>
      <c r="AQ4" s="78"/>
      <c r="AR4" s="78"/>
      <c r="AS4" s="79"/>
      <c r="AT4" s="77" t="str">
        <f>"Week "&amp;(AT6-($C$4-WEEKDAY($C$4,1)+2))/7+1</f>
        <v>Week 6</v>
      </c>
      <c r="AU4" s="78"/>
      <c r="AV4" s="78"/>
      <c r="AW4" s="78"/>
      <c r="AX4" s="78"/>
      <c r="AY4" s="78"/>
      <c r="AZ4" s="79"/>
      <c r="BA4" s="77" t="str">
        <f>"Week "&amp;(BA6-($C$4-WEEKDAY($C$4,1)+2))/7+1</f>
        <v>Week 7</v>
      </c>
      <c r="BB4" s="78"/>
      <c r="BC4" s="78"/>
      <c r="BD4" s="78"/>
      <c r="BE4" s="78"/>
      <c r="BF4" s="78"/>
      <c r="BG4" s="79"/>
      <c r="BH4" s="77" t="str">
        <f>"Week "&amp;(BH6-($C$4-WEEKDAY($C$4,1)+2))/7+1</f>
        <v>Week 8</v>
      </c>
      <c r="BI4" s="78"/>
      <c r="BJ4" s="78"/>
      <c r="BK4" s="78"/>
      <c r="BL4" s="78"/>
      <c r="BM4" s="78"/>
      <c r="BN4" s="79"/>
    </row>
    <row r="5" spans="1:66" ht="17.25" customHeight="1" x14ac:dyDescent="0.2">
      <c r="A5" s="52"/>
      <c r="B5" s="56" t="s">
        <v>12</v>
      </c>
      <c r="C5" s="84" t="s">
        <v>14</v>
      </c>
      <c r="D5" s="84"/>
      <c r="E5" s="84"/>
      <c r="F5" s="55"/>
      <c r="G5" s="55"/>
      <c r="H5" s="55"/>
      <c r="I5" s="55"/>
      <c r="J5" s="17"/>
      <c r="K5" s="80">
        <f>K6</f>
        <v>43185</v>
      </c>
      <c r="L5" s="81"/>
      <c r="M5" s="81"/>
      <c r="N5" s="81"/>
      <c r="O5" s="81"/>
      <c r="P5" s="81"/>
      <c r="Q5" s="82"/>
      <c r="R5" s="80">
        <f>R6</f>
        <v>43192</v>
      </c>
      <c r="S5" s="81"/>
      <c r="T5" s="81"/>
      <c r="U5" s="81"/>
      <c r="V5" s="81"/>
      <c r="W5" s="81"/>
      <c r="X5" s="82"/>
      <c r="Y5" s="80">
        <f>Y6</f>
        <v>43199</v>
      </c>
      <c r="Z5" s="81"/>
      <c r="AA5" s="81"/>
      <c r="AB5" s="81"/>
      <c r="AC5" s="81"/>
      <c r="AD5" s="81"/>
      <c r="AE5" s="82"/>
      <c r="AF5" s="80">
        <f>AF6</f>
        <v>43206</v>
      </c>
      <c r="AG5" s="81"/>
      <c r="AH5" s="81"/>
      <c r="AI5" s="81"/>
      <c r="AJ5" s="81"/>
      <c r="AK5" s="81"/>
      <c r="AL5" s="82"/>
      <c r="AM5" s="80">
        <f>AM6</f>
        <v>43213</v>
      </c>
      <c r="AN5" s="81"/>
      <c r="AO5" s="81"/>
      <c r="AP5" s="81"/>
      <c r="AQ5" s="81"/>
      <c r="AR5" s="81"/>
      <c r="AS5" s="82"/>
      <c r="AT5" s="80">
        <f>AT6</f>
        <v>43220</v>
      </c>
      <c r="AU5" s="81"/>
      <c r="AV5" s="81"/>
      <c r="AW5" s="81"/>
      <c r="AX5" s="81"/>
      <c r="AY5" s="81"/>
      <c r="AZ5" s="82"/>
      <c r="BA5" s="80">
        <f>BA6</f>
        <v>43227</v>
      </c>
      <c r="BB5" s="81"/>
      <c r="BC5" s="81"/>
      <c r="BD5" s="81"/>
      <c r="BE5" s="81"/>
      <c r="BF5" s="81"/>
      <c r="BG5" s="82"/>
      <c r="BH5" s="80">
        <f>BH6</f>
        <v>43234</v>
      </c>
      <c r="BI5" s="81"/>
      <c r="BJ5" s="81"/>
      <c r="BK5" s="81"/>
      <c r="BL5" s="81"/>
      <c r="BM5" s="81"/>
      <c r="BN5" s="82"/>
    </row>
    <row r="6" spans="1:66" x14ac:dyDescent="0.2">
      <c r="A6" s="16"/>
      <c r="B6" s="17"/>
      <c r="C6" s="17"/>
      <c r="D6" s="18"/>
      <c r="E6" s="17"/>
      <c r="F6" s="17"/>
      <c r="G6" s="17"/>
      <c r="H6" s="17"/>
      <c r="I6" s="17"/>
      <c r="J6" s="17"/>
      <c r="K6" s="41">
        <f>C4-WEEKDAY(C4,1)+2+7*(H4-1)</f>
        <v>43185</v>
      </c>
      <c r="L6" s="32">
        <f t="shared" ref="L6:AQ6" si="0">K6+1</f>
        <v>43186</v>
      </c>
      <c r="M6" s="32">
        <f t="shared" si="0"/>
        <v>43187</v>
      </c>
      <c r="N6" s="32">
        <f t="shared" si="0"/>
        <v>43188</v>
      </c>
      <c r="O6" s="32">
        <f t="shared" si="0"/>
        <v>43189</v>
      </c>
      <c r="P6" s="32">
        <f t="shared" si="0"/>
        <v>43190</v>
      </c>
      <c r="Q6" s="42">
        <f t="shared" si="0"/>
        <v>43191</v>
      </c>
      <c r="R6" s="41">
        <f t="shared" si="0"/>
        <v>43192</v>
      </c>
      <c r="S6" s="32">
        <f t="shared" si="0"/>
        <v>43193</v>
      </c>
      <c r="T6" s="32">
        <f t="shared" si="0"/>
        <v>43194</v>
      </c>
      <c r="U6" s="32">
        <f t="shared" si="0"/>
        <v>43195</v>
      </c>
      <c r="V6" s="32">
        <f t="shared" si="0"/>
        <v>43196</v>
      </c>
      <c r="W6" s="32">
        <f t="shared" si="0"/>
        <v>43197</v>
      </c>
      <c r="X6" s="42">
        <f t="shared" si="0"/>
        <v>43198</v>
      </c>
      <c r="Y6" s="41">
        <f t="shared" si="0"/>
        <v>43199</v>
      </c>
      <c r="Z6" s="32">
        <f t="shared" si="0"/>
        <v>43200</v>
      </c>
      <c r="AA6" s="32">
        <f t="shared" si="0"/>
        <v>43201</v>
      </c>
      <c r="AB6" s="32">
        <f t="shared" si="0"/>
        <v>43202</v>
      </c>
      <c r="AC6" s="32">
        <f t="shared" si="0"/>
        <v>43203</v>
      </c>
      <c r="AD6" s="32">
        <f t="shared" si="0"/>
        <v>43204</v>
      </c>
      <c r="AE6" s="42">
        <f t="shared" si="0"/>
        <v>43205</v>
      </c>
      <c r="AF6" s="41">
        <f t="shared" si="0"/>
        <v>43206</v>
      </c>
      <c r="AG6" s="32">
        <f t="shared" si="0"/>
        <v>43207</v>
      </c>
      <c r="AH6" s="32">
        <f t="shared" si="0"/>
        <v>43208</v>
      </c>
      <c r="AI6" s="32">
        <f t="shared" si="0"/>
        <v>43209</v>
      </c>
      <c r="AJ6" s="32">
        <f t="shared" si="0"/>
        <v>43210</v>
      </c>
      <c r="AK6" s="32">
        <f t="shared" si="0"/>
        <v>43211</v>
      </c>
      <c r="AL6" s="42">
        <f t="shared" si="0"/>
        <v>43212</v>
      </c>
      <c r="AM6" s="41">
        <f t="shared" si="0"/>
        <v>43213</v>
      </c>
      <c r="AN6" s="32">
        <f t="shared" si="0"/>
        <v>43214</v>
      </c>
      <c r="AO6" s="32">
        <f t="shared" si="0"/>
        <v>43215</v>
      </c>
      <c r="AP6" s="32">
        <f t="shared" si="0"/>
        <v>43216</v>
      </c>
      <c r="AQ6" s="32">
        <f t="shared" si="0"/>
        <v>43217</v>
      </c>
      <c r="AR6" s="32">
        <f t="shared" ref="AR6:BN6" si="1">AQ6+1</f>
        <v>43218</v>
      </c>
      <c r="AS6" s="42">
        <f t="shared" si="1"/>
        <v>43219</v>
      </c>
      <c r="AT6" s="41">
        <f t="shared" si="1"/>
        <v>43220</v>
      </c>
      <c r="AU6" s="32">
        <f t="shared" si="1"/>
        <v>43221</v>
      </c>
      <c r="AV6" s="32">
        <f t="shared" si="1"/>
        <v>43222</v>
      </c>
      <c r="AW6" s="32">
        <f t="shared" si="1"/>
        <v>43223</v>
      </c>
      <c r="AX6" s="32">
        <f t="shared" si="1"/>
        <v>43224</v>
      </c>
      <c r="AY6" s="32">
        <f t="shared" si="1"/>
        <v>43225</v>
      </c>
      <c r="AZ6" s="42">
        <f t="shared" si="1"/>
        <v>43226</v>
      </c>
      <c r="BA6" s="41">
        <f t="shared" si="1"/>
        <v>43227</v>
      </c>
      <c r="BB6" s="32">
        <f t="shared" si="1"/>
        <v>43228</v>
      </c>
      <c r="BC6" s="32">
        <f t="shared" si="1"/>
        <v>43229</v>
      </c>
      <c r="BD6" s="32">
        <f t="shared" si="1"/>
        <v>43230</v>
      </c>
      <c r="BE6" s="32">
        <f t="shared" si="1"/>
        <v>43231</v>
      </c>
      <c r="BF6" s="32">
        <f t="shared" si="1"/>
        <v>43232</v>
      </c>
      <c r="BG6" s="42">
        <f t="shared" si="1"/>
        <v>43233</v>
      </c>
      <c r="BH6" s="41">
        <f t="shared" si="1"/>
        <v>43234</v>
      </c>
      <c r="BI6" s="32">
        <f t="shared" si="1"/>
        <v>43235</v>
      </c>
      <c r="BJ6" s="32">
        <f t="shared" si="1"/>
        <v>43236</v>
      </c>
      <c r="BK6" s="32">
        <f t="shared" si="1"/>
        <v>43237</v>
      </c>
      <c r="BL6" s="32">
        <f t="shared" si="1"/>
        <v>43238</v>
      </c>
      <c r="BM6" s="32">
        <f t="shared" si="1"/>
        <v>43239</v>
      </c>
      <c r="BN6" s="42">
        <f t="shared" si="1"/>
        <v>43240</v>
      </c>
    </row>
    <row r="7" spans="1:66" s="66" customFormat="1" ht="24.75" thickBot="1" x14ac:dyDescent="0.25">
      <c r="A7" s="58" t="s">
        <v>0</v>
      </c>
      <c r="B7" s="59" t="s">
        <v>2</v>
      </c>
      <c r="C7" s="60" t="s">
        <v>3</v>
      </c>
      <c r="D7" s="61" t="s">
        <v>9</v>
      </c>
      <c r="E7" s="62" t="s">
        <v>4</v>
      </c>
      <c r="F7" s="62" t="s">
        <v>5</v>
      </c>
      <c r="G7" s="60" t="s">
        <v>6</v>
      </c>
      <c r="H7" s="60" t="s">
        <v>7</v>
      </c>
      <c r="I7" s="60" t="s">
        <v>8</v>
      </c>
      <c r="J7" s="60"/>
      <c r="K7" s="63" t="str">
        <f t="shared" ref="K7:AP7" si="2">CHOOSE(WEEKDAY(K6,1),"S","M","T","W","T","F","S")</f>
        <v>M</v>
      </c>
      <c r="L7" s="64" t="str">
        <f t="shared" si="2"/>
        <v>T</v>
      </c>
      <c r="M7" s="64" t="str">
        <f t="shared" si="2"/>
        <v>W</v>
      </c>
      <c r="N7" s="64" t="str">
        <f t="shared" si="2"/>
        <v>T</v>
      </c>
      <c r="O7" s="64" t="str">
        <f t="shared" si="2"/>
        <v>F</v>
      </c>
      <c r="P7" s="64" t="str">
        <f t="shared" si="2"/>
        <v>S</v>
      </c>
      <c r="Q7" s="65" t="str">
        <f t="shared" si="2"/>
        <v>S</v>
      </c>
      <c r="R7" s="63" t="str">
        <f t="shared" si="2"/>
        <v>M</v>
      </c>
      <c r="S7" s="64" t="str">
        <f t="shared" si="2"/>
        <v>T</v>
      </c>
      <c r="T7" s="64" t="str">
        <f t="shared" si="2"/>
        <v>W</v>
      </c>
      <c r="U7" s="64" t="str">
        <f t="shared" si="2"/>
        <v>T</v>
      </c>
      <c r="V7" s="64" t="str">
        <f t="shared" si="2"/>
        <v>F</v>
      </c>
      <c r="W7" s="64" t="str">
        <f t="shared" si="2"/>
        <v>S</v>
      </c>
      <c r="X7" s="65" t="str">
        <f t="shared" si="2"/>
        <v>S</v>
      </c>
      <c r="Y7" s="63" t="str">
        <f t="shared" si="2"/>
        <v>M</v>
      </c>
      <c r="Z7" s="64" t="str">
        <f t="shared" si="2"/>
        <v>T</v>
      </c>
      <c r="AA7" s="64" t="str">
        <f t="shared" si="2"/>
        <v>W</v>
      </c>
      <c r="AB7" s="64" t="str">
        <f t="shared" si="2"/>
        <v>T</v>
      </c>
      <c r="AC7" s="64" t="str">
        <f t="shared" si="2"/>
        <v>F</v>
      </c>
      <c r="AD7" s="64" t="str">
        <f t="shared" si="2"/>
        <v>S</v>
      </c>
      <c r="AE7" s="65" t="str">
        <f t="shared" si="2"/>
        <v>S</v>
      </c>
      <c r="AF7" s="63" t="str">
        <f t="shared" si="2"/>
        <v>M</v>
      </c>
      <c r="AG7" s="64" t="str">
        <f t="shared" si="2"/>
        <v>T</v>
      </c>
      <c r="AH7" s="64" t="str">
        <f t="shared" si="2"/>
        <v>W</v>
      </c>
      <c r="AI7" s="64" t="str">
        <f t="shared" si="2"/>
        <v>T</v>
      </c>
      <c r="AJ7" s="64" t="str">
        <f t="shared" si="2"/>
        <v>F</v>
      </c>
      <c r="AK7" s="64" t="str">
        <f t="shared" si="2"/>
        <v>S</v>
      </c>
      <c r="AL7" s="65" t="str">
        <f t="shared" si="2"/>
        <v>S</v>
      </c>
      <c r="AM7" s="63" t="str">
        <f t="shared" si="2"/>
        <v>M</v>
      </c>
      <c r="AN7" s="64" t="str">
        <f t="shared" si="2"/>
        <v>T</v>
      </c>
      <c r="AO7" s="64" t="str">
        <f t="shared" si="2"/>
        <v>W</v>
      </c>
      <c r="AP7" s="64" t="str">
        <f t="shared" si="2"/>
        <v>T</v>
      </c>
      <c r="AQ7" s="64" t="str">
        <f t="shared" ref="AQ7:BN7" si="3">CHOOSE(WEEKDAY(AQ6,1),"S","M","T","W","T","F","S")</f>
        <v>F</v>
      </c>
      <c r="AR7" s="64" t="str">
        <f t="shared" si="3"/>
        <v>S</v>
      </c>
      <c r="AS7" s="65" t="str">
        <f t="shared" si="3"/>
        <v>S</v>
      </c>
      <c r="AT7" s="63" t="str">
        <f t="shared" si="3"/>
        <v>M</v>
      </c>
      <c r="AU7" s="64" t="str">
        <f t="shared" si="3"/>
        <v>T</v>
      </c>
      <c r="AV7" s="64" t="str">
        <f t="shared" si="3"/>
        <v>W</v>
      </c>
      <c r="AW7" s="64" t="str">
        <f t="shared" si="3"/>
        <v>T</v>
      </c>
      <c r="AX7" s="64" t="str">
        <f t="shared" si="3"/>
        <v>F</v>
      </c>
      <c r="AY7" s="64" t="str">
        <f t="shared" si="3"/>
        <v>S</v>
      </c>
      <c r="AZ7" s="65" t="str">
        <f t="shared" si="3"/>
        <v>S</v>
      </c>
      <c r="BA7" s="63" t="str">
        <f t="shared" si="3"/>
        <v>M</v>
      </c>
      <c r="BB7" s="64" t="str">
        <f t="shared" si="3"/>
        <v>T</v>
      </c>
      <c r="BC7" s="64" t="str">
        <f t="shared" si="3"/>
        <v>W</v>
      </c>
      <c r="BD7" s="64" t="str">
        <f t="shared" si="3"/>
        <v>T</v>
      </c>
      <c r="BE7" s="64" t="str">
        <f t="shared" si="3"/>
        <v>F</v>
      </c>
      <c r="BF7" s="64" t="str">
        <f t="shared" si="3"/>
        <v>S</v>
      </c>
      <c r="BG7" s="65" t="str">
        <f t="shared" si="3"/>
        <v>S</v>
      </c>
      <c r="BH7" s="63" t="str">
        <f t="shared" si="3"/>
        <v>M</v>
      </c>
      <c r="BI7" s="64" t="str">
        <f t="shared" si="3"/>
        <v>T</v>
      </c>
      <c r="BJ7" s="64" t="str">
        <f t="shared" si="3"/>
        <v>W</v>
      </c>
      <c r="BK7" s="64" t="str">
        <f t="shared" si="3"/>
        <v>T</v>
      </c>
      <c r="BL7" s="64" t="str">
        <f t="shared" si="3"/>
        <v>F</v>
      </c>
      <c r="BM7" s="64" t="str">
        <f t="shared" si="3"/>
        <v>S</v>
      </c>
      <c r="BN7" s="65" t="str">
        <f t="shared" si="3"/>
        <v>S</v>
      </c>
    </row>
    <row r="8" spans="1:66" s="22" customFormat="1" ht="18" x14ac:dyDescent="0.2">
      <c r="A8" s="33" t="str">
        <f>IF(ISERROR(VALUE(SUBSTITUTE(prevWBS,".",""))),"1",IF(ISERROR(FIND("`",SUBSTITUTE(prevWBS,".","`",1))),TEXT(VALUE(prevWBS)+1,"#"),TEXT(VALUE(LEFT(prevWBS,FIND("`",SUBSTITUTE(prevWBS,".","`",1))-1))+1,"#")))</f>
        <v>1</v>
      </c>
      <c r="B8" s="34" t="s">
        <v>15</v>
      </c>
      <c r="C8" s="35"/>
      <c r="D8" s="36"/>
      <c r="E8" s="37"/>
      <c r="F8" s="57" t="str">
        <f>IF(ISBLANK(E8)," - ",IF(G8=0,E8,E8+G8-1))</f>
        <v xml:space="preserve"> - </v>
      </c>
      <c r="G8" s="38"/>
      <c r="H8" s="39"/>
      <c r="I8" s="40" t="str">
        <f t="shared" ref="I8:I23" si="4">IF(OR(F8=0,E8=0)," - ",NETWORKDAYS(E8,F8))</f>
        <v xml:space="preserve"> - </v>
      </c>
      <c r="J8" s="43"/>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row>
    <row r="9" spans="1:66" s="28" customFormat="1" ht="18" x14ac:dyDescent="0.2">
      <c r="A9" s="27"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8" t="s">
        <v>16</v>
      </c>
      <c r="C9" s="28" t="s">
        <v>1</v>
      </c>
      <c r="D9" s="69"/>
      <c r="E9" s="46">
        <v>43189</v>
      </c>
      <c r="F9" s="47">
        <f>IF(ISBLANK(E9)," - ",IF(G9=0,E9,E9+G9-1))</f>
        <v>43193</v>
      </c>
      <c r="G9" s="29">
        <v>5</v>
      </c>
      <c r="H9" s="30">
        <v>0.8</v>
      </c>
      <c r="I9" s="31">
        <f t="shared" si="4"/>
        <v>3</v>
      </c>
      <c r="J9" s="44"/>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row>
    <row r="10" spans="1:66" s="28" customFormat="1" ht="24" x14ac:dyDescent="0.2">
      <c r="A10"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70" t="s">
        <v>17</v>
      </c>
      <c r="D10" s="69"/>
      <c r="E10" s="46">
        <v>43193</v>
      </c>
      <c r="F10" s="47">
        <f t="shared" ref="F10" si="6">IF(ISBLANK(E10)," - ",IF(G10=0,E10,E10+G10-1))</f>
        <v>43195</v>
      </c>
      <c r="G10" s="29">
        <v>3</v>
      </c>
      <c r="H10" s="30">
        <v>0.7</v>
      </c>
      <c r="I10" s="31">
        <f t="shared" ref="I10" si="7">IF(OR(F10=0,E10=0)," - ",NETWORKDAYS(E10,F10))</f>
        <v>3</v>
      </c>
      <c r="J10" s="44"/>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row>
    <row r="11" spans="1:66" s="28" customFormat="1" ht="18" x14ac:dyDescent="0.2">
      <c r="A11"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70" t="s">
        <v>19</v>
      </c>
      <c r="D11" s="69"/>
      <c r="E11" s="46">
        <v>43193</v>
      </c>
      <c r="F11" s="47">
        <f t="shared" ref="F11" si="8">IF(ISBLANK(E11)," - ",IF(G11=0,E11,E11+G11-1))</f>
        <v>43195</v>
      </c>
      <c r="G11" s="29">
        <v>3</v>
      </c>
      <c r="H11" s="30">
        <v>0.8</v>
      </c>
      <c r="I11" s="31">
        <f t="shared" ref="I11" si="9">IF(OR(F11=0,E11=0)," - ",NETWORKDAYS(E11,F11))</f>
        <v>3</v>
      </c>
      <c r="J11" s="44"/>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row>
    <row r="12" spans="1:66" s="28" customFormat="1" ht="18" x14ac:dyDescent="0.2">
      <c r="A12"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70" t="s">
        <v>18</v>
      </c>
      <c r="D12" s="69"/>
      <c r="E12" s="46">
        <v>43191</v>
      </c>
      <c r="F12" s="47">
        <f>IF(ISBLANK(E12)," - ",IF(G12=0,E12,E12+G12-1))</f>
        <v>43193</v>
      </c>
      <c r="G12" s="29">
        <v>3</v>
      </c>
      <c r="H12" s="30">
        <v>1</v>
      </c>
      <c r="I12" s="31">
        <f t="shared" ref="I12" si="10">IF(OR(F12=0,E12=0)," - ",NETWORKDAYS(E12,F12))</f>
        <v>2</v>
      </c>
      <c r="J12" s="44"/>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row>
    <row r="13" spans="1:66" s="28" customFormat="1" ht="18" x14ac:dyDescent="0.2">
      <c r="A13" s="27" t="str">
        <f t="shared" si="5"/>
        <v>1.2</v>
      </c>
      <c r="B13" s="68" t="s">
        <v>20</v>
      </c>
      <c r="D13" s="69"/>
      <c r="E13" s="46">
        <v>43189</v>
      </c>
      <c r="F13" s="47">
        <f t="shared" ref="E13:F24" si="11">IF(ISBLANK(E13)," - ",IF(G13=0,E13,E13+G13-1))</f>
        <v>43193</v>
      </c>
      <c r="G13" s="29">
        <v>5</v>
      </c>
      <c r="H13" s="30">
        <v>0.8</v>
      </c>
      <c r="I13" s="31">
        <f t="shared" si="4"/>
        <v>3</v>
      </c>
      <c r="J13" s="44"/>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row>
    <row r="14" spans="1:66" s="28" customFormat="1" ht="18" x14ac:dyDescent="0.2">
      <c r="A1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4" s="74" t="s">
        <v>23</v>
      </c>
      <c r="D14" s="69"/>
      <c r="E14" s="46">
        <v>43189</v>
      </c>
      <c r="F14" s="47">
        <f t="shared" ref="F14" si="12">IF(ISBLANK(E14)," - ",IF(G14=0,E14,E14+G14-1))</f>
        <v>43190</v>
      </c>
      <c r="G14" s="29">
        <v>2</v>
      </c>
      <c r="H14" s="30">
        <v>1</v>
      </c>
      <c r="I14" s="31">
        <f t="shared" ref="I14" si="13">IF(OR(F14=0,E14=0)," - ",NETWORKDAYS(E14,F14))</f>
        <v>1</v>
      </c>
      <c r="J14" s="44"/>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row>
    <row r="15" spans="1:66" s="28" customFormat="1" ht="18" x14ac:dyDescent="0.2">
      <c r="A15"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5" s="75" t="s">
        <v>25</v>
      </c>
      <c r="D15" s="69"/>
      <c r="E15" s="46">
        <v>43189</v>
      </c>
      <c r="F15" s="47">
        <f t="shared" ref="F15" si="14">IF(ISBLANK(E15)," - ",IF(G15=0,E15,E15+G15-1))</f>
        <v>43195</v>
      </c>
      <c r="G15" s="29">
        <v>7</v>
      </c>
      <c r="H15" s="30">
        <v>0.8</v>
      </c>
      <c r="I15" s="31">
        <f t="shared" ref="I15" si="15">IF(OR(F15=0,E15=0)," - ",NETWORKDAYS(E15,F15))</f>
        <v>5</v>
      </c>
      <c r="J15" s="44"/>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row>
    <row r="16" spans="1:66" s="28" customFormat="1" ht="24" x14ac:dyDescent="0.2">
      <c r="A16"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6" s="75" t="s">
        <v>21</v>
      </c>
      <c r="D16" s="69"/>
      <c r="E16" s="46">
        <v>43189</v>
      </c>
      <c r="F16" s="47">
        <f t="shared" ref="F16" si="16">IF(ISBLANK(E16)," - ",IF(G16=0,E16,E16+G16-1))</f>
        <v>43195</v>
      </c>
      <c r="G16" s="29">
        <v>7</v>
      </c>
      <c r="H16" s="30">
        <v>0.9</v>
      </c>
      <c r="I16" s="31">
        <f t="shared" ref="I16" si="17">IF(OR(F16=0,E16=0)," - ",NETWORKDAYS(E16,F16))</f>
        <v>5</v>
      </c>
      <c r="J16" s="44"/>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row>
    <row r="17" spans="1:66" s="28" customFormat="1" ht="18" x14ac:dyDescent="0.2">
      <c r="A17"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1.2.4</v>
      </c>
      <c r="B17" s="74" t="s">
        <v>22</v>
      </c>
      <c r="D17" s="69"/>
      <c r="E17" s="46">
        <v>43189</v>
      </c>
      <c r="F17" s="47">
        <f t="shared" ref="F17" si="18">IF(ISBLANK(E17)," - ",IF(G17=0,E17,E17+G17-1))</f>
        <v>43195</v>
      </c>
      <c r="G17" s="29">
        <v>7</v>
      </c>
      <c r="H17" s="30">
        <v>0.9</v>
      </c>
      <c r="I17" s="31">
        <f t="shared" ref="I17" si="19">IF(OR(F17=0,E17=0)," - ",NETWORKDAYS(E17,F17))</f>
        <v>5</v>
      </c>
      <c r="J17" s="44"/>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row>
    <row r="18" spans="1:66" s="28" customFormat="1" ht="18" x14ac:dyDescent="0.2">
      <c r="A18"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1.2.5</v>
      </c>
      <c r="B18" s="76" t="s">
        <v>24</v>
      </c>
      <c r="D18" s="69"/>
      <c r="E18" s="46">
        <v>43189</v>
      </c>
      <c r="F18" s="47">
        <f t="shared" ref="F18" si="20">IF(ISBLANK(E18)," - ",IF(G18=0,E18,E18+G18-1))</f>
        <v>43195</v>
      </c>
      <c r="G18" s="29">
        <v>7</v>
      </c>
      <c r="H18" s="30">
        <v>0.9</v>
      </c>
      <c r="I18" s="31">
        <f t="shared" ref="I18" si="21">IF(OR(F18=0,E18=0)," - ",NETWORKDAYS(E18,F18))</f>
        <v>5</v>
      </c>
      <c r="J18" s="44"/>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row>
    <row r="19" spans="1:66" s="22" customFormat="1" ht="18" x14ac:dyDescent="0.2">
      <c r="A19" s="20" t="str">
        <f>IF(ISERROR(VALUE(SUBSTITUTE(prevWBS,".",""))),"1",IF(ISERROR(FIND("`",SUBSTITUTE(prevWBS,".","`",1))),TEXT(VALUE(prevWBS)+1,"#"),TEXT(VALUE(LEFT(prevWBS,FIND("`",SUBSTITUTE(prevWBS,".","`",1))-1))+1,"#")))</f>
        <v>2</v>
      </c>
      <c r="B19" s="21" t="s">
        <v>26</v>
      </c>
      <c r="D19" s="23"/>
      <c r="E19" s="46">
        <v>43189</v>
      </c>
      <c r="F19" s="48">
        <f t="shared" si="11"/>
        <v>43193</v>
      </c>
      <c r="G19" s="24">
        <v>5</v>
      </c>
      <c r="H19" s="25"/>
      <c r="I19" s="26">
        <f>IF(OR(F19=0,E19=0)," - ",NETWORKDAYS(E19,F19))</f>
        <v>3</v>
      </c>
      <c r="J19" s="45"/>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28" customFormat="1" ht="24" x14ac:dyDescent="0.2">
      <c r="A2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68" t="s">
        <v>28</v>
      </c>
      <c r="D20" s="69"/>
      <c r="E20" s="46">
        <v>43189</v>
      </c>
      <c r="F20" s="47">
        <f>IF(ISBLANK(E20)," - ",IF(G20=0,E20,E20+G20-1))</f>
        <v>43191</v>
      </c>
      <c r="G20" s="29">
        <v>3</v>
      </c>
      <c r="H20" s="30">
        <v>1</v>
      </c>
      <c r="I20" s="31">
        <f>IF(OR(F20=0,E20=0)," - ",NETWORKDAYS(E20,F20))</f>
        <v>1</v>
      </c>
      <c r="J20" s="44"/>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row>
    <row r="21" spans="1:66" s="28" customFormat="1" ht="18" x14ac:dyDescent="0.2">
      <c r="A2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68" t="s">
        <v>29</v>
      </c>
      <c r="D21" s="69"/>
      <c r="E21" s="46">
        <v>43189</v>
      </c>
      <c r="F21" s="47">
        <f>IF(ISBLANK(E21)," - ",IF(G21=0,E21,E21+G21-1))</f>
        <v>43191</v>
      </c>
      <c r="G21" s="29">
        <v>3</v>
      </c>
      <c r="H21" s="30">
        <v>1</v>
      </c>
      <c r="I21" s="31">
        <f>IF(OR(F21=0,E21=0)," - ",NETWORKDAYS(E21,F21))</f>
        <v>1</v>
      </c>
      <c r="J21" s="44"/>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row>
    <row r="22" spans="1:66" s="28" customFormat="1" ht="18" x14ac:dyDescent="0.2">
      <c r="A2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68" t="s">
        <v>27</v>
      </c>
      <c r="D22" s="69"/>
      <c r="E22" s="46">
        <v>43189</v>
      </c>
      <c r="F22" s="47">
        <f t="shared" si="11"/>
        <v>43193</v>
      </c>
      <c r="G22" s="29">
        <v>5</v>
      </c>
      <c r="H22" s="30">
        <v>1</v>
      </c>
      <c r="I22" s="31">
        <v>3</v>
      </c>
      <c r="J22" s="44"/>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row>
    <row r="23" spans="1:66" s="28" customFormat="1" ht="18" x14ac:dyDescent="0.2">
      <c r="A23"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68" t="s">
        <v>30</v>
      </c>
      <c r="D23" s="69"/>
      <c r="E23" s="46">
        <v>43189</v>
      </c>
      <c r="F23" s="47">
        <f t="shared" si="11"/>
        <v>43195</v>
      </c>
      <c r="G23" s="29">
        <v>7</v>
      </c>
      <c r="H23" s="30">
        <v>0</v>
      </c>
      <c r="I23" s="31">
        <v>5</v>
      </c>
      <c r="J23" s="44"/>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row>
    <row r="24" spans="1:66" s="28" customFormat="1" ht="24" x14ac:dyDescent="0.2">
      <c r="A24"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68" t="s">
        <v>31</v>
      </c>
      <c r="D24" s="69"/>
      <c r="E24" s="46">
        <v>43193</v>
      </c>
      <c r="F24" s="47">
        <f t="shared" ref="F24" si="22">IF(ISBLANK(E24)," - ",IF(G24=0,E24,E24+G24-1))</f>
        <v>43196</v>
      </c>
      <c r="G24" s="29">
        <v>4</v>
      </c>
      <c r="H24" s="30">
        <v>0</v>
      </c>
      <c r="I24" s="31">
        <f t="shared" ref="I24" si="23">IF(OR(F24=0,E24=0)," - ",NETWORKDAYS(E24,F24))</f>
        <v>4</v>
      </c>
      <c r="J24" s="44"/>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row>
    <row r="25" spans="1:66" s="12" customFormat="1" ht="12" customHeight="1" x14ac:dyDescent="0.2">
      <c r="A25" s="9"/>
      <c r="B25" s="10"/>
      <c r="C25" s="10"/>
      <c r="D25" s="11"/>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13 H19:H20 H22:H23">
    <cfRule type="dataBar" priority="4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5" priority="85">
      <formula>K$6=TODAY()</formula>
    </cfRule>
  </conditionalFormatting>
  <conditionalFormatting sqref="K8:BN9 K13:BN17 K19:BN20 K22:BN23">
    <cfRule type="expression" dxfId="24" priority="88">
      <formula>AND($E8&lt;=K$6,ROUNDDOWN(($F8-$E8+1)*$H8,0)+$E8-1&gt;=K$6)</formula>
    </cfRule>
    <cfRule type="expression" dxfId="23" priority="89">
      <formula>AND(NOT(ISBLANK($E8)),$E8&lt;=K$6,$F8&gt;=K$6)</formula>
    </cfRule>
  </conditionalFormatting>
  <conditionalFormatting sqref="K6:BN9 K13:BN13 K19:BN20 K22:BN23">
    <cfRule type="expression" dxfId="22" priority="48">
      <formula>K$6=TODAY()</formula>
    </cfRule>
  </conditionalFormatting>
  <conditionalFormatting sqref="H10">
    <cfRule type="dataBar" priority="37">
      <dataBar>
        <cfvo type="num" val="0"/>
        <cfvo type="num" val="1"/>
        <color theme="0" tint="-0.34998626667073579"/>
      </dataBar>
      <extLst>
        <ext xmlns:x14="http://schemas.microsoft.com/office/spreadsheetml/2009/9/main" uri="{B025F937-C7B1-47D3-B67F-A62EFF666E3E}">
          <x14:id>{DEFF3913-EE89-4EA4-9115-9D21A0823048}</x14:id>
        </ext>
      </extLst>
    </cfRule>
  </conditionalFormatting>
  <conditionalFormatting sqref="K10:BN10">
    <cfRule type="expression" dxfId="21" priority="39">
      <formula>AND($E10&lt;=K$6,ROUNDDOWN(($F10-$E10+1)*$H10,0)+$E10-1&gt;=K$6)</formula>
    </cfRule>
    <cfRule type="expression" dxfId="20" priority="40">
      <formula>AND(NOT(ISBLANK($E10)),$E10&lt;=K$6,$F10&gt;=K$6)</formula>
    </cfRule>
  </conditionalFormatting>
  <conditionalFormatting sqref="K10:BN10">
    <cfRule type="expression" dxfId="19" priority="38">
      <formula>K$6=TODAY()</formula>
    </cfRule>
  </conditionalFormatting>
  <conditionalFormatting sqref="H11">
    <cfRule type="dataBar" priority="33">
      <dataBar>
        <cfvo type="num" val="0"/>
        <cfvo type="num" val="1"/>
        <color theme="0" tint="-0.34998626667073579"/>
      </dataBar>
      <extLst>
        <ext xmlns:x14="http://schemas.microsoft.com/office/spreadsheetml/2009/9/main" uri="{B025F937-C7B1-47D3-B67F-A62EFF666E3E}">
          <x14:id>{815CD2AB-2E6F-403D-80E7-061609C74EF4}</x14:id>
        </ext>
      </extLst>
    </cfRule>
  </conditionalFormatting>
  <conditionalFormatting sqref="K11:BN11">
    <cfRule type="expression" dxfId="18" priority="35">
      <formula>AND($E11&lt;=K$6,ROUNDDOWN(($F11-$E11+1)*$H11,0)+$E11-1&gt;=K$6)</formula>
    </cfRule>
    <cfRule type="expression" dxfId="17" priority="36">
      <formula>AND(NOT(ISBLANK($E11)),$E11&lt;=K$6,$F11&gt;=K$6)</formula>
    </cfRule>
  </conditionalFormatting>
  <conditionalFormatting sqref="K11:BN11">
    <cfRule type="expression" dxfId="16" priority="34">
      <formula>K$6=TODAY()</formula>
    </cfRule>
  </conditionalFormatting>
  <conditionalFormatting sqref="H12">
    <cfRule type="dataBar" priority="29">
      <dataBar>
        <cfvo type="num" val="0"/>
        <cfvo type="num" val="1"/>
        <color theme="0" tint="-0.34998626667073579"/>
      </dataBar>
      <extLst>
        <ext xmlns:x14="http://schemas.microsoft.com/office/spreadsheetml/2009/9/main" uri="{B025F937-C7B1-47D3-B67F-A62EFF666E3E}">
          <x14:id>{4DE783D9-BF2C-4E8C-99D9-D83F49490783}</x14:id>
        </ext>
      </extLst>
    </cfRule>
  </conditionalFormatting>
  <conditionalFormatting sqref="K12:BN12">
    <cfRule type="expression" dxfId="15" priority="31">
      <formula>AND($E12&lt;=K$6,ROUNDDOWN(($F12-$E12+1)*$H12,0)+$E12-1&gt;=K$6)</formula>
    </cfRule>
    <cfRule type="expression" dxfId="14" priority="32">
      <formula>AND(NOT(ISBLANK($E12)),$E12&lt;=K$6,$F12&gt;=K$6)</formula>
    </cfRule>
  </conditionalFormatting>
  <conditionalFormatting sqref="K12:BN12">
    <cfRule type="expression" dxfId="13" priority="30">
      <formula>K$6=TODAY()</formula>
    </cfRule>
  </conditionalFormatting>
  <conditionalFormatting sqref="H15">
    <cfRule type="dataBar" priority="25">
      <dataBar>
        <cfvo type="num" val="0"/>
        <cfvo type="num" val="1"/>
        <color theme="0" tint="-0.34998626667073579"/>
      </dataBar>
      <extLst>
        <ext xmlns:x14="http://schemas.microsoft.com/office/spreadsheetml/2009/9/main" uri="{B025F937-C7B1-47D3-B67F-A62EFF666E3E}">
          <x14:id>{FE3BFC5D-DD1E-4E5C-99FD-C5B93745E00E}</x14:id>
        </ext>
      </extLst>
    </cfRule>
  </conditionalFormatting>
  <conditionalFormatting sqref="K15:BN15">
    <cfRule type="expression" dxfId="12" priority="26">
      <formula>K$6=TODAY()</formula>
    </cfRule>
  </conditionalFormatting>
  <conditionalFormatting sqref="H16">
    <cfRule type="dataBar" priority="21">
      <dataBar>
        <cfvo type="num" val="0"/>
        <cfvo type="num" val="1"/>
        <color theme="0" tint="-0.34998626667073579"/>
      </dataBar>
      <extLst>
        <ext xmlns:x14="http://schemas.microsoft.com/office/spreadsheetml/2009/9/main" uri="{B025F937-C7B1-47D3-B67F-A62EFF666E3E}">
          <x14:id>{7EDD0AA6-9198-408E-AC95-B27467D259D6}</x14:id>
        </ext>
      </extLst>
    </cfRule>
  </conditionalFormatting>
  <conditionalFormatting sqref="K16:BN16">
    <cfRule type="expression" dxfId="11" priority="22">
      <formula>K$6=TODAY()</formula>
    </cfRule>
  </conditionalFormatting>
  <conditionalFormatting sqref="H17">
    <cfRule type="dataBar" priority="17">
      <dataBar>
        <cfvo type="num" val="0"/>
        <cfvo type="num" val="1"/>
        <color theme="0" tint="-0.34998626667073579"/>
      </dataBar>
      <extLst>
        <ext xmlns:x14="http://schemas.microsoft.com/office/spreadsheetml/2009/9/main" uri="{B025F937-C7B1-47D3-B67F-A62EFF666E3E}">
          <x14:id>{F90E373A-CFB8-4601-A0BD-35FE2489FCD0}</x14:id>
        </ext>
      </extLst>
    </cfRule>
  </conditionalFormatting>
  <conditionalFormatting sqref="K17:BN17">
    <cfRule type="expression" dxfId="10" priority="18">
      <formula>K$6=TODAY()</formula>
    </cfRule>
  </conditionalFormatting>
  <conditionalFormatting sqref="H14">
    <cfRule type="dataBar" priority="13">
      <dataBar>
        <cfvo type="num" val="0"/>
        <cfvo type="num" val="1"/>
        <color theme="0" tint="-0.34998626667073579"/>
      </dataBar>
      <extLst>
        <ext xmlns:x14="http://schemas.microsoft.com/office/spreadsheetml/2009/9/main" uri="{B025F937-C7B1-47D3-B67F-A62EFF666E3E}">
          <x14:id>{EF67816D-6580-40EA-AE8D-F4905457C07F}</x14:id>
        </ext>
      </extLst>
    </cfRule>
  </conditionalFormatting>
  <conditionalFormatting sqref="K14:BN14">
    <cfRule type="expression" dxfId="9" priority="14">
      <formula>K$6=TODAY()</formula>
    </cfRule>
  </conditionalFormatting>
  <conditionalFormatting sqref="K18:BN18">
    <cfRule type="expression" dxfId="8" priority="11">
      <formula>AND($E18&lt;=K$6,ROUNDDOWN(($F18-$E18+1)*$H18,0)+$E18-1&gt;=K$6)</formula>
    </cfRule>
    <cfRule type="expression" dxfId="7" priority="12">
      <formula>AND(NOT(ISBLANK($E18)),$E18&lt;=K$6,$F18&gt;=K$6)</formula>
    </cfRule>
  </conditionalFormatting>
  <conditionalFormatting sqref="H18">
    <cfRule type="dataBar" priority="9">
      <dataBar>
        <cfvo type="num" val="0"/>
        <cfvo type="num" val="1"/>
        <color theme="0" tint="-0.34998626667073579"/>
      </dataBar>
      <extLst>
        <ext xmlns:x14="http://schemas.microsoft.com/office/spreadsheetml/2009/9/main" uri="{B025F937-C7B1-47D3-B67F-A62EFF666E3E}">
          <x14:id>{9333D35F-E0E5-49C1-A482-B295DBAEAF5A}</x14:id>
        </ext>
      </extLst>
    </cfRule>
  </conditionalFormatting>
  <conditionalFormatting sqref="K18:BN18">
    <cfRule type="expression" dxfId="6" priority="10">
      <formula>K$6=TODAY()</formula>
    </cfRule>
  </conditionalFormatting>
  <conditionalFormatting sqref="H21">
    <cfRule type="dataBar" priority="5">
      <dataBar>
        <cfvo type="num" val="0"/>
        <cfvo type="num" val="1"/>
        <color theme="0" tint="-0.34998626667073579"/>
      </dataBar>
      <extLst>
        <ext xmlns:x14="http://schemas.microsoft.com/office/spreadsheetml/2009/9/main" uri="{B025F937-C7B1-47D3-B67F-A62EFF666E3E}">
          <x14:id>{4CB4999D-7F32-4BD0-A21E-79D58F5E0B47}</x14:id>
        </ext>
      </extLst>
    </cfRule>
  </conditionalFormatting>
  <conditionalFormatting sqref="K21:BN21">
    <cfRule type="expression" dxfId="5" priority="7">
      <formula>AND($E21&lt;=K$6,ROUNDDOWN(($F21-$E21+1)*$H21,0)+$E21-1&gt;=K$6)</formula>
    </cfRule>
    <cfRule type="expression" dxfId="4" priority="8">
      <formula>AND(NOT(ISBLANK($E21)),$E21&lt;=K$6,$F21&gt;=K$6)</formula>
    </cfRule>
  </conditionalFormatting>
  <conditionalFormatting sqref="K21:BN21">
    <cfRule type="expression" dxfId="3" priority="6">
      <formula>K$6=TODAY()</formula>
    </cfRule>
  </conditionalFormatting>
  <conditionalFormatting sqref="H24">
    <cfRule type="dataBar" priority="1">
      <dataBar>
        <cfvo type="num" val="0"/>
        <cfvo type="num" val="1"/>
        <color theme="0" tint="-0.34998626667073579"/>
      </dataBar>
      <extLst>
        <ext xmlns:x14="http://schemas.microsoft.com/office/spreadsheetml/2009/9/main" uri="{B025F937-C7B1-47D3-B67F-A62EFF666E3E}">
          <x14:id>{FE0A2372-87F7-425B-944F-6D9C2BCFEFD9}</x14:id>
        </ext>
      </extLst>
    </cfRule>
  </conditionalFormatting>
  <conditionalFormatting sqref="K24:BN24">
    <cfRule type="expression" dxfId="2" priority="3">
      <formula>AND($E24&lt;=K$6,ROUNDDOWN(($F24-$E24+1)*$H24,0)+$E24-1&gt;=K$6)</formula>
    </cfRule>
    <cfRule type="expression" dxfId="1" priority="4">
      <formula>AND(NOT(ISBLANK($E24)),$E24&lt;=K$6,$F24&gt;=K$6)</formula>
    </cfRule>
  </conditionalFormatting>
  <conditionalFormatting sqref="K24:BN2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G13 H19" unlockedFormula="1"/>
    <ignoredError sqref="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H13 H19:H20 H22:H23</xm:sqref>
        </x14:conditionalFormatting>
        <x14:conditionalFormatting xmlns:xm="http://schemas.microsoft.com/office/excel/2006/main">
          <x14:cfRule type="dataBar" id="{DEFF3913-EE89-4EA4-9115-9D21A0823048}">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815CD2AB-2E6F-403D-80E7-061609C74EF4}">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4DE783D9-BF2C-4E8C-99D9-D83F4949078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FE3BFC5D-DD1E-4E5C-99FD-C5B93745E00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EDD0AA6-9198-408E-AC95-B27467D259D6}">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90E373A-CFB8-4601-A0BD-35FE2489FCD0}">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EF67816D-6580-40EA-AE8D-F4905457C07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333D35F-E0E5-49C1-A482-B295DBAEAF5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4CB4999D-7F32-4BD0-A21E-79D58F5E0B47}">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E0A2372-87F7-425B-944F-6D9C2BCFEFD9}">
            <x14:dataBar minLength="0" maxLength="100" gradient="0">
              <x14:cfvo type="num">
                <xm:f>0</xm:f>
              </x14:cfvo>
              <x14:cfvo type="num">
                <xm:f>1</xm:f>
              </x14:cfvo>
              <x14:negativeFillColor rgb="FFFF0000"/>
              <x14:axisColor rgb="FF000000"/>
            </x14:dataBar>
          </x14:cfRule>
          <xm:sqref>H24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soha</cp:lastModifiedBy>
  <cp:lastPrinted>2018-02-12T20:25:38Z</cp:lastPrinted>
  <dcterms:created xsi:type="dcterms:W3CDTF">2010-06-09T16:05:03Z</dcterms:created>
  <dcterms:modified xsi:type="dcterms:W3CDTF">2018-04-05T07:12:58Z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