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2DFA700C-A14E-4793-B344-366EB1D8EAE0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Mining Royalty (P&amp;L)" sheetId="5" r:id="rId1"/>
    <sheet name="Rent (P&amp;L)" sheetId="6" r:id="rId2"/>
    <sheet name="Frieght (P&amp;L)" sheetId="7" r:id="rId3"/>
    <sheet name="Legal &amp; Professional (P&amp;L)" sheetId="8" r:id="rId4"/>
    <sheet name="Comp TP with TDS &gt; 1.5Cr" sheetId="9" r:id="rId5"/>
    <sheet name="GSTR9 Non Filers" sheetId="10" r:id="rId6"/>
    <sheet name="Eatries dealing in 5%" sheetId="1" r:id="rId7"/>
    <sheet name="E1" sheetId="2" r:id="rId8"/>
    <sheet name="E2" sheetId="3" r:id="rId9"/>
    <sheet name="E3" sheetId="4" r:id="rId10"/>
  </sheets>
  <externalReferences>
    <externalReference r:id="rId11"/>
    <externalReference r:id="rId12"/>
  </externalReferences>
  <definedNames>
    <definedName name="_xlnm._FilterDatabase" localSheetId="8" hidden="1">'E2'!$A$2:$N$3</definedName>
    <definedName name="_xlnm._FilterDatabase" localSheetId="9" hidden="1">'E3'!$A$2:$P$3</definedName>
    <definedName name="_xlnm._FilterDatabase" localSheetId="1" hidden="1">'Rent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C2" i="7"/>
  <c r="B2" i="7"/>
  <c r="P2" i="6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<sst xmlns="http://schemas.openxmlformats.org/spreadsheetml/2006/main" count="204" uniqueCount="115">
  <si>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</si>
  <si>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</si>
  <si>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</si>
  <si>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</si>
  <si>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</si>
  <si>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</si>
  <si>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</si>
  <si>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</si>
  <si>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</si>
  <si>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</si>
  <si>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</si>
  <si>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</si>
  <si>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</si>
  <si>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</si>
  <si>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</si>
  <si>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</si>
  <si>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</si>
  <si>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</si>
  <si>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</si>
  <si>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</si>
  <si>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</si>
  <si>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</si>
  <si>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</si>
  <si>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</si>
  <si>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</si>
  <si>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</si>
  <si>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</si>
  <si>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</si>
  <si>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</si>
  <si>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</si>
  <si>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</si>
  <si>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</si>
  <si>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</si>
  <si>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</si>
  <si>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</si>
  <si>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</si>
  <si>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</si>
  <si>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</si>
  <si>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</si>
  <si>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</si>
  <si>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</si>
  <si>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</si>
  <si>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</si>
  <si>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</si>
  <si>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</si>
  <si>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</si>
  <si>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STATE</t>
  </si>
  <si>
    <t>MFT</t>
  </si>
  <si>
    <t>Use-case: Manufacturer , Consumption less then 20k, but turnover &gt; 5 CR</t>
  </si>
  <si>
    <t>NON DOMESTIC</t>
  </si>
  <si>
    <t>DS</t>
  </si>
  <si>
    <t>08AATCM3845P1ZH</t>
  </si>
  <si>
    <t>MORPANKH AGRI FOODS PRIVATE LIMITED</t>
  </si>
  <si>
    <t>Circle-A, Sriganganagar - Ward-II</t>
  </si>
  <si>
    <t>Circle-A Sriganganagar</t>
  </si>
  <si>
    <t>Sriganganagar</t>
  </si>
  <si>
    <t>Use-case: Domestic Connection with high turover &gt;10cr</t>
  </si>
  <si>
    <t>SPO</t>
  </si>
  <si>
    <t>08AALCV0013A1ZX</t>
  </si>
  <si>
    <t>VOUCHCART TRADING PRIVATE LIMITED</t>
  </si>
  <si>
    <t>Circle-B, Hanumangarh - Ward-I</t>
  </si>
  <si>
    <t>Circle-B Hanumangarh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</si>
  <si>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</si>
  <si>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</si>
  <si>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</si>
  <si>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</si>
  <si>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</si>
  <si>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</si>
  <si>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</si>
  <si>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</si>
  <si>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</si>
  <si>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</si>
  <si>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</si>
  <si>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</si>
  <si>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</si>
  <si>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</si>
  <si>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</si>
  <si>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</si>
  <si>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</si>
  <si>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</si>
  <si>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</si>
  <si>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</si>
  <si>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</si>
  <si>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</si>
  <si>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</si>
  <si>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</si>
  <si>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08AFGPS8710J1Z1</t>
  </si>
  <si>
    <t>Rent Expenses</t>
  </si>
  <si>
    <t>description (P&amp;L Sub-Header)</t>
  </si>
  <si>
    <t>Sector</t>
  </si>
  <si>
    <t>08AAICR0937J1Z4</t>
  </si>
  <si>
    <t>Lakh</t>
  </si>
  <si>
    <t>Freight</t>
  </si>
  <si>
    <t>Freight Charges</t>
  </si>
  <si>
    <t>Dairy Products including Honey &amp; Eggs</t>
  </si>
  <si>
    <t>TRDNM</t>
  </si>
  <si>
    <t>description (P&amp;L Sub-Category)</t>
  </si>
  <si>
    <t>flag</t>
  </si>
  <si>
    <t>FY</t>
  </si>
  <si>
    <t>GSTIN_DED</t>
  </si>
  <si>
    <t>Total</t>
  </si>
  <si>
    <t>LGNMBZPAN</t>
  </si>
  <si>
    <t>ZONE_NAME</t>
  </si>
  <si>
    <t>CIRCLE_NAME</t>
  </si>
  <si>
    <t>WARD_NAME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</si>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</sst>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9" borderId="1" xfId="0" applyFill="1" applyBorder="1" applyAlignment="1">
      <alignment horizontal="right"/>
    </xf>
    <xf numFmtId="164" fontId="0" fillId="0" borderId="0" xfId="3" applyNumberFormat="1" applyFont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1"/>
  <sheetViews>
    <sheetView workbookViewId="0">
      <selection activeCell="A11" sqref="A2:XFD11"/>
    </sheetView>
  </sheetViews>
  <sheetFormatPr defaultRowHeight="14.5" x14ac:dyDescent="0.3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 x14ac:dyDescent="0.35">
      <c r="A1" s="17" t="s">
        <v>7</v>
      </c>
      <c r="B1" s="17" t="s">
        <v>62</v>
      </c>
      <c r="C1" s="17" t="s">
        <v>63</v>
      </c>
      <c r="D1" s="17" t="s">
        <v>9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  <c r="J1" s="17" t="s">
        <v>69</v>
      </c>
      <c r="K1" s="17" t="s">
        <v>70</v>
      </c>
      <c r="L1" s="17" t="s">
        <v>71</v>
      </c>
      <c r="M1" s="17" t="s">
        <v>72</v>
      </c>
      <c r="N1" s="17" t="s">
        <v>73</v>
      </c>
      <c r="O1" s="17" t="s">
        <v>74</v>
      </c>
      <c r="P1" s="17" t="s">
        <v>75</v>
      </c>
      <c r="Q1" s="17" t="s">
        <v>76</v>
      </c>
      <c r="R1" s="17" t="s">
        <v>77</v>
      </c>
      <c r="S1" s="17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workbookViewId="0">
      <selection activeCell="B15" sqref="B15"/>
    </sheetView>
  </sheetViews>
  <sheetFormatPr defaultRowHeight="14.5" x14ac:dyDescent="0.3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19" customFormat="1" x14ac:dyDescent="0.35">
      <c r="A1" s="17" t="s">
        <v>7</v>
      </c>
      <c r="B1" s="17" t="s">
        <v>62</v>
      </c>
      <c r="C1" s="17" t="s">
        <v>9</v>
      </c>
      <c r="D1" s="17" t="s">
        <v>80</v>
      </c>
      <c r="E1" s="17" t="s">
        <v>65</v>
      </c>
      <c r="F1" s="17" t="s">
        <v>66</v>
      </c>
      <c r="G1" s="17" t="s">
        <v>81</v>
      </c>
      <c r="H1" s="17" t="s">
        <v>82</v>
      </c>
      <c r="I1" s="17" t="s">
        <v>83</v>
      </c>
      <c r="J1" s="17" t="s">
        <v>70</v>
      </c>
      <c r="K1" s="17" t="s">
        <v>71</v>
      </c>
      <c r="L1" s="17" t="s">
        <v>84</v>
      </c>
      <c r="M1" s="17" t="s">
        <v>73</v>
      </c>
      <c r="N1" s="17" t="s">
        <v>74</v>
      </c>
      <c r="O1" s="17" t="s">
        <v>77</v>
      </c>
      <c r="P1" s="17" t="s">
        <v>78</v>
      </c>
    </row>
    <row r="2" spans="1:16" x14ac:dyDescent="0.35">
      <c r="A2" s="18" t="s">
        <v>86</v>
      </c>
      <c r="B2" s="18" t="str">
        <f>VLOOKUP(A2,'[1]RCM Summary'!A:B,2,0)</f>
        <v>SHIV TRADING COMPANY</v>
      </c>
      <c r="C2" s="18" t="str">
        <f>VLOOKUP(A2,[2]_SELECT_R_GSTIN_W_ZONE_NAME_W_C!$A:$B,2,0)</f>
        <v>Sriganganagar</v>
      </c>
      <c r="D2" s="18" t="str">
        <f>VLOOKUP(A2,[2]_SELECT_R_GSTIN_W_ZONE_NAME_W_C!$A:$C,3,0)</f>
        <v>Circle-A Sriganganagar</v>
      </c>
      <c r="E2" s="18" t="str">
        <f>VLOOKUP(A2,[2]_SELECT_R_GSTIN_W_ZONE_NAME_W_C!$A:$D,4,0)</f>
        <v>Circle-A, Sriganganagar, AC / CTO Ward</v>
      </c>
      <c r="F2" s="18" t="s">
        <v>79</v>
      </c>
      <c r="G2" s="18" t="s">
        <v>85</v>
      </c>
      <c r="H2" s="18" t="s">
        <v>87</v>
      </c>
      <c r="I2" s="18" t="str">
        <f t="shared" ref="I2" si="0">MID(A2,3,10)</f>
        <v>AFGPS8710J</v>
      </c>
      <c r="J2" s="18">
        <v>46.072000000000003</v>
      </c>
      <c r="K2" s="18">
        <v>0</v>
      </c>
      <c r="L2" s="18">
        <v>1</v>
      </c>
      <c r="M2" s="18">
        <v>0</v>
      </c>
      <c r="N2" s="18">
        <v>0</v>
      </c>
      <c r="O2" s="18">
        <f t="shared" ref="O2:P2" si="1">IF(J2=0, 0, ((J2*0.18)-M2))</f>
        <v>8.2929600000000008</v>
      </c>
      <c r="P2" s="18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workbookViewId="0">
      <selection activeCell="C14" sqref="C14"/>
    </sheetView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19" customFormat="1" x14ac:dyDescent="0.35">
      <c r="A1" s="17" t="s">
        <v>7</v>
      </c>
      <c r="B1" s="17" t="s">
        <v>62</v>
      </c>
      <c r="C1" s="17" t="s">
        <v>9</v>
      </c>
      <c r="D1" s="17" t="s">
        <v>64</v>
      </c>
      <c r="E1" s="17" t="s">
        <v>65</v>
      </c>
      <c r="F1" s="17" t="s">
        <v>66</v>
      </c>
      <c r="G1" s="17" t="s">
        <v>68</v>
      </c>
      <c r="H1" s="17" t="s">
        <v>88</v>
      </c>
      <c r="I1" s="17" t="s">
        <v>70</v>
      </c>
      <c r="J1" s="17" t="s">
        <v>71</v>
      </c>
      <c r="K1" s="17" t="s">
        <v>84</v>
      </c>
      <c r="L1" s="17" t="s">
        <v>73</v>
      </c>
      <c r="M1" s="17" t="s">
        <v>74</v>
      </c>
      <c r="N1" s="17" t="s">
        <v>89</v>
      </c>
      <c r="O1" s="20" t="s">
        <v>77</v>
      </c>
      <c r="P1" s="17" t="s">
        <v>78</v>
      </c>
    </row>
    <row r="2" spans="1:16" x14ac:dyDescent="0.35">
      <c r="A2" s="18" t="s">
        <v>90</v>
      </c>
      <c r="B2" s="18" t="str">
        <f>VLOOKUP(A2,'[1]RCM Summary'!A:B,2,0)</f>
        <v>RASHI DUDH SAGAR PRIVATE LIMITED</v>
      </c>
      <c r="C2" s="18" t="str">
        <f>VLOOKUP(A2,[2]_SELECT_R_GSTIN_W_ZONE_NAME_W_C!$A:$B,2,0)</f>
        <v>Sriganganagar</v>
      </c>
      <c r="D2" s="18" t="str">
        <f>VLOOKUP(A2,[2]_SELECT_R_GSTIN_W_ZONE_NAME_W_C!$A:$C,3,0)</f>
        <v>Circle-A Hanumangarh</v>
      </c>
      <c r="E2" s="18" t="str">
        <f>VLOOKUP(A2,[2]_SELECT_R_GSTIN_W_ZONE_NAME_W_C!$A:$D,4,0)</f>
        <v>Circle-A, Hanumangarh, AC / CTO Ward</v>
      </c>
      <c r="F2" s="18" t="s">
        <v>91</v>
      </c>
      <c r="G2" s="18" t="s">
        <v>92</v>
      </c>
      <c r="H2" s="18" t="s">
        <v>93</v>
      </c>
      <c r="I2" s="18">
        <v>140.91999999999999</v>
      </c>
      <c r="J2" s="18">
        <v>258.94</v>
      </c>
      <c r="K2" s="18">
        <v>1</v>
      </c>
      <c r="L2" s="18">
        <v>0</v>
      </c>
      <c r="M2" s="18">
        <v>5.4999999999999997E-3</v>
      </c>
      <c r="N2" s="18" t="s">
        <v>94</v>
      </c>
      <c r="O2" s="21">
        <v>25.365599999999997</v>
      </c>
      <c r="P2" s="18">
        <v>46.603700000000003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1"/>
  <sheetViews>
    <sheetView workbookViewId="0">
      <selection activeCell="B14" sqref="B14"/>
    </sheetView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19" customFormat="1" x14ac:dyDescent="0.35">
      <c r="A1" s="17" t="s">
        <v>7</v>
      </c>
      <c r="B1" s="17" t="s">
        <v>95</v>
      </c>
      <c r="C1" s="17" t="s">
        <v>9</v>
      </c>
      <c r="D1" s="17" t="s">
        <v>64</v>
      </c>
      <c r="E1" s="17" t="s">
        <v>65</v>
      </c>
      <c r="F1" s="17" t="s">
        <v>66</v>
      </c>
      <c r="G1" s="17" t="s">
        <v>81</v>
      </c>
      <c r="H1" s="17" t="s">
        <v>96</v>
      </c>
      <c r="I1" s="17" t="s">
        <v>70</v>
      </c>
      <c r="J1" s="17" t="s">
        <v>71</v>
      </c>
      <c r="K1" s="17" t="s">
        <v>84</v>
      </c>
      <c r="L1" s="17" t="s">
        <v>73</v>
      </c>
      <c r="M1" s="17" t="s">
        <v>74</v>
      </c>
      <c r="N1" s="17" t="s">
        <v>97</v>
      </c>
      <c r="O1" s="17" t="s">
        <v>78</v>
      </c>
      <c r="P1" s="17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1"/>
  <sheetViews>
    <sheetView workbookViewId="0">
      <selection activeCell="D12" sqref="D12"/>
    </sheetView>
  </sheetViews>
  <sheetFormatPr defaultRowHeight="14.5" x14ac:dyDescent="0.3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 x14ac:dyDescent="0.35">
      <c r="A1" t="s">
        <v>98</v>
      </c>
      <c r="B1" t="s">
        <v>99</v>
      </c>
      <c r="C1" s="22" t="s">
        <v>100</v>
      </c>
      <c r="D1" t="s">
        <v>36</v>
      </c>
      <c r="E1" t="s">
        <v>105</v>
      </c>
      <c r="F1" t="s">
        <v>102</v>
      </c>
      <c r="G1" t="s">
        <v>103</v>
      </c>
      <c r="H1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1"/>
  <sheetViews>
    <sheetView topLeftCell="J1" workbookViewId="0">
      <selection activeCell="J11" sqref="A2:XFD11"/>
    </sheetView>
  </sheetViews>
  <sheetFormatPr defaultRowHeight="14.5" x14ac:dyDescent="0.3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 x14ac:dyDescent="0.35">
      <c r="A1" s="1" t="s">
        <v>7</v>
      </c>
      <c r="B1" s="1" t="s">
        <v>98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36</v>
      </c>
      <c r="J1" s="1" t="s">
        <v>112</v>
      </c>
      <c r="K1" s="1" t="s">
        <v>95</v>
      </c>
      <c r="L1" s="1" t="s">
        <v>101</v>
      </c>
      <c r="M1" s="1" t="s">
        <v>113</v>
      </c>
      <c r="N1" s="1" t="s">
        <v>114</v>
      </c>
      <c r="O1" s="1" t="s">
        <v>102</v>
      </c>
      <c r="P1" s="1" t="s">
        <v>103</v>
      </c>
      <c r="Q1" s="1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workbookViewId="0">
      <selection activeCell="A12" sqref="A3:XFD12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24" t="s">
        <v>0</v>
      </c>
      <c r="F1" s="24"/>
      <c r="G1" s="24"/>
      <c r="H1" s="24"/>
      <c r="I1" s="24"/>
      <c r="J1" s="24"/>
      <c r="K1" s="24"/>
      <c r="L1" s="25" t="s">
        <v>1</v>
      </c>
      <c r="M1" s="25"/>
      <c r="N1" s="25"/>
      <c r="O1" s="25"/>
      <c r="P1" s="25"/>
      <c r="Q1" s="26" t="s">
        <v>2</v>
      </c>
      <c r="R1" s="26"/>
      <c r="S1" s="26"/>
      <c r="T1" s="27" t="s">
        <v>3</v>
      </c>
      <c r="U1" s="27"/>
      <c r="V1" s="27"/>
      <c r="W1" s="27"/>
      <c r="X1" s="28" t="s">
        <v>4</v>
      </c>
      <c r="Y1" s="28"/>
      <c r="Z1" s="28"/>
      <c r="AA1" s="28"/>
      <c r="AB1" s="23" t="s">
        <v>5</v>
      </c>
      <c r="AC1" s="23"/>
      <c r="AD1" s="23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N2"/>
  <sheetViews>
    <sheetView topLeftCell="J1" workbookViewId="0">
      <selection activeCell="L13" sqref="L13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4" ht="18.5" x14ac:dyDescent="0.45">
      <c r="A1" s="29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3"/>
  <sheetViews>
    <sheetView topLeftCell="K1" workbookViewId="0">
      <selection activeCell="M15" sqref="M15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29" t="s">
        <v>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4" x14ac:dyDescent="0.35">
      <c r="A3" s="1" t="s">
        <v>51</v>
      </c>
      <c r="B3" s="16">
        <v>210416034025</v>
      </c>
      <c r="C3" s="1">
        <v>9317</v>
      </c>
      <c r="D3" s="1">
        <v>12</v>
      </c>
      <c r="E3" s="1" t="s">
        <v>49</v>
      </c>
      <c r="F3" s="1">
        <v>401924752</v>
      </c>
      <c r="G3" s="1" t="s">
        <v>44</v>
      </c>
      <c r="H3" s="1" t="s">
        <v>45</v>
      </c>
      <c r="I3" s="1" t="s">
        <v>52</v>
      </c>
      <c r="J3" s="1" t="s">
        <v>46</v>
      </c>
      <c r="K3" s="1" t="s">
        <v>47</v>
      </c>
      <c r="L3" s="1" t="s">
        <v>53</v>
      </c>
      <c r="M3" s="1" t="s">
        <v>54</v>
      </c>
      <c r="N3" s="1" t="s">
        <v>55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3"/>
  <sheetViews>
    <sheetView tabSelected="1" topLeftCell="I1" workbookViewId="0">
      <selection activeCell="L12" sqref="L12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 x14ac:dyDescent="0.45">
      <c r="A1" s="29" t="s">
        <v>56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6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6" x14ac:dyDescent="0.35">
      <c r="A3" s="1" t="s">
        <v>58</v>
      </c>
      <c r="B3" s="16">
        <v>310212047113</v>
      </c>
      <c r="C3" s="1">
        <v>3451</v>
      </c>
      <c r="D3" s="1">
        <v>12</v>
      </c>
      <c r="E3" s="1" t="s">
        <v>50</v>
      </c>
      <c r="F3" s="1">
        <v>743803806</v>
      </c>
      <c r="G3" s="1" t="s">
        <v>44</v>
      </c>
      <c r="H3" s="1" t="s">
        <v>45</v>
      </c>
      <c r="I3" s="1" t="s">
        <v>59</v>
      </c>
      <c r="J3" s="1" t="s">
        <v>46</v>
      </c>
      <c r="K3" s="1" t="s">
        <v>57</v>
      </c>
      <c r="L3" s="1" t="s">
        <v>60</v>
      </c>
      <c r="M3" s="1" t="s">
        <v>61</v>
      </c>
      <c r="N3" s="1" t="s">
        <v>55</v>
      </c>
      <c r="O3" s="1" t="s">
        <v>61</v>
      </c>
      <c r="P3" s="1" t="s">
        <v>60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 Royalty (P&amp;L)</vt:lpstr>
      <vt:lpstr>Rent (P&amp;L)</vt:lpstr>
      <vt:lpstr>Frieght (P&amp;L)</vt:lpstr>
      <vt:lpstr>Legal &amp; Professional (P&amp;L)</vt:lpstr>
      <vt:lpstr>Comp TP with TDS &gt; 1.5Cr</vt:lpstr>
      <vt:lpstr>GSTR9 Non Filers</vt:lpstr>
      <vt:lpstr>Eatries dealing in 5%</vt:lpstr>
      <vt:lpstr>E1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2026-08-13T10:26:27Z</dcterms:modified>
</cp:coreProperties>
</file>