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gitm.sharepoint.com/sites/PvCQRSOFI/Shared Documents/Dissemination/Publications/WBC filtration/"/>
    </mc:Choice>
  </mc:AlternateContent>
  <xr:revisionPtr revIDLastSave="0" documentId="8_{57A355C9-380D-4D7E-9216-F38611862C2B}" xr6:coauthVersionLast="47" xr6:coauthVersionMax="47" xr10:uidLastSave="{00000000-0000-0000-0000-000000000000}"/>
  <bookViews>
    <workbookView xWindow="-110" yWindow="-110" windowWidth="19420" windowHeight="10420" xr2:uid="{7845BB52-19FF-49F0-AB64-756170BB754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S21" i="1"/>
  <c r="T21" i="1"/>
  <c r="S22" i="1"/>
  <c r="T22" i="1"/>
  <c r="S23" i="1"/>
  <c r="T23" i="1"/>
  <c r="I21" i="1"/>
  <c r="J21" i="1"/>
  <c r="K21" i="1"/>
  <c r="L21" i="1"/>
  <c r="M21" i="1"/>
  <c r="N21" i="1"/>
  <c r="O21" i="1"/>
  <c r="P21" i="1"/>
  <c r="Q21" i="1"/>
  <c r="R21" i="1"/>
  <c r="I22" i="1"/>
  <c r="J22" i="1"/>
  <c r="K22" i="1"/>
  <c r="L22" i="1"/>
  <c r="M22" i="1"/>
  <c r="N22" i="1"/>
  <c r="O22" i="1"/>
  <c r="P22" i="1"/>
  <c r="Q22" i="1"/>
  <c r="R22" i="1"/>
  <c r="I23" i="1"/>
  <c r="J23" i="1"/>
  <c r="K23" i="1"/>
  <c r="L23" i="1"/>
  <c r="M23" i="1"/>
  <c r="N23" i="1"/>
  <c r="O23" i="1"/>
  <c r="P23" i="1"/>
  <c r="Q23" i="1"/>
  <c r="R23" i="1"/>
  <c r="G21" i="1"/>
  <c r="H21" i="1"/>
  <c r="H22" i="1"/>
  <c r="G23" i="1"/>
  <c r="H23" i="1"/>
  <c r="F21" i="1"/>
  <c r="F22" i="1"/>
  <c r="F23" i="1"/>
  <c r="E23" i="1"/>
  <c r="E22" i="1"/>
  <c r="E2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2" i="1"/>
  <c r="O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2" i="1"/>
  <c r="M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<sst xmlns="http://schemas.openxmlformats.org/spreadsheetml/2006/main" count="94" uniqueCount="57">
  <si>
    <t>Sample</t>
  </si>
  <si>
    <t>Library prep kit</t>
  </si>
  <si>
    <t>FastSelect depletion</t>
  </si>
  <si>
    <t>WBC depletion</t>
  </si>
  <si>
    <t>Total nr of raw read pairs (M)</t>
  </si>
  <si>
    <t>Total nr of read pairs after trimming (M)</t>
  </si>
  <si>
    <t>% reads trimmed</t>
  </si>
  <si>
    <t>STAR uniquely mapped read pairs (M)</t>
  </si>
  <si>
    <t>% uniquely mapped read pairs</t>
  </si>
  <si>
    <t>Uniquely mapped read pairs Pk (M)</t>
  </si>
  <si>
    <t>% uniquely mapped read pairs Pk (M)</t>
  </si>
  <si>
    <t>Primary mapped read pairs flagstat (M)</t>
  </si>
  <si>
    <t>% primary mapped read pairs flagstat</t>
  </si>
  <si>
    <t>Primary mapped read pairs Pk flagstat (M)</t>
  </si>
  <si>
    <t>% primary mapped read pairs Pk flagstat</t>
  </si>
  <si>
    <t>nr of Pk genes detected (≥10 counts)</t>
  </si>
  <si>
    <t>% of Pk genes detected (&gt;= 10 counts)</t>
  </si>
  <si>
    <t>FastQ screen % Pk</t>
  </si>
  <si>
    <t>Primary mapped reads flagstat (M)</t>
  </si>
  <si>
    <t>Primary mapped reads Pk flagstat (M)</t>
  </si>
  <si>
    <t>104974-001-001_S1_L001</t>
  </si>
  <si>
    <t>mRNA_qiagen</t>
  </si>
  <si>
    <t>globin</t>
  </si>
  <si>
    <t>nofilter</t>
  </si>
  <si>
    <t>104974-001-002_S1_L001</t>
  </si>
  <si>
    <t>centpip</t>
  </si>
  <si>
    <t>104974-001-003_S1_L001</t>
  </si>
  <si>
    <t>plasmo</t>
  </si>
  <si>
    <t>104974-001-004_S1_L001</t>
  </si>
  <si>
    <t>pmacs</t>
  </si>
  <si>
    <t>104974-001-005_S1_L001</t>
  </si>
  <si>
    <t>cellulose</t>
  </si>
  <si>
    <t>104974-001-006_S1_L001</t>
  </si>
  <si>
    <t>globin &amp; human rRNA</t>
  </si>
  <si>
    <t>104974-001-007_S1_L001</t>
  </si>
  <si>
    <t>tRNA_qiagen</t>
  </si>
  <si>
    <t>104974-001-008_S1_L001</t>
  </si>
  <si>
    <t>104974-001-009_S1_L001</t>
  </si>
  <si>
    <t>104974-001-010_S1_L001</t>
  </si>
  <si>
    <t>104974-001-011_S1_L001</t>
  </si>
  <si>
    <t>104974-001-012_S1_L001</t>
  </si>
  <si>
    <t>mRNA_illumina</t>
  </si>
  <si>
    <t>NA</t>
  </si>
  <si>
    <t>104974-001-013_S1_L001</t>
  </si>
  <si>
    <t>104974-001-014_S1_L001</t>
  </si>
  <si>
    <t>104974-001-015_S1_L001</t>
  </si>
  <si>
    <t>104974-001-016_S1_L001</t>
  </si>
  <si>
    <t>https://github.com/alexdobin/STAR/issues/507</t>
  </si>
  <si>
    <t>Unfiltered human</t>
  </si>
  <si>
    <t>samtools view $i | awk '/NH:i:1\t/ {print $1} ' | sort | uniq | wc -l</t>
  </si>
  <si>
    <t>Unfiltered pk</t>
  </si>
  <si>
    <t>Filtered human genes</t>
  </si>
  <si>
    <t>Filtered Pk genes</t>
  </si>
  <si>
    <t>averages</t>
  </si>
  <si>
    <t>illumina</t>
  </si>
  <si>
    <t>mrna</t>
  </si>
  <si>
    <t>total 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</si>
</sst>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,,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wrapText="1"/>
    </xf>
    <xf numFmtId="164" fontId="0" fillId="0" borderId="0" xfId="0" applyNumberFormat="1"/>
    <xf numFmtId="165" fontId="0" fillId="0" borderId="0" xfId="1" applyNumberFormat="1" applyFont="1"/>
    <xf numFmtId="165" fontId="2" fillId="0" borderId="0" xfId="0" applyNumberFormat="1" applyFont="1" applyAlignment="1">
      <alignment wrapText="1"/>
    </xf>
    <xf numFmtId="165" fontId="0" fillId="0" borderId="0" xfId="0" applyNumberFormat="1"/>
    <xf numFmtId="165" fontId="1" fillId="0" borderId="0" xfId="1" applyNumberFormat="1" applyFont="1"/>
    <xf numFmtId="0" fontId="0" fillId="0" borderId="0" xfId="0" applyAlignment="1">
      <alignment vertical="center"/>
    </xf>
    <xf numFmtId="0" fontId="0" fillId="0" borderId="0" xfId="1" applyNumberFormat="1" applyFont="1"/>
    <xf numFmtId="0" fontId="3" fillId="0" borderId="0" xfId="2" applyAlignment="1">
      <alignment wrapText="1"/>
    </xf>
    <xf numFmtId="164" fontId="3" fillId="0" borderId="0" xfId="2" applyNumberFormat="1"/>
    <xf numFmtId="9" fontId="0" fillId="0" borderId="0" xfId="1" applyFont="1"/>
  </cellXfs>
  <cellStyles count="3">
    <cellStyle name="Explanatory Text" xfId="2" builtinId="53"/>
    <cellStyle name="Normal" xfId="0" builtinId="0"/>
    <cellStyle name="Percent" xfId="1" builtinId="5"/>
  </cellStyles>
  <dxfs count="17">
    <dxf>
      <numFmt numFmtId="164" formatCode="0.000,,"/>
    </dxf>
    <dxf>
      <numFmt numFmtId="164" formatCode="0.000,,"/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numFmt numFmtId="165" formatCode="0.0%"/>
    </dxf>
    <dxf>
      <numFmt numFmtId="164" formatCode="0.000,,"/>
    </dxf>
    <dxf>
      <numFmt numFmtId="165" formatCode="0.0%"/>
    </dxf>
    <dxf>
      <numFmt numFmtId="164" formatCode="0.000,,"/>
    </dxf>
    <dxf>
      <numFmt numFmtId="165" formatCode="0.0%"/>
    </dxf>
    <dxf>
      <numFmt numFmtId="164" formatCode="0.000,,"/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,,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,,"/>
    </dxf>
    <dxf>
      <numFmt numFmtId="164" formatCode="0.000,,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Uniquely mapped read pairs Pk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104974-001-001_S1_L001</c:v>
                </c:pt>
                <c:pt idx="1">
                  <c:v>104974-001-002_S1_L001</c:v>
                </c:pt>
                <c:pt idx="2">
                  <c:v>104974-001-003_S1_L001</c:v>
                </c:pt>
                <c:pt idx="3">
                  <c:v>104974-001-004_S1_L001</c:v>
                </c:pt>
                <c:pt idx="4">
                  <c:v>104974-001-005_S1_L001</c:v>
                </c:pt>
                <c:pt idx="5">
                  <c:v>104974-001-006_S1_L001</c:v>
                </c:pt>
                <c:pt idx="6">
                  <c:v>104974-001-007_S1_L001</c:v>
                </c:pt>
                <c:pt idx="7">
                  <c:v>104974-001-008_S1_L001</c:v>
                </c:pt>
                <c:pt idx="8">
                  <c:v>104974-001-009_S1_L001</c:v>
                </c:pt>
                <c:pt idx="9">
                  <c:v>104974-001-010_S1_L001</c:v>
                </c:pt>
                <c:pt idx="10">
                  <c:v>104974-001-011_S1_L001</c:v>
                </c:pt>
                <c:pt idx="11">
                  <c:v>104974-001-012_S1_L001</c:v>
                </c:pt>
                <c:pt idx="12">
                  <c:v>104974-001-013_S1_L001</c:v>
                </c:pt>
                <c:pt idx="13">
                  <c:v>104974-001-014_S1_L001</c:v>
                </c:pt>
                <c:pt idx="14">
                  <c:v>104974-001-015_S1_L001</c:v>
                </c:pt>
                <c:pt idx="15">
                  <c:v>104974-001-016_S1_L001</c:v>
                </c:pt>
              </c:strCache>
            </c:strRef>
          </c:cat>
          <c:val>
            <c:numRef>
              <c:f>Sheet1!$K$2:$K$17</c:f>
              <c:numCache>
                <c:formatCode>0.0%</c:formatCode>
                <c:ptCount val="16"/>
                <c:pt idx="0">
                  <c:v>4.7135745928086385E-2</c:v>
                </c:pt>
                <c:pt idx="1">
                  <c:v>7.19345636130969E-2</c:v>
                </c:pt>
                <c:pt idx="2">
                  <c:v>0.31753276747619619</c:v>
                </c:pt>
                <c:pt idx="3">
                  <c:v>0.40550214629866022</c:v>
                </c:pt>
                <c:pt idx="4">
                  <c:v>0.46927677146904823</c:v>
                </c:pt>
                <c:pt idx="5">
                  <c:v>4.4874654515018542E-2</c:v>
                </c:pt>
                <c:pt idx="6">
                  <c:v>6.8736563535653467E-2</c:v>
                </c:pt>
                <c:pt idx="7">
                  <c:v>9.7553923176348978E-2</c:v>
                </c:pt>
                <c:pt idx="8">
                  <c:v>0.19883624429160737</c:v>
                </c:pt>
                <c:pt idx="9">
                  <c:v>0.23735214841028873</c:v>
                </c:pt>
                <c:pt idx="10">
                  <c:v>0.23457890865502493</c:v>
                </c:pt>
                <c:pt idx="11">
                  <c:v>1.501256567730223E-2</c:v>
                </c:pt>
                <c:pt idx="12">
                  <c:v>1.7737295762931572E-2</c:v>
                </c:pt>
                <c:pt idx="13">
                  <c:v>2.581362437019433E-2</c:v>
                </c:pt>
                <c:pt idx="14">
                  <c:v>6.4587246122597225E-2</c:v>
                </c:pt>
                <c:pt idx="15">
                  <c:v>2.5920180585862072E-2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1C-4903-B7A5-1E84F12165D4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primary mapped read pairs Pk flagstat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104974-001-001_S1_L001</c:v>
                </c:pt>
                <c:pt idx="1">
                  <c:v>104974-001-002_S1_L001</c:v>
                </c:pt>
                <c:pt idx="2">
                  <c:v>104974-001-003_S1_L001</c:v>
                </c:pt>
                <c:pt idx="3">
                  <c:v>104974-001-004_S1_L001</c:v>
                </c:pt>
                <c:pt idx="4">
                  <c:v>104974-001-005_S1_L001</c:v>
                </c:pt>
                <c:pt idx="5">
                  <c:v>104974-001-006_S1_L001</c:v>
                </c:pt>
                <c:pt idx="6">
                  <c:v>104974-001-007_S1_L001</c:v>
                </c:pt>
                <c:pt idx="7">
                  <c:v>104974-001-008_S1_L001</c:v>
                </c:pt>
                <c:pt idx="8">
                  <c:v>104974-001-009_S1_L001</c:v>
                </c:pt>
                <c:pt idx="9">
                  <c:v>104974-001-010_S1_L001</c:v>
                </c:pt>
                <c:pt idx="10">
                  <c:v>104974-001-011_S1_L001</c:v>
                </c:pt>
                <c:pt idx="11">
                  <c:v>104974-001-012_S1_L001</c:v>
                </c:pt>
                <c:pt idx="12">
                  <c:v>104974-001-013_S1_L001</c:v>
                </c:pt>
                <c:pt idx="13">
                  <c:v>104974-001-014_S1_L001</c:v>
                </c:pt>
                <c:pt idx="14">
                  <c:v>104974-001-015_S1_L001</c:v>
                </c:pt>
                <c:pt idx="15">
                  <c:v>104974-001-016_S1_L001</c:v>
                </c:pt>
              </c:strCache>
            </c:strRef>
          </c:cat>
          <c:val>
            <c:numRef>
              <c:f>Sheet1!$O$2:$O$17</c:f>
              <c:numCache>
                <c:formatCode>0.0%</c:formatCode>
                <c:ptCount val="16"/>
                <c:pt idx="0">
                  <c:v>4.8511278991895813E-2</c:v>
                </c:pt>
                <c:pt idx="1">
                  <c:v>7.3667272648226728E-2</c:v>
                </c:pt>
                <c:pt idx="2">
                  <c:v>0.32405353910619428</c:v>
                </c:pt>
                <c:pt idx="3">
                  <c:v>0.41220268747457228</c:v>
                </c:pt>
                <c:pt idx="4">
                  <c:v>0.47874518660922522</c:v>
                </c:pt>
                <c:pt idx="5">
                  <c:v>4.6336682464614795E-2</c:v>
                </c:pt>
                <c:pt idx="6">
                  <c:v>0.24217880970525488</c:v>
                </c:pt>
                <c:pt idx="7">
                  <c:v>0.35342895887058939</c:v>
                </c:pt>
                <c:pt idx="8">
                  <c:v>0.68592350800091617</c:v>
                </c:pt>
                <c:pt idx="9">
                  <c:v>0.74960642312072701</c:v>
                </c:pt>
                <c:pt idx="10">
                  <c:v>0.73459451330808834</c:v>
                </c:pt>
                <c:pt idx="11">
                  <c:v>1.575969802254577E-2</c:v>
                </c:pt>
                <c:pt idx="12">
                  <c:v>1.8528702097649768E-2</c:v>
                </c:pt>
                <c:pt idx="13">
                  <c:v>2.73375125724367E-2</c:v>
                </c:pt>
                <c:pt idx="14">
                  <c:v>6.7643605484950603E-2</c:v>
                </c:pt>
                <c:pt idx="15">
                  <c:v>2.7600838510695048E-2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81C-4903-B7A5-1E84F12165D4}"/>
            </c:ext>
          </c:extLst>
        </c:ser>
        <c:ser>
          <c:idx val="3"/>
          <c:order val="2"/>
          <c:tx>
            <c:strRef>
              <c:f>Sheet1!$R$1</c:f>
              <c:strCache>
                <c:ptCount val="1"/>
                <c:pt idx="0">
                  <c:v>FastQ screen % Pk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104974-001-001_S1_L001</c:v>
                </c:pt>
                <c:pt idx="1">
                  <c:v>104974-001-002_S1_L001</c:v>
                </c:pt>
                <c:pt idx="2">
                  <c:v>104974-001-003_S1_L001</c:v>
                </c:pt>
                <c:pt idx="3">
                  <c:v>104974-001-004_S1_L001</c:v>
                </c:pt>
                <c:pt idx="4">
                  <c:v>104974-001-005_S1_L001</c:v>
                </c:pt>
                <c:pt idx="5">
                  <c:v>104974-001-006_S1_L001</c:v>
                </c:pt>
                <c:pt idx="6">
                  <c:v>104974-001-007_S1_L001</c:v>
                </c:pt>
                <c:pt idx="7">
                  <c:v>104974-001-008_S1_L001</c:v>
                </c:pt>
                <c:pt idx="8">
                  <c:v>104974-001-009_S1_L001</c:v>
                </c:pt>
                <c:pt idx="9">
                  <c:v>104974-001-010_S1_L001</c:v>
                </c:pt>
                <c:pt idx="10">
                  <c:v>104974-001-011_S1_L001</c:v>
                </c:pt>
                <c:pt idx="11">
                  <c:v>104974-001-012_S1_L001</c:v>
                </c:pt>
                <c:pt idx="12">
                  <c:v>104974-001-013_S1_L001</c:v>
                </c:pt>
                <c:pt idx="13">
                  <c:v>104974-001-014_S1_L001</c:v>
                </c:pt>
                <c:pt idx="14">
                  <c:v>104974-001-015_S1_L001</c:v>
                </c:pt>
                <c:pt idx="15">
                  <c:v>104974-001-016_S1_L001</c:v>
                </c:pt>
              </c:strCache>
            </c:strRef>
          </c:cat>
          <c:val>
            <c:numRef>
              <c:f>Sheet1!$R$2:$R$17</c:f>
              <c:numCache>
                <c:formatCode>0.0%</c:formatCode>
                <c:ptCount val="16"/>
                <c:pt idx="0">
                  <c:v>2.3199999999999998E-2</c:v>
                </c:pt>
                <c:pt idx="1">
                  <c:v>5.0099999999999999E-2</c:v>
                </c:pt>
                <c:pt idx="2">
                  <c:v>0.11</c:v>
                </c:pt>
                <c:pt idx="3">
                  <c:v>8.1100000000000005E-2</c:v>
                </c:pt>
                <c:pt idx="4">
                  <c:v>0.152</c:v>
                </c:pt>
                <c:pt idx="5">
                  <c:v>9.9900000000000006E-3</c:v>
                </c:pt>
                <c:pt idx="6">
                  <c:v>0.192</c:v>
                </c:pt>
                <c:pt idx="7">
                  <c:v>0.26100000000000001</c:v>
                </c:pt>
                <c:pt idx="8">
                  <c:v>0.50700000000000001</c:v>
                </c:pt>
                <c:pt idx="9">
                  <c:v>0.59399999999999997</c:v>
                </c:pt>
                <c:pt idx="10">
                  <c:v>0.46300000000000002</c:v>
                </c:pt>
                <c:pt idx="11">
                  <c:v>1.6199999999999999E-2</c:v>
                </c:pt>
                <c:pt idx="12">
                  <c:v>1.83E-2</c:v>
                </c:pt>
                <c:pt idx="13">
                  <c:v>2.64E-2</c:v>
                </c:pt>
                <c:pt idx="14">
                  <c:v>6.4899999999999999E-2</c:v>
                </c:pt>
                <c:pt idx="15">
                  <c:v>2.75E-2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81C-4903-B7A5-1E84F12165D4}"/>
            </c:ext>
          </c:extLst>
        </c:ser>
        <c:ser>
          <c:idx val="2"/>
          <c:order val="3"/>
          <c:tx>
            <c:strRef>
              <c:f>Sheet1!$Q$1</c:f>
              <c:strCache>
                <c:ptCount val="1"/>
                <c:pt idx="0">
                  <c:v>% of Pk genes detected (&gt;= 10 counts)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104974-001-001_S1_L001</c:v>
                </c:pt>
                <c:pt idx="1">
                  <c:v>104974-001-002_S1_L001</c:v>
                </c:pt>
                <c:pt idx="2">
                  <c:v>104974-001-003_S1_L001</c:v>
                </c:pt>
                <c:pt idx="3">
                  <c:v>104974-001-004_S1_L001</c:v>
                </c:pt>
                <c:pt idx="4">
                  <c:v>104974-001-005_S1_L001</c:v>
                </c:pt>
                <c:pt idx="5">
                  <c:v>104974-001-006_S1_L001</c:v>
                </c:pt>
                <c:pt idx="6">
                  <c:v>104974-001-007_S1_L001</c:v>
                </c:pt>
                <c:pt idx="7">
                  <c:v>104974-001-008_S1_L001</c:v>
                </c:pt>
                <c:pt idx="8">
                  <c:v>104974-001-009_S1_L001</c:v>
                </c:pt>
                <c:pt idx="9">
                  <c:v>104974-001-010_S1_L001</c:v>
                </c:pt>
                <c:pt idx="10">
                  <c:v>104974-001-011_S1_L001</c:v>
                </c:pt>
                <c:pt idx="11">
                  <c:v>104974-001-012_S1_L001</c:v>
                </c:pt>
                <c:pt idx="12">
                  <c:v>104974-001-013_S1_L001</c:v>
                </c:pt>
                <c:pt idx="13">
                  <c:v>104974-001-014_S1_L001</c:v>
                </c:pt>
                <c:pt idx="14">
                  <c:v>104974-001-015_S1_L001</c:v>
                </c:pt>
                <c:pt idx="15">
                  <c:v>104974-001-016_S1_L001</c:v>
                </c:pt>
              </c:strCache>
            </c:strRef>
          </c:cat>
          <c:val>
            <c:numRef>
              <c:f>Sheet1!$Q$2:$Q$17</c:f>
              <c:numCache>
                <c:formatCode>0.0%</c:formatCode>
                <c:ptCount val="16"/>
                <c:pt idx="0">
                  <c:v>0.79891198756557213</c:v>
                </c:pt>
                <c:pt idx="1">
                  <c:v>0.89799883427239169</c:v>
                </c:pt>
                <c:pt idx="2">
                  <c:v>0.93879930056343497</c:v>
                </c:pt>
                <c:pt idx="3">
                  <c:v>0.94171361958422384</c:v>
                </c:pt>
                <c:pt idx="4">
                  <c:v>0.92947347969691085</c:v>
                </c:pt>
                <c:pt idx="5">
                  <c:v>0.69807654944627939</c:v>
                </c:pt>
                <c:pt idx="6">
                  <c:v>0.81251214299592001</c:v>
                </c:pt>
                <c:pt idx="7">
                  <c:v>0.80512920147658829</c:v>
                </c:pt>
                <c:pt idx="8">
                  <c:v>0.88362152710316688</c:v>
                </c:pt>
                <c:pt idx="9">
                  <c:v>0.91839906741791333</c:v>
                </c:pt>
                <c:pt idx="10">
                  <c:v>0.87818146493102778</c:v>
                </c:pt>
                <c:pt idx="11">
                  <c:v>0.75966582475228284</c:v>
                </c:pt>
                <c:pt idx="12">
                  <c:v>0.83718671070526518</c:v>
                </c:pt>
                <c:pt idx="13">
                  <c:v>0.8428210608121236</c:v>
                </c:pt>
                <c:pt idx="14">
                  <c:v>0.96133670099086843</c:v>
                </c:pt>
                <c:pt idx="15">
                  <c:v>0.89625024285991839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81C-4903-B7A5-1E84F121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075880"/>
        <c:axId val="671076240"/>
      </c:barChart>
      <c:catAx>
        <c:axId val="67107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76240"/>
        <c:crosses val="autoZero"/>
        <c:auto val="1"/>
        <c:lblAlgn val="ctr"/>
        <c:lblOffset val="100"/>
        <c:noMultiLvlLbl val="0"/>
      </c:catAx>
      <c:valAx>
        <c:axId val="671076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7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26</xdr:row>
      <xdr:rowOff>34924</xdr:rowOff>
    </xdr:from>
    <xdr:to>
      <xdr:col>8</xdr:col>
      <xdr:colOff>69850</xdr:colOff>
      <xdr:row>57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E3FB7-8896-EAE6-6653-F7D563A6A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565EE1-53D5-4623-97DD-D6ECA7EBC1A8}" name="Table1" displayName="Table1" ref="A1:T17" totalsRowShown="0" headerRowDxfId="16">
  <autoFilter ref="A1:T17" xr:uid="{71565EE1-53D5-4623-97DD-D6ECA7EBC1A8}"/>
  <tableColumns count="20">
    <tableColumn id="1" xr3:uid="{6A2AC1A5-4973-47E0-B011-B31208A8DE28}" name="Sample"/>
    <tableColumn id="2" xr3:uid="{0D7C0294-D4A5-4BE8-A37E-4F1A141112E6}" name="Library prep kit"/>
    <tableColumn id="3" xr3:uid="{C9C73013-E4EF-4DDC-96B3-6A5088375F27}" name="FastSelect depletion"/>
    <tableColumn id="4" xr3:uid="{0F38D796-74C1-4113-93C2-57174FC10CED}" name="WBC depletion"/>
    <tableColumn id="5" xr3:uid="{5AF4608F-4F46-4B56-8ECF-70BFA4DE2C21}" name="Total nr of raw read pairs (M)" dataDxfId="15"/>
    <tableColumn id="6" xr3:uid="{3CF77681-97B5-44B3-9FB9-38BED3334703}" name="Total nr of read pairs after trimming (M)" dataDxfId="14"/>
    <tableColumn id="7" xr3:uid="{055D73B5-1350-4189-99F1-446CAC8CA44E}" name="% reads trimmed" dataDxfId="13">
      <calculatedColumnFormula>1 - F2/E2</calculatedColumnFormula>
    </tableColumn>
    <tableColumn id="8" xr3:uid="{44967C83-0C88-416F-8A19-6CD99958943A}" name="STAR uniquely mapped read pairs (M)" dataDxfId="12"/>
    <tableColumn id="9" xr3:uid="{ABDA5BB8-90D5-443B-A51D-12A7C58A4915}" name="% uniquely mapped read pairs" dataDxfId="11">
      <calculatedColumnFormula>H2/F2</calculatedColumnFormula>
    </tableColumn>
    <tableColumn id="11" xr3:uid="{0228CFEE-5C3B-4378-86E3-A64560DC8445}" name="Uniquely mapped read pairs Pk (M)" dataDxfId="10"/>
    <tableColumn id="12" xr3:uid="{027CBCB0-FDB9-4206-86C1-8E56A5CBC4E7}" name="% uniquely mapped read pairs Pk (M)" dataDxfId="9">
      <calculatedColumnFormula>J2/F2</calculatedColumnFormula>
    </tableColumn>
    <tableColumn id="14" xr3:uid="{56682FE6-61C0-41B0-B5AC-B14427AFB2B6}" name="Primary mapped read pairs flagstat (M)" dataDxfId="8">
      <calculatedColumnFormula>S2/2</calculatedColumnFormula>
    </tableColumn>
    <tableColumn id="15" xr3:uid="{1D92A02F-9466-4C70-B0E6-59AB4CB09A7A}" name="% primary mapped read pairs flagstat" dataDxfId="7">
      <calculatedColumnFormula>L2/F2</calculatedColumnFormula>
    </tableColumn>
    <tableColumn id="16" xr3:uid="{49B39EC4-899A-49F1-9F47-782A0F1BC831}" name="Primary mapped read pairs Pk flagstat (M)" dataDxfId="6">
      <calculatedColumnFormula>T2/2</calculatedColumnFormula>
    </tableColumn>
    <tableColumn id="17" xr3:uid="{8D0FFD39-3BF4-4D31-9842-70DFB994367F}" name="% primary mapped read pairs Pk flagstat" dataDxfId="5">
      <calculatedColumnFormula>N2/F2</calculatedColumnFormula>
    </tableColumn>
    <tableColumn id="23" xr3:uid="{0A0692DD-49BD-4E95-A4CF-F87A2B8D0E72}" name="nr of Pk genes detected (≥10 counts)" dataDxfId="4"/>
    <tableColumn id="24" xr3:uid="{0A513EE1-9DDB-44E5-BD33-917731CEEED4}" name="% of Pk genes detected (&gt;= 10 counts)" dataDxfId="3">
      <calculatedColumnFormula>Table1[[#This Row],[nr of Pk genes detected (≥10 counts)]]/($Q$32)</calculatedColumnFormula>
    </tableColumn>
    <tableColumn id="18" xr3:uid="{847FBF7C-8205-4B35-84D6-9E89F6883771}" name="FastQ screen % Pk" dataDxfId="2"/>
    <tableColumn id="20" xr3:uid="{3B62E6CB-607D-4CA6-BECD-699BB4C98B51}" name="Primary mapped reads flagstat (M)" dataDxfId="1"/>
    <tableColumn id="21" xr3:uid="{558E143F-497A-4A00-8448-26919DEA8919}" name="Primary mapped reads Pk flagstat (M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7701-8DD0-4DD1-BE5F-E31C564E0451}">
  <dimension ref="A1:T32"/>
  <sheetViews>
    <sheetView tabSelected="1" topLeftCell="A47" zoomScaleNormal="100" workbookViewId="0">
      <selection activeCell="J11" sqref="J11"/>
    </sheetView>
  </sheetViews>
  <sheetFormatPr defaultRowHeight="14.5" x14ac:dyDescent="0.35"/>
  <cols>
    <col min="1" max="1" width="22.453125" customWidth="1"/>
    <col min="2" max="2" width="16.7265625" bestFit="1" customWidth="1"/>
    <col min="3" max="3" width="21.7265625" bestFit="1" customWidth="1"/>
    <col min="4" max="4" width="17.81640625" customWidth="1"/>
    <col min="5" max="5" width="16.1796875" bestFit="1" customWidth="1"/>
    <col min="6" max="6" width="16.81640625" bestFit="1" customWidth="1"/>
    <col min="7" max="7" width="11" style="5" bestFit="1" customWidth="1"/>
    <col min="8" max="8" width="16.1796875" bestFit="1" customWidth="1"/>
    <col min="9" max="9" width="13.1796875" style="5" bestFit="1" customWidth="1"/>
    <col min="10" max="10" width="18.81640625" customWidth="1"/>
    <col min="11" max="11" width="21.1796875" style="5" bestFit="1" customWidth="1"/>
    <col min="12" max="12" width="22.54296875" bestFit="1" customWidth="1"/>
    <col min="13" max="13" width="20.1796875" style="5" bestFit="1" customWidth="1"/>
    <col min="14" max="14" width="22.54296875" bestFit="1" customWidth="1"/>
    <col min="15" max="15" width="21.81640625" style="5" bestFit="1" customWidth="1"/>
    <col min="16" max="17" width="21.81640625" style="5" customWidth="1"/>
    <col min="18" max="18" width="11" customWidth="1"/>
    <col min="19" max="19" width="19" bestFit="1" customWidth="1"/>
    <col min="20" max="20" width="23.453125" bestFit="1" customWidth="1"/>
  </cols>
  <sheetData>
    <row r="1" spans="1:20" s="1" customFormat="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4" t="s">
        <v>8</v>
      </c>
      <c r="J1" s="1" t="s">
        <v>9</v>
      </c>
      <c r="K1" s="4" t="s">
        <v>10</v>
      </c>
      <c r="L1" s="1" t="s">
        <v>11</v>
      </c>
      <c r="M1" s="4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1" t="s">
        <v>17</v>
      </c>
      <c r="S1" s="9" t="s">
        <v>18</v>
      </c>
      <c r="T1" s="9" t="s">
        <v>19</v>
      </c>
    </row>
    <row r="2" spans="1:20" x14ac:dyDescent="0.35">
      <c r="A2" t="s">
        <v>20</v>
      </c>
      <c r="B2" t="s">
        <v>21</v>
      </c>
      <c r="C2" t="s">
        <v>22</v>
      </c>
      <c r="D2" t="s">
        <v>23</v>
      </c>
      <c r="E2" s="2">
        <v>62706972</v>
      </c>
      <c r="F2" s="2">
        <v>30588505</v>
      </c>
      <c r="G2" s="6">
        <f t="shared" ref="G2:G17" si="0">1 - F2/E2</f>
        <v>0.51219929739232184</v>
      </c>
      <c r="H2" s="2">
        <v>24306612</v>
      </c>
      <c r="I2" s="5">
        <f t="shared" ref="I2:I17" si="1">H2/F2</f>
        <v>0.79463223194464716</v>
      </c>
      <c r="J2" s="2">
        <v>1441812</v>
      </c>
      <c r="K2" s="3">
        <f t="shared" ref="K2:K17" si="2">J2/F2</f>
        <v>4.7135745928086385E-2</v>
      </c>
      <c r="L2" s="2">
        <f t="shared" ref="L2:L17" si="3">S2/2</f>
        <v>27246439</v>
      </c>
      <c r="M2" s="3">
        <f t="shared" ref="M2:M17" si="4">L2/F2</f>
        <v>0.89074111336922157</v>
      </c>
      <c r="N2" s="2">
        <f t="shared" ref="N2:N17" si="5">T2/2</f>
        <v>1483887.5</v>
      </c>
      <c r="O2" s="3">
        <f t="shared" ref="O2:O17" si="6">N2/F2</f>
        <v>4.8511278991895813E-2</v>
      </c>
      <c r="P2" s="8">
        <v>4112</v>
      </c>
      <c r="Q2" s="3">
        <f>Table1[[#This Row],[nr of Pk genes detected (≥10 counts)]]/($Q$32)</f>
        <v>0.79891198756557213</v>
      </c>
      <c r="R2" s="3">
        <v>2.3199999999999998E-2</v>
      </c>
      <c r="S2" s="10">
        <v>54492878</v>
      </c>
      <c r="T2" s="10">
        <v>2967775</v>
      </c>
    </row>
    <row r="3" spans="1:20" x14ac:dyDescent="0.35">
      <c r="A3" t="s">
        <v>24</v>
      </c>
      <c r="B3" t="s">
        <v>21</v>
      </c>
      <c r="C3" t="s">
        <v>22</v>
      </c>
      <c r="D3" t="s">
        <v>25</v>
      </c>
      <c r="E3" s="2">
        <v>64669874</v>
      </c>
      <c r="F3" s="2">
        <v>44899056</v>
      </c>
      <c r="G3" s="6">
        <f t="shared" si="0"/>
        <v>0.30571913593027877</v>
      </c>
      <c r="H3" s="2">
        <v>36303873</v>
      </c>
      <c r="I3" s="5">
        <f t="shared" si="1"/>
        <v>0.80856650972795507</v>
      </c>
      <c r="J3" s="2">
        <v>3229794</v>
      </c>
      <c r="K3" s="3">
        <f t="shared" si="2"/>
        <v>7.19345636130969E-2</v>
      </c>
      <c r="L3" s="2">
        <f t="shared" si="3"/>
        <v>40726384.5</v>
      </c>
      <c r="M3" s="3">
        <f t="shared" si="4"/>
        <v>0.90706549598726527</v>
      </c>
      <c r="N3" s="2">
        <f t="shared" si="5"/>
        <v>3307591</v>
      </c>
      <c r="O3" s="3">
        <f t="shared" si="6"/>
        <v>7.3667272648226728E-2</v>
      </c>
      <c r="P3" s="8">
        <v>4622</v>
      </c>
      <c r="Q3" s="3">
        <f>Table1[[#This Row],[nr of Pk genes detected (≥10 counts)]]/($Q$32)</f>
        <v>0.89799883427239169</v>
      </c>
      <c r="R3" s="3">
        <v>5.0099999999999999E-2</v>
      </c>
      <c r="S3" s="10">
        <v>81452769</v>
      </c>
      <c r="T3" s="10">
        <v>6615182</v>
      </c>
    </row>
    <row r="4" spans="1:20" x14ac:dyDescent="0.35">
      <c r="A4" t="s">
        <v>26</v>
      </c>
      <c r="B4" t="s">
        <v>21</v>
      </c>
      <c r="C4" t="s">
        <v>22</v>
      </c>
      <c r="D4" t="s">
        <v>27</v>
      </c>
      <c r="E4" s="2">
        <v>62898963</v>
      </c>
      <c r="F4" s="2">
        <v>21941345</v>
      </c>
      <c r="G4" s="6">
        <f t="shared" si="0"/>
        <v>0.65116523463192866</v>
      </c>
      <c r="H4" s="2">
        <v>17629332</v>
      </c>
      <c r="I4" s="5">
        <f t="shared" si="1"/>
        <v>0.80347544783603742</v>
      </c>
      <c r="J4" s="2">
        <v>6967096</v>
      </c>
      <c r="K4" s="3">
        <f t="shared" si="2"/>
        <v>0.31753276747619619</v>
      </c>
      <c r="L4" s="2">
        <f t="shared" si="3"/>
        <v>19114819.5</v>
      </c>
      <c r="M4" s="3">
        <f t="shared" si="4"/>
        <v>0.87117811146035029</v>
      </c>
      <c r="N4" s="2">
        <f t="shared" si="5"/>
        <v>7110170.5</v>
      </c>
      <c r="O4" s="3">
        <f t="shared" si="6"/>
        <v>0.32405353910619428</v>
      </c>
      <c r="P4" s="8">
        <v>4832</v>
      </c>
      <c r="Q4" s="3">
        <f>Table1[[#This Row],[nr of Pk genes detected (≥10 counts)]]/($Q$32)</f>
        <v>0.93879930056343497</v>
      </c>
      <c r="R4" s="3">
        <v>0.11</v>
      </c>
      <c r="S4" s="10">
        <v>38229639</v>
      </c>
      <c r="T4" s="10">
        <v>14220341</v>
      </c>
    </row>
    <row r="5" spans="1:20" x14ac:dyDescent="0.35">
      <c r="A5" t="s">
        <v>28</v>
      </c>
      <c r="B5" t="s">
        <v>21</v>
      </c>
      <c r="C5" t="s">
        <v>22</v>
      </c>
      <c r="D5" t="s">
        <v>29</v>
      </c>
      <c r="E5" s="2">
        <v>69625454</v>
      </c>
      <c r="F5" s="2">
        <v>13860373</v>
      </c>
      <c r="G5" s="6">
        <f t="shared" si="0"/>
        <v>0.80092951350809138</v>
      </c>
      <c r="H5" s="2">
        <v>10914003</v>
      </c>
      <c r="I5" s="5">
        <f t="shared" si="1"/>
        <v>0.78742491273503246</v>
      </c>
      <c r="J5" s="2">
        <v>5620411</v>
      </c>
      <c r="K5" s="3">
        <f t="shared" si="2"/>
        <v>0.40550214629866022</v>
      </c>
      <c r="L5" s="2">
        <f t="shared" si="3"/>
        <v>11666044</v>
      </c>
      <c r="M5" s="3">
        <f t="shared" si="4"/>
        <v>0.84168326494532286</v>
      </c>
      <c r="N5" s="2">
        <f t="shared" si="5"/>
        <v>5713283</v>
      </c>
      <c r="O5" s="3">
        <f t="shared" si="6"/>
        <v>0.41220268747457228</v>
      </c>
      <c r="P5" s="8">
        <v>4847</v>
      </c>
      <c r="Q5" s="3">
        <f>Table1[[#This Row],[nr of Pk genes detected (≥10 counts)]]/($Q$32)</f>
        <v>0.94171361958422384</v>
      </c>
      <c r="R5" s="3">
        <v>8.1100000000000005E-2</v>
      </c>
      <c r="S5" s="10">
        <v>23332088</v>
      </c>
      <c r="T5" s="10">
        <v>11426566</v>
      </c>
    </row>
    <row r="6" spans="1:20" x14ac:dyDescent="0.35">
      <c r="A6" t="s">
        <v>30</v>
      </c>
      <c r="B6" t="s">
        <v>21</v>
      </c>
      <c r="C6" t="s">
        <v>22</v>
      </c>
      <c r="D6" t="s">
        <v>31</v>
      </c>
      <c r="E6" s="2">
        <v>62977557</v>
      </c>
      <c r="F6" s="2">
        <v>20673576</v>
      </c>
      <c r="G6" s="6">
        <f t="shared" si="0"/>
        <v>0.67173105809741074</v>
      </c>
      <c r="H6" s="2">
        <v>17127474</v>
      </c>
      <c r="I6" s="5">
        <f t="shared" si="1"/>
        <v>0.82847176511697829</v>
      </c>
      <c r="J6" s="2">
        <v>9701629</v>
      </c>
      <c r="K6" s="3">
        <f t="shared" si="2"/>
        <v>0.46927677146904823</v>
      </c>
      <c r="L6" s="2">
        <f t="shared" si="3"/>
        <v>18161588.5</v>
      </c>
      <c r="M6" s="3">
        <f t="shared" si="4"/>
        <v>0.87849284032912356</v>
      </c>
      <c r="N6" s="2">
        <f t="shared" si="5"/>
        <v>9897375</v>
      </c>
      <c r="O6" s="3">
        <f t="shared" si="6"/>
        <v>0.47874518660922522</v>
      </c>
      <c r="P6" s="8">
        <v>4784</v>
      </c>
      <c r="Q6" s="3">
        <f>Table1[[#This Row],[nr of Pk genes detected (≥10 counts)]]/($Q$32)</f>
        <v>0.92947347969691085</v>
      </c>
      <c r="R6" s="3">
        <v>0.152</v>
      </c>
      <c r="S6" s="10">
        <v>36323177</v>
      </c>
      <c r="T6" s="10">
        <v>19794750</v>
      </c>
    </row>
    <row r="7" spans="1:20" x14ac:dyDescent="0.35">
      <c r="A7" t="s">
        <v>32</v>
      </c>
      <c r="B7" t="s">
        <v>21</v>
      </c>
      <c r="C7" t="s">
        <v>33</v>
      </c>
      <c r="D7" t="s">
        <v>23</v>
      </c>
      <c r="E7" s="2">
        <v>63367108</v>
      </c>
      <c r="F7" s="2">
        <v>14234338</v>
      </c>
      <c r="G7" s="6">
        <f t="shared" si="0"/>
        <v>0.77536708792201781</v>
      </c>
      <c r="H7" s="2">
        <v>10479181</v>
      </c>
      <c r="I7" s="5">
        <f t="shared" si="1"/>
        <v>0.73619026048137959</v>
      </c>
      <c r="J7" s="2">
        <v>638761</v>
      </c>
      <c r="K7" s="3">
        <f t="shared" si="2"/>
        <v>4.4874654515018542E-2</v>
      </c>
      <c r="L7" s="2">
        <f t="shared" si="3"/>
        <v>11719649</v>
      </c>
      <c r="M7" s="3">
        <f t="shared" si="4"/>
        <v>0.82333642772849713</v>
      </c>
      <c r="N7" s="2">
        <f t="shared" si="5"/>
        <v>659572</v>
      </c>
      <c r="O7" s="3">
        <f t="shared" si="6"/>
        <v>4.6336682464614795E-2</v>
      </c>
      <c r="P7" s="8">
        <v>3593</v>
      </c>
      <c r="Q7" s="3">
        <f>Table1[[#This Row],[nr of Pk genes detected (≥10 counts)]]/($Q$32)</f>
        <v>0.69807654944627939</v>
      </c>
      <c r="R7" s="3">
        <v>9.9900000000000006E-3</v>
      </c>
      <c r="S7" s="10">
        <v>23439298</v>
      </c>
      <c r="T7" s="10">
        <v>1319144</v>
      </c>
    </row>
    <row r="8" spans="1:20" x14ac:dyDescent="0.35">
      <c r="A8" t="s">
        <v>34</v>
      </c>
      <c r="B8" t="s">
        <v>35</v>
      </c>
      <c r="C8" t="s">
        <v>33</v>
      </c>
      <c r="D8" t="s">
        <v>23</v>
      </c>
      <c r="E8" s="2">
        <v>78579762</v>
      </c>
      <c r="F8" s="2">
        <v>63353720</v>
      </c>
      <c r="G8" s="6">
        <f t="shared" si="0"/>
        <v>0.19376543797625656</v>
      </c>
      <c r="H8" s="2">
        <v>40815204</v>
      </c>
      <c r="I8" s="5">
        <f t="shared" si="1"/>
        <v>0.64424321097482518</v>
      </c>
      <c r="J8" s="2">
        <v>4354717</v>
      </c>
      <c r="K8" s="3">
        <f t="shared" si="2"/>
        <v>6.8736563535653467E-2</v>
      </c>
      <c r="L8" s="2">
        <f t="shared" si="3"/>
        <v>57156129</v>
      </c>
      <c r="M8" s="3">
        <f t="shared" si="4"/>
        <v>0.90217478942041607</v>
      </c>
      <c r="N8" s="2">
        <f t="shared" si="5"/>
        <v>15342928.5</v>
      </c>
      <c r="O8" s="3">
        <f t="shared" si="6"/>
        <v>0.24217880970525488</v>
      </c>
      <c r="P8" s="8">
        <v>4182</v>
      </c>
      <c r="Q8" s="3">
        <f>Table1[[#This Row],[nr of Pk genes detected (≥10 counts)]]/($Q$32)</f>
        <v>0.81251214299592001</v>
      </c>
      <c r="R8" s="3">
        <v>0.192</v>
      </c>
      <c r="S8" s="10">
        <v>114312258</v>
      </c>
      <c r="T8" s="10">
        <v>30685857</v>
      </c>
    </row>
    <row r="9" spans="1:20" x14ac:dyDescent="0.35">
      <c r="A9" t="s">
        <v>36</v>
      </c>
      <c r="B9" t="s">
        <v>35</v>
      </c>
      <c r="C9" t="s">
        <v>33</v>
      </c>
      <c r="D9" t="s">
        <v>25</v>
      </c>
      <c r="E9" s="2">
        <v>54697456</v>
      </c>
      <c r="F9" s="2">
        <v>41158601</v>
      </c>
      <c r="G9" s="6">
        <f t="shared" si="0"/>
        <v>0.24752257216496509</v>
      </c>
      <c r="H9" s="2">
        <v>23475952</v>
      </c>
      <c r="I9" s="5">
        <f t="shared" si="1"/>
        <v>0.57037779296725855</v>
      </c>
      <c r="J9" s="2">
        <v>4015183</v>
      </c>
      <c r="K9" s="3">
        <f t="shared" si="2"/>
        <v>9.7553923176348978E-2</v>
      </c>
      <c r="L9" s="2">
        <f t="shared" si="3"/>
        <v>37493539.5</v>
      </c>
      <c r="M9" s="3">
        <f t="shared" si="4"/>
        <v>0.91095271921414434</v>
      </c>
      <c r="N9" s="2">
        <f t="shared" si="5"/>
        <v>14546641.5</v>
      </c>
      <c r="O9" s="3">
        <f t="shared" si="6"/>
        <v>0.35342895887058939</v>
      </c>
      <c r="P9" s="8">
        <v>4144</v>
      </c>
      <c r="Q9" s="3">
        <f>Table1[[#This Row],[nr of Pk genes detected (≥10 counts)]]/($Q$32)</f>
        <v>0.80512920147658829</v>
      </c>
      <c r="R9" s="3">
        <v>0.26100000000000001</v>
      </c>
      <c r="S9" s="10">
        <v>74987079</v>
      </c>
      <c r="T9" s="10">
        <v>29093283</v>
      </c>
    </row>
    <row r="10" spans="1:20" x14ac:dyDescent="0.35">
      <c r="A10" t="s">
        <v>37</v>
      </c>
      <c r="B10" t="s">
        <v>35</v>
      </c>
      <c r="C10" t="s">
        <v>33</v>
      </c>
      <c r="D10" t="s">
        <v>27</v>
      </c>
      <c r="E10" s="2">
        <v>71054075</v>
      </c>
      <c r="F10" s="2">
        <v>53537181</v>
      </c>
      <c r="G10" s="6">
        <f t="shared" si="0"/>
        <v>0.24652905551159454</v>
      </c>
      <c r="H10" s="2">
        <v>20250706</v>
      </c>
      <c r="I10" s="5">
        <f t="shared" si="1"/>
        <v>0.37825499254434036</v>
      </c>
      <c r="J10" s="2">
        <v>10645132</v>
      </c>
      <c r="K10" s="3">
        <f t="shared" si="2"/>
        <v>0.19883624429160737</v>
      </c>
      <c r="L10" s="2">
        <f t="shared" si="3"/>
        <v>48896840</v>
      </c>
      <c r="M10" s="3">
        <f t="shared" si="4"/>
        <v>0.9133248909762357</v>
      </c>
      <c r="N10" s="2">
        <f t="shared" si="5"/>
        <v>36722411</v>
      </c>
      <c r="O10" s="3">
        <f t="shared" si="6"/>
        <v>0.68592350800091617</v>
      </c>
      <c r="P10" s="8">
        <v>4548</v>
      </c>
      <c r="Q10" s="3">
        <f>Table1[[#This Row],[nr of Pk genes detected (≥10 counts)]]/($Q$32)</f>
        <v>0.88362152710316688</v>
      </c>
      <c r="R10" s="3">
        <v>0.50700000000000001</v>
      </c>
      <c r="S10" s="10">
        <v>97793680</v>
      </c>
      <c r="T10" s="10">
        <v>73444822</v>
      </c>
    </row>
    <row r="11" spans="1:20" x14ac:dyDescent="0.35">
      <c r="A11" t="s">
        <v>38</v>
      </c>
      <c r="B11" t="s">
        <v>35</v>
      </c>
      <c r="C11" t="s">
        <v>33</v>
      </c>
      <c r="D11" t="s">
        <v>29</v>
      </c>
      <c r="E11" s="2">
        <v>67630514</v>
      </c>
      <c r="F11" s="2">
        <v>54873015</v>
      </c>
      <c r="G11" s="6">
        <f t="shared" si="0"/>
        <v>0.18863525124176939</v>
      </c>
      <c r="H11" s="2">
        <v>21286440</v>
      </c>
      <c r="I11" s="5">
        <f t="shared" si="1"/>
        <v>0.38792182277573045</v>
      </c>
      <c r="J11" s="2">
        <v>13024228</v>
      </c>
      <c r="K11" s="3">
        <f t="shared" si="2"/>
        <v>0.23735214841028873</v>
      </c>
      <c r="L11" s="2">
        <f t="shared" si="3"/>
        <v>51196041.5</v>
      </c>
      <c r="M11" s="3">
        <f t="shared" si="4"/>
        <v>0.9329912252862359</v>
      </c>
      <c r="N11" s="2">
        <f t="shared" si="5"/>
        <v>41133164.5</v>
      </c>
      <c r="O11" s="3">
        <f t="shared" si="6"/>
        <v>0.74960642312072701</v>
      </c>
      <c r="P11" s="8">
        <v>4727</v>
      </c>
      <c r="Q11" s="3">
        <f>Table1[[#This Row],[nr of Pk genes detected (≥10 counts)]]/($Q$32)</f>
        <v>0.91839906741791333</v>
      </c>
      <c r="R11" s="3">
        <v>0.59399999999999997</v>
      </c>
      <c r="S11" s="10">
        <v>102392083</v>
      </c>
      <c r="T11" s="10">
        <v>82266329</v>
      </c>
    </row>
    <row r="12" spans="1:20" x14ac:dyDescent="0.35">
      <c r="A12" t="s">
        <v>39</v>
      </c>
      <c r="B12" t="s">
        <v>35</v>
      </c>
      <c r="C12" t="s">
        <v>33</v>
      </c>
      <c r="D12" t="s">
        <v>31</v>
      </c>
      <c r="E12" s="2">
        <v>70867997</v>
      </c>
      <c r="F12" s="2">
        <v>45883750</v>
      </c>
      <c r="G12" s="6">
        <f t="shared" si="0"/>
        <v>0.35254625582263877</v>
      </c>
      <c r="H12" s="2">
        <v>17445514</v>
      </c>
      <c r="I12" s="5">
        <f t="shared" si="1"/>
        <v>0.38021116408314493</v>
      </c>
      <c r="J12" s="2">
        <v>10763360</v>
      </c>
      <c r="K12" s="3">
        <f t="shared" si="2"/>
        <v>0.23457890865502493</v>
      </c>
      <c r="L12" s="2">
        <f t="shared" si="3"/>
        <v>42320233.5</v>
      </c>
      <c r="M12" s="3">
        <f t="shared" si="4"/>
        <v>0.92233597951344426</v>
      </c>
      <c r="N12" s="2">
        <f t="shared" si="5"/>
        <v>33705951</v>
      </c>
      <c r="O12" s="3">
        <f t="shared" si="6"/>
        <v>0.73459451330808834</v>
      </c>
      <c r="P12" s="8">
        <v>4520</v>
      </c>
      <c r="Q12" s="3">
        <f>Table1[[#This Row],[nr of Pk genes detected (≥10 counts)]]/($Q$32)</f>
        <v>0.87818146493102778</v>
      </c>
      <c r="R12" s="3">
        <v>0.46300000000000002</v>
      </c>
      <c r="S12" s="10">
        <v>84640467</v>
      </c>
      <c r="T12" s="10">
        <v>67411902</v>
      </c>
    </row>
    <row r="13" spans="1:20" x14ac:dyDescent="0.35">
      <c r="A13" t="s">
        <v>40</v>
      </c>
      <c r="B13" t="s">
        <v>41</v>
      </c>
      <c r="C13" t="s">
        <v>42</v>
      </c>
      <c r="D13" t="s">
        <v>23</v>
      </c>
      <c r="E13" s="2">
        <v>45745017</v>
      </c>
      <c r="F13" s="2">
        <v>44666116</v>
      </c>
      <c r="G13" s="6">
        <f t="shared" si="0"/>
        <v>2.3585104362295883E-2</v>
      </c>
      <c r="H13" s="2">
        <v>27088038</v>
      </c>
      <c r="I13" s="5">
        <f t="shared" si="1"/>
        <v>0.6064560885481961</v>
      </c>
      <c r="J13" s="2">
        <v>670553</v>
      </c>
      <c r="K13" s="3">
        <f t="shared" si="2"/>
        <v>1.501256567730223E-2</v>
      </c>
      <c r="L13" s="2">
        <f t="shared" si="3"/>
        <v>41077280.5</v>
      </c>
      <c r="M13" s="3">
        <f t="shared" si="4"/>
        <v>0.91965194600757316</v>
      </c>
      <c r="N13" s="2">
        <f t="shared" si="5"/>
        <v>703924.5</v>
      </c>
      <c r="O13" s="3">
        <f t="shared" si="6"/>
        <v>1.575969802254577E-2</v>
      </c>
      <c r="P13" s="8">
        <v>3910</v>
      </c>
      <c r="Q13" s="3">
        <f>Table1[[#This Row],[nr of Pk genes detected (≥10 counts)]]/($Q$32)</f>
        <v>0.75966582475228284</v>
      </c>
      <c r="R13" s="3">
        <v>1.6199999999999999E-2</v>
      </c>
      <c r="S13" s="10">
        <v>82154561</v>
      </c>
      <c r="T13" s="10">
        <v>1407849</v>
      </c>
    </row>
    <row r="14" spans="1:20" x14ac:dyDescent="0.35">
      <c r="A14" t="s">
        <v>43</v>
      </c>
      <c r="B14" t="s">
        <v>41</v>
      </c>
      <c r="C14" t="s">
        <v>42</v>
      </c>
      <c r="D14" t="s">
        <v>25</v>
      </c>
      <c r="E14" s="2">
        <v>71652675</v>
      </c>
      <c r="F14" s="2">
        <v>69329114</v>
      </c>
      <c r="G14" s="6">
        <f t="shared" si="0"/>
        <v>3.2428112418691923E-2</v>
      </c>
      <c r="H14" s="2">
        <v>40513684</v>
      </c>
      <c r="I14" s="5">
        <f t="shared" si="1"/>
        <v>0.58436754290556781</v>
      </c>
      <c r="J14" s="2">
        <v>1229711</v>
      </c>
      <c r="K14" s="3">
        <f t="shared" si="2"/>
        <v>1.7737295762931572E-2</v>
      </c>
      <c r="L14" s="2">
        <f t="shared" si="3"/>
        <v>63040245.5</v>
      </c>
      <c r="M14" s="3">
        <f t="shared" si="4"/>
        <v>0.90928964561699144</v>
      </c>
      <c r="N14" s="2">
        <f t="shared" si="5"/>
        <v>1284578.5</v>
      </c>
      <c r="O14" s="3">
        <f t="shared" si="6"/>
        <v>1.8528702097649768E-2</v>
      </c>
      <c r="P14" s="8">
        <v>4309</v>
      </c>
      <c r="Q14" s="3">
        <f>Table1[[#This Row],[nr of Pk genes detected (≥10 counts)]]/($Q$32)</f>
        <v>0.83718671070526518</v>
      </c>
      <c r="R14" s="3">
        <v>1.83E-2</v>
      </c>
      <c r="S14" s="10">
        <v>126080491</v>
      </c>
      <c r="T14" s="10">
        <v>2569157</v>
      </c>
    </row>
    <row r="15" spans="1:20" x14ac:dyDescent="0.35">
      <c r="A15" t="s">
        <v>44</v>
      </c>
      <c r="B15" t="s">
        <v>41</v>
      </c>
      <c r="C15" t="s">
        <v>42</v>
      </c>
      <c r="D15" t="s">
        <v>27</v>
      </c>
      <c r="E15" s="2">
        <v>55558984</v>
      </c>
      <c r="F15" s="2">
        <v>51527402</v>
      </c>
      <c r="G15" s="6">
        <f t="shared" si="0"/>
        <v>7.2563997930559676E-2</v>
      </c>
      <c r="H15" s="2">
        <v>28507742</v>
      </c>
      <c r="I15" s="5">
        <f t="shared" si="1"/>
        <v>0.55325401424275189</v>
      </c>
      <c r="J15" s="2">
        <v>1330109</v>
      </c>
      <c r="K15" s="3">
        <f t="shared" si="2"/>
        <v>2.581362437019433E-2</v>
      </c>
      <c r="L15" s="2">
        <f t="shared" si="3"/>
        <v>48838990</v>
      </c>
      <c r="M15" s="3">
        <f t="shared" si="4"/>
        <v>0.94782558608330381</v>
      </c>
      <c r="N15" s="2">
        <f t="shared" si="5"/>
        <v>1408631</v>
      </c>
      <c r="O15" s="3">
        <f t="shared" si="6"/>
        <v>2.73375125724367E-2</v>
      </c>
      <c r="P15" s="8">
        <v>4338</v>
      </c>
      <c r="Q15" s="3">
        <f>Table1[[#This Row],[nr of Pk genes detected (≥10 counts)]]/($Q$32)</f>
        <v>0.8428210608121236</v>
      </c>
      <c r="R15" s="3">
        <v>2.64E-2</v>
      </c>
      <c r="S15" s="10">
        <v>97677980</v>
      </c>
      <c r="T15" s="10">
        <v>2817262</v>
      </c>
    </row>
    <row r="16" spans="1:20" x14ac:dyDescent="0.35">
      <c r="A16" t="s">
        <v>45</v>
      </c>
      <c r="B16" t="s">
        <v>41</v>
      </c>
      <c r="C16" t="s">
        <v>42</v>
      </c>
      <c r="D16" t="s">
        <v>29</v>
      </c>
      <c r="E16" s="2">
        <v>87296352</v>
      </c>
      <c r="F16" s="2">
        <v>82121724</v>
      </c>
      <c r="G16" s="6">
        <f t="shared" si="0"/>
        <v>5.9276566333493541E-2</v>
      </c>
      <c r="H16" s="2">
        <v>44259846</v>
      </c>
      <c r="I16" s="5">
        <f t="shared" si="1"/>
        <v>0.53895417490261166</v>
      </c>
      <c r="J16" s="2">
        <v>5304016</v>
      </c>
      <c r="K16" s="3">
        <f t="shared" si="2"/>
        <v>6.4587246122597225E-2</v>
      </c>
      <c r="L16" s="2">
        <f t="shared" si="3"/>
        <v>77851177.5</v>
      </c>
      <c r="M16" s="3">
        <f t="shared" si="4"/>
        <v>0.94799735938324914</v>
      </c>
      <c r="N16" s="2">
        <f t="shared" si="5"/>
        <v>5555009.5</v>
      </c>
      <c r="O16" s="3">
        <f t="shared" si="6"/>
        <v>6.7643605484950603E-2</v>
      </c>
      <c r="P16" s="8">
        <v>4948</v>
      </c>
      <c r="Q16" s="3">
        <f>Table1[[#This Row],[nr of Pk genes detected (≥10 counts)]]/($Q$32)</f>
        <v>0.96133670099086843</v>
      </c>
      <c r="R16" s="3">
        <v>6.4899999999999999E-2</v>
      </c>
      <c r="S16" s="10">
        <v>155702355</v>
      </c>
      <c r="T16" s="10">
        <v>11110019</v>
      </c>
    </row>
    <row r="17" spans="1:20" x14ac:dyDescent="0.35">
      <c r="A17" t="s">
        <v>46</v>
      </c>
      <c r="B17" t="s">
        <v>41</v>
      </c>
      <c r="C17" t="s">
        <v>42</v>
      </c>
      <c r="D17" t="s">
        <v>31</v>
      </c>
      <c r="E17" s="2">
        <v>104935676</v>
      </c>
      <c r="F17" s="2">
        <v>101057745</v>
      </c>
      <c r="G17" s="6">
        <f t="shared" si="0"/>
        <v>3.6955315368626396E-2</v>
      </c>
      <c r="H17" s="2">
        <v>54573083</v>
      </c>
      <c r="I17" s="5">
        <f t="shared" si="1"/>
        <v>0.54001880805869951</v>
      </c>
      <c r="J17" s="2">
        <v>2619435</v>
      </c>
      <c r="K17" s="3">
        <f t="shared" si="2"/>
        <v>2.5920180585862072E-2</v>
      </c>
      <c r="L17" s="2">
        <f t="shared" si="3"/>
        <v>95655963</v>
      </c>
      <c r="M17" s="3">
        <f t="shared" si="4"/>
        <v>0.94654757040145709</v>
      </c>
      <c r="N17" s="2">
        <f t="shared" si="5"/>
        <v>2789278.5</v>
      </c>
      <c r="O17" s="3">
        <f t="shared" si="6"/>
        <v>2.7600838510695048E-2</v>
      </c>
      <c r="P17" s="8">
        <v>4613</v>
      </c>
      <c r="Q17" s="3">
        <f>Table1[[#This Row],[nr of Pk genes detected (≥10 counts)]]/($Q$32)</f>
        <v>0.89625024285991839</v>
      </c>
      <c r="R17" s="3">
        <v>2.75E-2</v>
      </c>
      <c r="S17" s="10">
        <v>191311926</v>
      </c>
      <c r="T17" s="10">
        <v>5578557</v>
      </c>
    </row>
    <row r="20" spans="1:20" x14ac:dyDescent="0.35">
      <c r="E20" t="s">
        <v>53</v>
      </c>
    </row>
    <row r="21" spans="1:20" x14ac:dyDescent="0.35">
      <c r="D21" t="s">
        <v>54</v>
      </c>
      <c r="E21" s="2">
        <f>AVERAGE(E13:E17)</f>
        <v>73037740.799999997</v>
      </c>
      <c r="F21" s="2">
        <f>AVERAGE(F13:F17)</f>
        <v>69740420.200000003</v>
      </c>
      <c r="G21" s="11">
        <f>AVERAGE(G13:G17)</f>
        <v>4.4961819282733483E-2</v>
      </c>
      <c r="H21" s="2">
        <f>AVERAGE(H13:H17)</f>
        <v>38988478.600000001</v>
      </c>
      <c r="I21" s="11">
        <f t="shared" ref="I21:R21" si="7">AVERAGE(I13:I17)</f>
        <v>0.56461012573156544</v>
      </c>
      <c r="J21" s="2">
        <f t="shared" si="7"/>
        <v>2230764.7999999998</v>
      </c>
      <c r="K21" s="2">
        <f t="shared" si="7"/>
        <v>2.9814182503777487E-2</v>
      </c>
      <c r="L21" s="2">
        <f t="shared" si="7"/>
        <v>65292731.299999997</v>
      </c>
      <c r="M21" s="2">
        <f t="shared" si="7"/>
        <v>0.93426242149851502</v>
      </c>
      <c r="N21" s="2">
        <f t="shared" si="7"/>
        <v>2348284.4</v>
      </c>
      <c r="O21" s="2">
        <f t="shared" si="7"/>
        <v>3.137407133765558E-2</v>
      </c>
      <c r="P21" s="2">
        <f t="shared" si="7"/>
        <v>4423.6000000000004</v>
      </c>
      <c r="Q21" s="2">
        <f t="shared" si="7"/>
        <v>0.85945210802409167</v>
      </c>
      <c r="R21" s="2">
        <f t="shared" si="7"/>
        <v>3.066E-2</v>
      </c>
      <c r="S21" s="2">
        <f>AVERAGE(S13:S17)</f>
        <v>130585462.59999999</v>
      </c>
      <c r="T21" s="2">
        <f>AVERAGE(T13:T17)</f>
        <v>4696568.8</v>
      </c>
    </row>
    <row r="22" spans="1:20" x14ac:dyDescent="0.35">
      <c r="D22" t="s">
        <v>55</v>
      </c>
      <c r="E22" s="2">
        <f>AVERAGE(E2:E7)</f>
        <v>64374321.333333336</v>
      </c>
      <c r="F22" s="2">
        <f>AVERAGE(F2:F7)</f>
        <v>24366198.833333332</v>
      </c>
      <c r="G22" s="3">
        <f>AVERAGE(G2:G7)</f>
        <v>0.61951855458034155</v>
      </c>
      <c r="H22" s="2">
        <f>AVERAGE(H2:H7)</f>
        <v>19460079.166666668</v>
      </c>
      <c r="I22" s="11">
        <f t="shared" ref="I22:R22" si="8">AVERAGE(I2:I7)</f>
        <v>0.79312685464033839</v>
      </c>
      <c r="J22" s="2">
        <f t="shared" si="8"/>
        <v>4599917.166666667</v>
      </c>
      <c r="K22" s="2">
        <f t="shared" si="8"/>
        <v>0.22604277488335109</v>
      </c>
      <c r="L22" s="2">
        <f t="shared" si="8"/>
        <v>21439154.083333332</v>
      </c>
      <c r="M22" s="2">
        <f t="shared" si="8"/>
        <v>0.86874954230329682</v>
      </c>
      <c r="N22" s="2">
        <f t="shared" si="8"/>
        <v>4695313.166666667</v>
      </c>
      <c r="O22" s="2">
        <f t="shared" si="8"/>
        <v>0.23058610788245484</v>
      </c>
      <c r="P22" s="2">
        <f t="shared" si="8"/>
        <v>4465</v>
      </c>
      <c r="Q22" s="2">
        <f t="shared" si="8"/>
        <v>0.86749562852146889</v>
      </c>
      <c r="R22" s="2">
        <f t="shared" si="8"/>
        <v>7.1065000000000003E-2</v>
      </c>
      <c r="S22" s="2">
        <f>AVERAGE(S2:S7)</f>
        <v>42878308.166666664</v>
      </c>
      <c r="T22" s="2">
        <f>AVERAGE(T2:T7)</f>
        <v>9390626.333333334</v>
      </c>
    </row>
    <row r="23" spans="1:20" x14ac:dyDescent="0.35">
      <c r="D23" t="s">
        <v>56</v>
      </c>
      <c r="E23" s="2">
        <f>AVERAGE(E7:E12)</f>
        <v>67699485.333333328</v>
      </c>
      <c r="F23" s="2">
        <f>AVERAGE(F7:F12)</f>
        <v>45506767.5</v>
      </c>
      <c r="G23" s="11">
        <f>AVERAGE(G7:G12)</f>
        <v>0.33406094343987375</v>
      </c>
      <c r="H23" s="2">
        <f>AVERAGE(H7:H12)</f>
        <v>22292166.166666668</v>
      </c>
      <c r="I23" s="11">
        <f t="shared" ref="I23:R23" si="9">AVERAGE(I7:I12)</f>
        <v>0.51619987397111322</v>
      </c>
      <c r="J23" s="2">
        <f t="shared" si="9"/>
        <v>7240230.166666667</v>
      </c>
      <c r="K23" s="2">
        <f t="shared" si="9"/>
        <v>0.14698874043065702</v>
      </c>
      <c r="L23" s="2">
        <f t="shared" si="9"/>
        <v>41463738.75</v>
      </c>
      <c r="M23" s="2">
        <f t="shared" si="9"/>
        <v>0.9008526720231621</v>
      </c>
      <c r="N23" s="2">
        <f t="shared" si="9"/>
        <v>23685111.416666668</v>
      </c>
      <c r="O23" s="2">
        <f t="shared" si="9"/>
        <v>0.46867814924503176</v>
      </c>
      <c r="P23" s="2">
        <f t="shared" si="9"/>
        <v>4285.666666666667</v>
      </c>
      <c r="Q23" s="2">
        <f t="shared" si="9"/>
        <v>0.83265332556181582</v>
      </c>
      <c r="R23" s="2">
        <f t="shared" si="9"/>
        <v>0.3378316666666667</v>
      </c>
      <c r="S23" s="2">
        <f>AVERAGE(S7:S12)</f>
        <v>82927477.5</v>
      </c>
      <c r="T23" s="2">
        <f>AVERAGE(T7:T12)</f>
        <v>47370222.833333336</v>
      </c>
    </row>
    <row r="26" spans="1:20" x14ac:dyDescent="0.35">
      <c r="P26" s="7"/>
      <c r="Q26" s="7"/>
    </row>
    <row r="29" spans="1:20" x14ac:dyDescent="0.35">
      <c r="J29" t="s">
        <v>47</v>
      </c>
      <c r="P29" s="5" t="s">
        <v>48</v>
      </c>
      <c r="Q29">
        <v>50291</v>
      </c>
    </row>
    <row r="30" spans="1:20" x14ac:dyDescent="0.35">
      <c r="J30" t="s">
        <v>49</v>
      </c>
      <c r="P30" s="5" t="s">
        <v>50</v>
      </c>
      <c r="Q30">
        <v>5452</v>
      </c>
    </row>
    <row r="31" spans="1:20" x14ac:dyDescent="0.35">
      <c r="P31" s="5" t="s">
        <v>51</v>
      </c>
      <c r="Q31">
        <v>22808</v>
      </c>
    </row>
    <row r="32" spans="1:20" x14ac:dyDescent="0.35">
      <c r="P32" s="7" t="s">
        <v>52</v>
      </c>
      <c r="Q32">
        <v>5147</v>
      </c>
    </row>
  </sheetData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126EF01E68494198F3DAA2C60455CF" ma:contentTypeVersion="18" ma:contentTypeDescription="Create a new document." ma:contentTypeScope="" ma:versionID="2c4e7f76ac59f930cda9d82a9923df72">
  <xsd:schema xmlns:xsd="http://www.w3.org/2001/XMLSchema" xmlns:xs="http://www.w3.org/2001/XMLSchema" xmlns:p="http://schemas.microsoft.com/office/2006/metadata/properties" xmlns:ns2="a18ffd7c-58ec-461d-ab47-cba68472d0c9" xmlns:ns3="032fe5f1-8d2f-463f-9f8e-6f9cf6507017" targetNamespace="http://schemas.microsoft.com/office/2006/metadata/properties" ma:root="true" ma:fieldsID="ffa209095d06b6ab6d728b1cf4e88392" ns2:_="" ns3:_="">
    <xsd:import namespace="a18ffd7c-58ec-461d-ab47-cba68472d0c9"/>
    <xsd:import namespace="032fe5f1-8d2f-463f-9f8e-6f9cf65070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ffd7c-58ec-461d-ab47-cba68472d0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598109-59a2-4592-852e-db50c3cd26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2fe5f1-8d2f-463f-9f8e-6f9cf650701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16d1bef-c7a5-41ab-82b2-2a6e347a4ca1}" ma:internalName="TaxCatchAll" ma:showField="CatchAllData" ma:web="032fe5f1-8d2f-463f-9f8e-6f9cf65070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2fe5f1-8d2f-463f-9f8e-6f9cf6507017"/>
    <lcf76f155ced4ddcb4097134ff3c332f xmlns="a18ffd7c-58ec-461d-ab47-cba68472d0c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D0C87B2-3C89-459C-B2EF-1B8D01328F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8ffd7c-58ec-461d-ab47-cba68472d0c9"/>
    <ds:schemaRef ds:uri="032fe5f1-8d2f-463f-9f8e-6f9cf65070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76AAAE-8C7F-44C2-9D4C-28B2E17DD0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B21109-486A-491D-8FD3-3049ADF6BEA2}">
  <ds:schemaRefs>
    <ds:schemaRef ds:uri="http://purl.org/dc/terms/"/>
    <ds:schemaRef ds:uri="032fe5f1-8d2f-463f-9f8e-6f9cf650701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18ffd7c-58ec-461d-ab47-cba68472d0c9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Pieter Moris</dc:creator>
  <cp:keywords/>
  <dc:description/>
  <cp:lastModifiedBy>Erin Sauve</cp:lastModifiedBy>
  <cp:revision/>
  <dcterms:created xsi:type="dcterms:W3CDTF">2025-01-27T13:15:28Z</dcterms:created>
  <dcterms:modified xsi:type="dcterms:W3CDTF">2025-02-24T13:14:09Z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0x01010036126EF01E68494198F3DAA2C60455CF</vt:lpwstr>
  </property>
</Properties>
</file>