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fileSharing readOnlyRecommended="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leger/Desktop/"/>
    </mc:Choice>
  </mc:AlternateContent>
  <xr:revisionPtr revIDLastSave="0" documentId="8_{673AA80D-00B0-3948-8C26-E7238FA89EFE}" xr6:coauthVersionLast="47" xr6:coauthVersionMax="47" xr10:uidLastSave="{00000000-0000-0000-0000-000000000000}"/>
  <bookViews>
    <workbookView xWindow="1360" yWindow="940" windowWidth="28220" windowHeight="17360" xr2:uid="{00000000-000D-0000-FFFF-FFFF00000000}"/>
  </bookViews>
  <sheets>
    <sheet name="Analyse" sheetId="2" r:id="rId1"/>
    <sheet name="S1" sheetId="19" r:id="rId2"/>
    <sheet name="M1" sheetId="9" r:id="rId3"/>
    <sheet name="S2" sheetId="20" r:id="rId4"/>
    <sheet name="M2" sheetId="10" r:id="rId5"/>
    <sheet name="S3" sheetId="21" r:id="rId6"/>
    <sheet name="M3" sheetId="11" r:id="rId7"/>
    <sheet name="S4" sheetId="22" r:id="rId8"/>
    <sheet name="M4" sheetId="12" r:id="rId9"/>
    <sheet name="S5" sheetId="23" r:id="rId10"/>
    <sheet name="M5" sheetId="13" r:id="rId11"/>
    <sheet name="S6" sheetId="24" r:id="rId12"/>
    <sheet name="M6" sheetId="14" r:id="rId13"/>
    <sheet name="S7" sheetId="25" r:id="rId14"/>
    <sheet name="M7" sheetId="15" r:id="rId15"/>
    <sheet name="S8" sheetId="26" r:id="rId16"/>
    <sheet name="M8" sheetId="16" r:id="rId17"/>
    <sheet name="S9" sheetId="27" r:id="rId18"/>
    <sheet name="M9" sheetId="17" r:id="rId19"/>
    <sheet name="S10" sheetId="28" r:id="rId20"/>
    <sheet name="M10" sheetId="18" r:id="rId21"/>
  </sheets>
  <definedNames>
    <definedName name="profits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Q6" i="18"/>
  <c r="P6" i="18"/>
  <c r="O6" i="18"/>
  <c r="N6" i="18"/>
  <c r="Q5" i="18"/>
  <c r="P5" i="18"/>
  <c r="O5" i="18"/>
  <c r="N5" i="18"/>
  <c r="Q4" i="18"/>
  <c r="P4" i="18"/>
  <c r="O4" i="18"/>
  <c r="N4" i="18"/>
  <c r="Q3" i="18"/>
  <c r="P3" i="18"/>
  <c r="O3" i="18"/>
  <c r="N3" i="18"/>
  <c r="Q2" i="18"/>
  <c r="P2" i="18"/>
  <c r="O2" i="18"/>
  <c r="N2" i="18"/>
  <c r="Q6" i="17"/>
  <c r="P6" i="17"/>
  <c r="O6" i="17"/>
  <c r="N6" i="17"/>
  <c r="Q5" i="17"/>
  <c r="P5" i="17"/>
  <c r="O5" i="17"/>
  <c r="N5" i="17"/>
  <c r="Q4" i="17"/>
  <c r="P4" i="17"/>
  <c r="O4" i="17"/>
  <c r="N4" i="17"/>
  <c r="Q3" i="17"/>
  <c r="P3" i="17"/>
  <c r="O3" i="17"/>
  <c r="N3" i="17"/>
  <c r="Q2" i="17"/>
  <c r="P2" i="17"/>
  <c r="O2" i="17"/>
  <c r="N2" i="17"/>
  <c r="Q6" i="16"/>
  <c r="P6" i="16"/>
  <c r="O6" i="16"/>
  <c r="N6" i="16"/>
  <c r="Q5" i="16"/>
  <c r="P5" i="16"/>
  <c r="O5" i="16"/>
  <c r="N5" i="16"/>
  <c r="Q4" i="16"/>
  <c r="P4" i="16"/>
  <c r="O4" i="16"/>
  <c r="N4" i="16"/>
  <c r="Q3" i="16"/>
  <c r="P3" i="16"/>
  <c r="O3" i="16"/>
  <c r="N3" i="16"/>
  <c r="Q2" i="16"/>
  <c r="P2" i="16"/>
  <c r="O2" i="16"/>
  <c r="N2" i="16"/>
  <c r="Q6" i="15"/>
  <c r="P6" i="15"/>
  <c r="O6" i="15"/>
  <c r="N6" i="15"/>
  <c r="Q5" i="15"/>
  <c r="P5" i="15"/>
  <c r="O5" i="15"/>
  <c r="N5" i="15"/>
  <c r="Q4" i="15"/>
  <c r="P4" i="15"/>
  <c r="O4" i="15"/>
  <c r="N4" i="15"/>
  <c r="Q3" i="15"/>
  <c r="P3" i="15"/>
  <c r="O3" i="15"/>
  <c r="N3" i="15"/>
  <c r="Q2" i="15"/>
  <c r="P2" i="15"/>
  <c r="O2" i="15"/>
  <c r="N2" i="15"/>
  <c r="Q6" i="14"/>
  <c r="P6" i="14"/>
  <c r="O6" i="14"/>
  <c r="N6" i="14"/>
  <c r="Q5" i="14"/>
  <c r="P5" i="14"/>
  <c r="O5" i="14"/>
  <c r="N5" i="14"/>
  <c r="Q4" i="14"/>
  <c r="P4" i="14"/>
  <c r="O4" i="14"/>
  <c r="N4" i="14"/>
  <c r="Q3" i="14"/>
  <c r="P3" i="14"/>
  <c r="O3" i="14"/>
  <c r="N3" i="14"/>
  <c r="Q2" i="14"/>
  <c r="P2" i="14"/>
  <c r="O2" i="14"/>
  <c r="N2" i="14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2" i="13"/>
  <c r="P2" i="13"/>
  <c r="O2" i="13"/>
  <c r="N2" i="13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2" i="12"/>
  <c r="P2" i="12"/>
  <c r="O2" i="12"/>
  <c r="N2" i="12"/>
  <c r="Q6" i="11"/>
  <c r="P6" i="11"/>
  <c r="O6" i="11"/>
  <c r="N6" i="11"/>
  <c r="Q5" i="11"/>
  <c r="P5" i="11"/>
  <c r="O5" i="11"/>
  <c r="N5" i="11"/>
  <c r="Q4" i="11"/>
  <c r="P4" i="11"/>
  <c r="O4" i="11"/>
  <c r="N4" i="11"/>
  <c r="Q3" i="11"/>
  <c r="P3" i="11"/>
  <c r="O3" i="11"/>
  <c r="N3" i="11"/>
  <c r="Q2" i="11"/>
  <c r="P2" i="11"/>
  <c r="O2" i="11"/>
  <c r="N2" i="11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  <c r="Q2" i="10"/>
  <c r="P2" i="10"/>
  <c r="O2" i="10"/>
  <c r="N2" i="10"/>
  <c r="Q6" i="9"/>
  <c r="P6" i="9"/>
  <c r="O6" i="9"/>
  <c r="N6" i="9"/>
  <c r="Q5" i="9"/>
  <c r="P5" i="9"/>
  <c r="O5" i="9"/>
  <c r="N5" i="9"/>
  <c r="Q4" i="9"/>
  <c r="P4" i="9"/>
  <c r="O4" i="9"/>
  <c r="N4" i="9"/>
  <c r="Q3" i="9"/>
  <c r="P3" i="9"/>
  <c r="O3" i="9"/>
  <c r="N3" i="9"/>
  <c r="Q2" i="9"/>
  <c r="P2" i="9"/>
  <c r="O2" i="9"/>
  <c r="N2" i="9"/>
  <c r="Q7" i="9" l="1"/>
  <c r="P7" i="9"/>
  <c r="O7" i="9"/>
  <c r="O484" i="9" s="1"/>
  <c r="N7" i="9"/>
  <c r="Q7" i="10"/>
  <c r="P7" i="10"/>
  <c r="O7" i="10"/>
  <c r="N7" i="10"/>
  <c r="Q7" i="11"/>
  <c r="Q484" i="11" s="1"/>
  <c r="P7" i="11"/>
  <c r="P484" i="11" s="1"/>
  <c r="O7" i="11"/>
  <c r="N7" i="11"/>
  <c r="Q7" i="12"/>
  <c r="Q484" i="12" s="1"/>
  <c r="P7" i="12"/>
  <c r="P484" i="12" s="1"/>
  <c r="O7" i="12"/>
  <c r="N7" i="12"/>
  <c r="Q7" i="13"/>
  <c r="Q484" i="13" s="1"/>
  <c r="P7" i="13"/>
  <c r="P484" i="13" s="1"/>
  <c r="O7" i="13"/>
  <c r="N7" i="13"/>
  <c r="Q7" i="14"/>
  <c r="P7" i="14"/>
  <c r="P484" i="14" s="1"/>
  <c r="O7" i="14"/>
  <c r="N7" i="14"/>
  <c r="Q7" i="15"/>
  <c r="Q484" i="15" s="1"/>
  <c r="P7" i="15"/>
  <c r="P484" i="15" s="1"/>
  <c r="O7" i="15"/>
  <c r="N7" i="15"/>
  <c r="Q7" i="16"/>
  <c r="Q484" i="16" s="1"/>
  <c r="P7" i="16"/>
  <c r="P484" i="16" s="1"/>
  <c r="O7" i="16"/>
  <c r="N7" i="16"/>
  <c r="Q7" i="17"/>
  <c r="Q484" i="17" s="1"/>
  <c r="P7" i="17"/>
  <c r="P484" i="17" s="1"/>
  <c r="O7" i="17"/>
  <c r="N7" i="17"/>
  <c r="P7" i="18"/>
  <c r="Q7" i="18"/>
  <c r="Q484" i="18" s="1"/>
  <c r="N7" i="18"/>
  <c r="O7" i="18"/>
  <c r="O484" i="18" s="1"/>
  <c r="P484" i="18"/>
  <c r="P484" i="9"/>
  <c r="Q484" i="9"/>
  <c r="Q482" i="18"/>
  <c r="P482" i="18"/>
  <c r="O482" i="18"/>
  <c r="N482" i="18"/>
  <c r="Q481" i="18"/>
  <c r="P481" i="18"/>
  <c r="O481" i="18"/>
  <c r="N481" i="18"/>
  <c r="Q480" i="18"/>
  <c r="P480" i="18"/>
  <c r="O480" i="18"/>
  <c r="N480" i="18"/>
  <c r="Q479" i="18"/>
  <c r="P479" i="18"/>
  <c r="O479" i="18"/>
  <c r="N479" i="18"/>
  <c r="Q478" i="18"/>
  <c r="P478" i="18"/>
  <c r="O478" i="18"/>
  <c r="N478" i="18"/>
  <c r="Q477" i="18"/>
  <c r="P477" i="18"/>
  <c r="O477" i="18"/>
  <c r="N477" i="18"/>
  <c r="Q476" i="18"/>
  <c r="P476" i="18"/>
  <c r="O476" i="18"/>
  <c r="N476" i="18"/>
  <c r="Q475" i="18"/>
  <c r="P475" i="18"/>
  <c r="O475" i="18"/>
  <c r="N475" i="18"/>
  <c r="Q473" i="18"/>
  <c r="P473" i="18"/>
  <c r="O473" i="18"/>
  <c r="N473" i="18"/>
  <c r="Q472" i="18"/>
  <c r="P472" i="18"/>
  <c r="O472" i="18"/>
  <c r="N472" i="18"/>
  <c r="Q471" i="18"/>
  <c r="P471" i="18"/>
  <c r="O471" i="18"/>
  <c r="N471" i="18"/>
  <c r="Q470" i="18"/>
  <c r="P470" i="18"/>
  <c r="O470" i="18"/>
  <c r="N470" i="18"/>
  <c r="Q469" i="18"/>
  <c r="P469" i="18"/>
  <c r="O469" i="18"/>
  <c r="N469" i="18"/>
  <c r="Q468" i="18"/>
  <c r="P468" i="18"/>
  <c r="O468" i="18"/>
  <c r="N468" i="18"/>
  <c r="Q467" i="18"/>
  <c r="P467" i="18"/>
  <c r="O467" i="18"/>
  <c r="N467" i="18"/>
  <c r="Q466" i="18"/>
  <c r="P466" i="18"/>
  <c r="O466" i="18"/>
  <c r="N466" i="18"/>
  <c r="Q464" i="18"/>
  <c r="P464" i="18"/>
  <c r="O464" i="18"/>
  <c r="N464" i="18"/>
  <c r="Q463" i="18"/>
  <c r="P463" i="18"/>
  <c r="O463" i="18"/>
  <c r="N463" i="18"/>
  <c r="Q462" i="18"/>
  <c r="P462" i="18"/>
  <c r="O462" i="18"/>
  <c r="N462" i="18"/>
  <c r="Q461" i="18"/>
  <c r="P461" i="18"/>
  <c r="O461" i="18"/>
  <c r="N461" i="18"/>
  <c r="Q460" i="18"/>
  <c r="P460" i="18"/>
  <c r="O460" i="18"/>
  <c r="N460" i="18"/>
  <c r="Q459" i="18"/>
  <c r="P459" i="18"/>
  <c r="O459" i="18"/>
  <c r="N459" i="18"/>
  <c r="Q458" i="18"/>
  <c r="P458" i="18"/>
  <c r="O458" i="18"/>
  <c r="N458" i="18"/>
  <c r="Q457" i="18"/>
  <c r="P457" i="18"/>
  <c r="O457" i="18"/>
  <c r="N457" i="18"/>
  <c r="Q456" i="18"/>
  <c r="P456" i="18"/>
  <c r="O456" i="18"/>
  <c r="N456" i="18"/>
  <c r="Q455" i="18"/>
  <c r="P455" i="18"/>
  <c r="O455" i="18"/>
  <c r="N455" i="18"/>
  <c r="Q454" i="18"/>
  <c r="P454" i="18"/>
  <c r="O454" i="18"/>
  <c r="N454" i="18"/>
  <c r="Q452" i="18"/>
  <c r="P452" i="18"/>
  <c r="O452" i="18"/>
  <c r="N452" i="18"/>
  <c r="Q451" i="18"/>
  <c r="P451" i="18"/>
  <c r="O451" i="18"/>
  <c r="N451" i="18"/>
  <c r="Q450" i="18"/>
  <c r="P450" i="18"/>
  <c r="O450" i="18"/>
  <c r="N450" i="18"/>
  <c r="Q449" i="18"/>
  <c r="P449" i="18"/>
  <c r="O449" i="18"/>
  <c r="N449" i="18"/>
  <c r="Q448" i="18"/>
  <c r="P448" i="18"/>
  <c r="O448" i="18"/>
  <c r="N448" i="18"/>
  <c r="Q447" i="18"/>
  <c r="P447" i="18"/>
  <c r="O447" i="18"/>
  <c r="N447" i="18"/>
  <c r="Q446" i="18"/>
  <c r="P446" i="18"/>
  <c r="O446" i="18"/>
  <c r="N446" i="18"/>
  <c r="Q445" i="18"/>
  <c r="P445" i="18"/>
  <c r="O445" i="18"/>
  <c r="N445" i="18"/>
  <c r="Q444" i="18"/>
  <c r="P444" i="18"/>
  <c r="O444" i="18"/>
  <c r="N444" i="18"/>
  <c r="Q442" i="18"/>
  <c r="P442" i="18"/>
  <c r="O442" i="18"/>
  <c r="N442" i="18"/>
  <c r="Q441" i="18"/>
  <c r="P441" i="18"/>
  <c r="O441" i="18"/>
  <c r="N441" i="18"/>
  <c r="Q440" i="18"/>
  <c r="P440" i="18"/>
  <c r="O440" i="18"/>
  <c r="N440" i="18"/>
  <c r="Q439" i="18"/>
  <c r="P439" i="18"/>
  <c r="O439" i="18"/>
  <c r="N439" i="18"/>
  <c r="Q438" i="18"/>
  <c r="P438" i="18"/>
  <c r="O438" i="18"/>
  <c r="N438" i="18"/>
  <c r="Q437" i="18"/>
  <c r="P437" i="18"/>
  <c r="O437" i="18"/>
  <c r="N437" i="18"/>
  <c r="Q436" i="18"/>
  <c r="P436" i="18"/>
  <c r="O436" i="18"/>
  <c r="N436" i="18"/>
  <c r="Q435" i="18"/>
  <c r="P435" i="18"/>
  <c r="O435" i="18"/>
  <c r="N435" i="18"/>
  <c r="Q434" i="18"/>
  <c r="P434" i="18"/>
  <c r="O434" i="18"/>
  <c r="N434" i="18"/>
  <c r="Q433" i="18"/>
  <c r="P433" i="18"/>
  <c r="O433" i="18"/>
  <c r="N433" i="18"/>
  <c r="Q432" i="18"/>
  <c r="P432" i="18"/>
  <c r="O432" i="18"/>
  <c r="N432" i="18"/>
  <c r="Q431" i="18"/>
  <c r="P431" i="18"/>
  <c r="O431" i="18"/>
  <c r="N431" i="18"/>
  <c r="Q430" i="18"/>
  <c r="P430" i="18"/>
  <c r="O430" i="18"/>
  <c r="N430" i="18"/>
  <c r="Q429" i="18"/>
  <c r="P429" i="18"/>
  <c r="O429" i="18"/>
  <c r="N429" i="18"/>
  <c r="Q427" i="18"/>
  <c r="P427" i="18"/>
  <c r="O427" i="18"/>
  <c r="N427" i="18"/>
  <c r="Q426" i="18"/>
  <c r="P426" i="18"/>
  <c r="O426" i="18"/>
  <c r="N426" i="18"/>
  <c r="Q425" i="18"/>
  <c r="P425" i="18"/>
  <c r="O425" i="18"/>
  <c r="N425" i="18"/>
  <c r="Q424" i="18"/>
  <c r="P424" i="18"/>
  <c r="O424" i="18"/>
  <c r="N424" i="18"/>
  <c r="Q423" i="18"/>
  <c r="P423" i="18"/>
  <c r="O423" i="18"/>
  <c r="N423" i="18"/>
  <c r="Q422" i="18"/>
  <c r="P422" i="18"/>
  <c r="O422" i="18"/>
  <c r="N422" i="18"/>
  <c r="Q421" i="18"/>
  <c r="P421" i="18"/>
  <c r="O421" i="18"/>
  <c r="N421" i="18"/>
  <c r="Q420" i="18"/>
  <c r="P420" i="18"/>
  <c r="O420" i="18"/>
  <c r="N420" i="18"/>
  <c r="Q419" i="18"/>
  <c r="P419" i="18"/>
  <c r="O419" i="18"/>
  <c r="N419" i="18"/>
  <c r="Q418" i="18"/>
  <c r="P418" i="18"/>
  <c r="O418" i="18"/>
  <c r="N418" i="18"/>
  <c r="Q416" i="18"/>
  <c r="P416" i="18"/>
  <c r="O416" i="18"/>
  <c r="N416" i="18"/>
  <c r="Q415" i="18"/>
  <c r="P415" i="18"/>
  <c r="O415" i="18"/>
  <c r="N415" i="18"/>
  <c r="Q414" i="18"/>
  <c r="P414" i="18"/>
  <c r="O414" i="18"/>
  <c r="N414" i="18"/>
  <c r="Q413" i="18"/>
  <c r="P413" i="18"/>
  <c r="O413" i="18"/>
  <c r="N413" i="18"/>
  <c r="Q412" i="18"/>
  <c r="P412" i="18"/>
  <c r="O412" i="18"/>
  <c r="N412" i="18"/>
  <c r="Q411" i="18"/>
  <c r="P411" i="18"/>
  <c r="O411" i="18"/>
  <c r="N411" i="18"/>
  <c r="Q410" i="18"/>
  <c r="P410" i="18"/>
  <c r="O410" i="18"/>
  <c r="N410" i="18"/>
  <c r="Q409" i="18"/>
  <c r="P409" i="18"/>
  <c r="O409" i="18"/>
  <c r="N409" i="18"/>
  <c r="Q408" i="18"/>
  <c r="P408" i="18"/>
  <c r="O408" i="18"/>
  <c r="N408" i="18"/>
  <c r="Q406" i="18"/>
  <c r="P406" i="18"/>
  <c r="O406" i="18"/>
  <c r="N406" i="18"/>
  <c r="Q405" i="18"/>
  <c r="P405" i="18"/>
  <c r="O405" i="18"/>
  <c r="N405" i="18"/>
  <c r="Q404" i="18"/>
  <c r="P404" i="18"/>
  <c r="O404" i="18"/>
  <c r="N404" i="18"/>
  <c r="Q403" i="18"/>
  <c r="P403" i="18"/>
  <c r="O403" i="18"/>
  <c r="N403" i="18"/>
  <c r="Q402" i="18"/>
  <c r="P402" i="18"/>
  <c r="O402" i="18"/>
  <c r="N402" i="18"/>
  <c r="Q401" i="18"/>
  <c r="P401" i="18"/>
  <c r="O401" i="18"/>
  <c r="N401" i="18"/>
  <c r="Q400" i="18"/>
  <c r="P400" i="18"/>
  <c r="O400" i="18"/>
  <c r="N400" i="18"/>
  <c r="Q399" i="18"/>
  <c r="P399" i="18"/>
  <c r="O399" i="18"/>
  <c r="N399" i="18"/>
  <c r="Q398" i="18"/>
  <c r="P398" i="18"/>
  <c r="O398" i="18"/>
  <c r="N398" i="18"/>
  <c r="Q396" i="18"/>
  <c r="P396" i="18"/>
  <c r="O396" i="18"/>
  <c r="N396" i="18"/>
  <c r="Q395" i="18"/>
  <c r="P395" i="18"/>
  <c r="O395" i="18"/>
  <c r="N395" i="18"/>
  <c r="Q394" i="18"/>
  <c r="P394" i="18"/>
  <c r="O394" i="18"/>
  <c r="N394" i="18"/>
  <c r="Q393" i="18"/>
  <c r="P393" i="18"/>
  <c r="O393" i="18"/>
  <c r="N393" i="18"/>
  <c r="Q392" i="18"/>
  <c r="P392" i="18"/>
  <c r="O392" i="18"/>
  <c r="N392" i="18"/>
  <c r="Q391" i="18"/>
  <c r="P391" i="18"/>
  <c r="O391" i="18"/>
  <c r="N391" i="18"/>
  <c r="Q390" i="18"/>
  <c r="P390" i="18"/>
  <c r="O390" i="18"/>
  <c r="N390" i="18"/>
  <c r="Q389" i="18"/>
  <c r="P389" i="18"/>
  <c r="O389" i="18"/>
  <c r="N389" i="18"/>
  <c r="Q388" i="18"/>
  <c r="P388" i="18"/>
  <c r="O388" i="18"/>
  <c r="N388" i="18"/>
  <c r="Q387" i="18"/>
  <c r="P387" i="18"/>
  <c r="O387" i="18"/>
  <c r="N387" i="18"/>
  <c r="Q386" i="18"/>
  <c r="P386" i="18"/>
  <c r="O386" i="18"/>
  <c r="N386" i="18"/>
  <c r="Q385" i="18"/>
  <c r="P385" i="18"/>
  <c r="O385" i="18"/>
  <c r="N385" i="18"/>
  <c r="Q383" i="18"/>
  <c r="P383" i="18"/>
  <c r="O383" i="18"/>
  <c r="N383" i="18"/>
  <c r="Q382" i="18"/>
  <c r="P382" i="18"/>
  <c r="O382" i="18"/>
  <c r="N382" i="18"/>
  <c r="Q381" i="18"/>
  <c r="P381" i="18"/>
  <c r="O381" i="18"/>
  <c r="N381" i="18"/>
  <c r="Q380" i="18"/>
  <c r="P380" i="18"/>
  <c r="O380" i="18"/>
  <c r="N380" i="18"/>
  <c r="Q379" i="18"/>
  <c r="P379" i="18"/>
  <c r="O379" i="18"/>
  <c r="N379" i="18"/>
  <c r="Q378" i="18"/>
  <c r="P378" i="18"/>
  <c r="O378" i="18"/>
  <c r="N378" i="18"/>
  <c r="Q377" i="18"/>
  <c r="P377" i="18"/>
  <c r="O377" i="18"/>
  <c r="N377" i="18"/>
  <c r="Q375" i="18"/>
  <c r="P375" i="18"/>
  <c r="O375" i="18"/>
  <c r="N375" i="18"/>
  <c r="Q374" i="18"/>
  <c r="P374" i="18"/>
  <c r="O374" i="18"/>
  <c r="N374" i="18"/>
  <c r="Q373" i="18"/>
  <c r="P373" i="18"/>
  <c r="O373" i="18"/>
  <c r="N373" i="18"/>
  <c r="Q372" i="18"/>
  <c r="P372" i="18"/>
  <c r="O372" i="18"/>
  <c r="N372" i="18"/>
  <c r="Q371" i="18"/>
  <c r="P371" i="18"/>
  <c r="O371" i="18"/>
  <c r="N371" i="18"/>
  <c r="Q369" i="18"/>
  <c r="P369" i="18"/>
  <c r="O369" i="18"/>
  <c r="N369" i="18"/>
  <c r="Q368" i="18"/>
  <c r="P368" i="18"/>
  <c r="O368" i="18"/>
  <c r="N368" i="18"/>
  <c r="Q367" i="18"/>
  <c r="P367" i="18"/>
  <c r="O367" i="18"/>
  <c r="N367" i="18"/>
  <c r="Q366" i="18"/>
  <c r="P366" i="18"/>
  <c r="O366" i="18"/>
  <c r="N366" i="18"/>
  <c r="Q365" i="18"/>
  <c r="P365" i="18"/>
  <c r="O365" i="18"/>
  <c r="N365" i="18"/>
  <c r="Q363" i="18"/>
  <c r="P363" i="18"/>
  <c r="O363" i="18"/>
  <c r="N363" i="18"/>
  <c r="Q362" i="18"/>
  <c r="P362" i="18"/>
  <c r="O362" i="18"/>
  <c r="N362" i="18"/>
  <c r="Q361" i="18"/>
  <c r="P361" i="18"/>
  <c r="O361" i="18"/>
  <c r="N361" i="18"/>
  <c r="Q360" i="18"/>
  <c r="P360" i="18"/>
  <c r="O360" i="18"/>
  <c r="N360" i="18"/>
  <c r="Q359" i="18"/>
  <c r="P359" i="18"/>
  <c r="O359" i="18"/>
  <c r="N359" i="18"/>
  <c r="Q358" i="18"/>
  <c r="P358" i="18"/>
  <c r="O358" i="18"/>
  <c r="N358" i="18"/>
  <c r="Q357" i="18"/>
  <c r="P357" i="18"/>
  <c r="O357" i="18"/>
  <c r="N357" i="18"/>
  <c r="Q356" i="18"/>
  <c r="P356" i="18"/>
  <c r="O356" i="18"/>
  <c r="N356" i="18"/>
  <c r="Q354" i="18"/>
  <c r="P354" i="18"/>
  <c r="O354" i="18"/>
  <c r="N354" i="18"/>
  <c r="Q353" i="18"/>
  <c r="P353" i="18"/>
  <c r="O353" i="18"/>
  <c r="N353" i="18"/>
  <c r="Q352" i="18"/>
  <c r="P352" i="18"/>
  <c r="O352" i="18"/>
  <c r="N352" i="18"/>
  <c r="Q351" i="18"/>
  <c r="P351" i="18"/>
  <c r="O351" i="18"/>
  <c r="N351" i="18"/>
  <c r="Q350" i="18"/>
  <c r="P350" i="18"/>
  <c r="O350" i="18"/>
  <c r="N350" i="18"/>
  <c r="Q349" i="18"/>
  <c r="P349" i="18"/>
  <c r="O349" i="18"/>
  <c r="N349" i="18"/>
  <c r="Q348" i="18"/>
  <c r="P348" i="18"/>
  <c r="O348" i="18"/>
  <c r="N348" i="18"/>
  <c r="Q347" i="18"/>
  <c r="P347" i="18"/>
  <c r="O347" i="18"/>
  <c r="N347" i="18"/>
  <c r="Q346" i="18"/>
  <c r="P346" i="18"/>
  <c r="O346" i="18"/>
  <c r="N346" i="18"/>
  <c r="Q345" i="18"/>
  <c r="P345" i="18"/>
  <c r="O345" i="18"/>
  <c r="N345" i="18"/>
  <c r="Q343" i="18"/>
  <c r="P343" i="18"/>
  <c r="O343" i="18"/>
  <c r="N343" i="18"/>
  <c r="Q342" i="18"/>
  <c r="P342" i="18"/>
  <c r="O342" i="18"/>
  <c r="N342" i="18"/>
  <c r="Q341" i="18"/>
  <c r="P341" i="18"/>
  <c r="O341" i="18"/>
  <c r="N341" i="18"/>
  <c r="Q340" i="18"/>
  <c r="P340" i="18"/>
  <c r="O340" i="18"/>
  <c r="N340" i="18"/>
  <c r="Q339" i="18"/>
  <c r="P339" i="18"/>
  <c r="O339" i="18"/>
  <c r="N339" i="18"/>
  <c r="Q338" i="18"/>
  <c r="P338" i="18"/>
  <c r="O338" i="18"/>
  <c r="N338" i="18"/>
  <c r="Q337" i="18"/>
  <c r="P337" i="18"/>
  <c r="O337" i="18"/>
  <c r="N337" i="18"/>
  <c r="Q336" i="18"/>
  <c r="P336" i="18"/>
  <c r="O336" i="18"/>
  <c r="N336" i="18"/>
  <c r="Q334" i="18"/>
  <c r="P334" i="18"/>
  <c r="O334" i="18"/>
  <c r="N334" i="18"/>
  <c r="Q333" i="18"/>
  <c r="P333" i="18"/>
  <c r="O333" i="18"/>
  <c r="N333" i="18"/>
  <c r="Q332" i="18"/>
  <c r="P332" i="18"/>
  <c r="O332" i="18"/>
  <c r="N332" i="18"/>
  <c r="Q331" i="18"/>
  <c r="P331" i="18"/>
  <c r="O331" i="18"/>
  <c r="N331" i="18"/>
  <c r="Q330" i="18"/>
  <c r="P330" i="18"/>
  <c r="O330" i="18"/>
  <c r="N330" i="18"/>
  <c r="Q328" i="18"/>
  <c r="P328" i="18"/>
  <c r="O328" i="18"/>
  <c r="N328" i="18"/>
  <c r="Q327" i="18"/>
  <c r="P327" i="18"/>
  <c r="O327" i="18"/>
  <c r="N327" i="18"/>
  <c r="Q326" i="18"/>
  <c r="P326" i="18"/>
  <c r="O326" i="18"/>
  <c r="N326" i="18"/>
  <c r="Q325" i="18"/>
  <c r="P325" i="18"/>
  <c r="O325" i="18"/>
  <c r="N325" i="18"/>
  <c r="Q324" i="18"/>
  <c r="P324" i="18"/>
  <c r="O324" i="18"/>
  <c r="N324" i="18"/>
  <c r="Q323" i="18"/>
  <c r="P323" i="18"/>
  <c r="O323" i="18"/>
  <c r="N323" i="18"/>
  <c r="Q322" i="18"/>
  <c r="P322" i="18"/>
  <c r="O322" i="18"/>
  <c r="N322" i="18"/>
  <c r="Q321" i="18"/>
  <c r="P321" i="18"/>
  <c r="O321" i="18"/>
  <c r="N321" i="18"/>
  <c r="Q320" i="18"/>
  <c r="P320" i="18"/>
  <c r="O320" i="18"/>
  <c r="N320" i="18"/>
  <c r="Q318" i="18"/>
  <c r="P318" i="18"/>
  <c r="O318" i="18"/>
  <c r="N318" i="18"/>
  <c r="Q317" i="18"/>
  <c r="P317" i="18"/>
  <c r="O317" i="18"/>
  <c r="N317" i="18"/>
  <c r="Q316" i="18"/>
  <c r="P316" i="18"/>
  <c r="O316" i="18"/>
  <c r="N316" i="18"/>
  <c r="Q315" i="18"/>
  <c r="P315" i="18"/>
  <c r="O315" i="18"/>
  <c r="N315" i="18"/>
  <c r="Q314" i="18"/>
  <c r="P314" i="18"/>
  <c r="O314" i="18"/>
  <c r="N314" i="18"/>
  <c r="Q313" i="18"/>
  <c r="P313" i="18"/>
  <c r="O313" i="18"/>
  <c r="N313" i="18"/>
  <c r="Q312" i="18"/>
  <c r="P312" i="18"/>
  <c r="O312" i="18"/>
  <c r="N312" i="18"/>
  <c r="Q310" i="18"/>
  <c r="P310" i="18"/>
  <c r="O310" i="18"/>
  <c r="N310" i="18"/>
  <c r="Q309" i="18"/>
  <c r="P309" i="18"/>
  <c r="O309" i="18"/>
  <c r="N309" i="18"/>
  <c r="Q308" i="18"/>
  <c r="P308" i="18"/>
  <c r="O308" i="18"/>
  <c r="N308" i="18"/>
  <c r="Q307" i="18"/>
  <c r="P307" i="18"/>
  <c r="O307" i="18"/>
  <c r="N307" i="18"/>
  <c r="Q306" i="18"/>
  <c r="P306" i="18"/>
  <c r="O306" i="18"/>
  <c r="N306" i="18"/>
  <c r="Q305" i="18"/>
  <c r="P305" i="18"/>
  <c r="O305" i="18"/>
  <c r="N305" i="18"/>
  <c r="Q304" i="18"/>
  <c r="P304" i="18"/>
  <c r="O304" i="18"/>
  <c r="N304" i="18"/>
  <c r="Q303" i="18"/>
  <c r="P303" i="18"/>
  <c r="O303" i="18"/>
  <c r="N303" i="18"/>
  <c r="Q302" i="18"/>
  <c r="P302" i="18"/>
  <c r="O302" i="18"/>
  <c r="N302" i="18"/>
  <c r="Q301" i="18"/>
  <c r="P301" i="18"/>
  <c r="O301" i="18"/>
  <c r="N301" i="18"/>
  <c r="Q299" i="18"/>
  <c r="P299" i="18"/>
  <c r="O299" i="18"/>
  <c r="N299" i="18"/>
  <c r="Q298" i="18"/>
  <c r="P298" i="18"/>
  <c r="O298" i="18"/>
  <c r="N298" i="18"/>
  <c r="Q297" i="18"/>
  <c r="P297" i="18"/>
  <c r="O297" i="18"/>
  <c r="N297" i="18"/>
  <c r="Q296" i="18"/>
  <c r="P296" i="18"/>
  <c r="O296" i="18"/>
  <c r="N296" i="18"/>
  <c r="Q295" i="18"/>
  <c r="P295" i="18"/>
  <c r="O295" i="18"/>
  <c r="N295" i="18"/>
  <c r="Q294" i="18"/>
  <c r="Q483" i="18" s="1"/>
  <c r="P294" i="18"/>
  <c r="P483" i="18" s="1"/>
  <c r="O294" i="18"/>
  <c r="N294" i="18"/>
  <c r="Q293" i="18"/>
  <c r="P293" i="18"/>
  <c r="O293" i="18"/>
  <c r="N293" i="18"/>
  <c r="Q292" i="18"/>
  <c r="P292" i="18"/>
  <c r="O292" i="18"/>
  <c r="O483" i="18" s="1"/>
  <c r="N292" i="18"/>
  <c r="N483" i="18" s="1"/>
  <c r="Q290" i="18"/>
  <c r="P290" i="18"/>
  <c r="O290" i="18"/>
  <c r="N290" i="18"/>
  <c r="Q289" i="18"/>
  <c r="P289" i="18"/>
  <c r="O289" i="18"/>
  <c r="N289" i="18"/>
  <c r="Q288" i="18"/>
  <c r="P288" i="18"/>
  <c r="O288" i="18"/>
  <c r="N288" i="18"/>
  <c r="Q286" i="18"/>
  <c r="P286" i="18"/>
  <c r="O286" i="18"/>
  <c r="N286" i="18"/>
  <c r="Q285" i="18"/>
  <c r="P285" i="18"/>
  <c r="O285" i="18"/>
  <c r="N285" i="18"/>
  <c r="Q283" i="18"/>
  <c r="P283" i="18"/>
  <c r="O283" i="18"/>
  <c r="N283" i="18"/>
  <c r="Q281" i="18"/>
  <c r="P281" i="18"/>
  <c r="O281" i="18"/>
  <c r="N281" i="18"/>
  <c r="Q280" i="18"/>
  <c r="P280" i="18"/>
  <c r="O280" i="18"/>
  <c r="N280" i="18"/>
  <c r="Q278" i="18"/>
  <c r="P278" i="18"/>
  <c r="O278" i="18"/>
  <c r="N278" i="18"/>
  <c r="Q277" i="18"/>
  <c r="P277" i="18"/>
  <c r="O277" i="18"/>
  <c r="N277" i="18"/>
  <c r="Q276" i="18"/>
  <c r="P276" i="18"/>
  <c r="O276" i="18"/>
  <c r="N276" i="18"/>
  <c r="Q274" i="18"/>
  <c r="P274" i="18"/>
  <c r="O274" i="18"/>
  <c r="N274" i="18"/>
  <c r="Q273" i="18"/>
  <c r="P273" i="18"/>
  <c r="O273" i="18"/>
  <c r="N273" i="18"/>
  <c r="Q272" i="18"/>
  <c r="P272" i="18"/>
  <c r="O272" i="18"/>
  <c r="N272" i="18"/>
  <c r="Q271" i="18"/>
  <c r="P271" i="18"/>
  <c r="O271" i="18"/>
  <c r="N271" i="18"/>
  <c r="Q270" i="18"/>
  <c r="P270" i="18"/>
  <c r="O270" i="18"/>
  <c r="N270" i="18"/>
  <c r="Q268" i="18"/>
  <c r="P268" i="18"/>
  <c r="O268" i="18"/>
  <c r="N268" i="18"/>
  <c r="Q267" i="18"/>
  <c r="P267" i="18"/>
  <c r="O267" i="18"/>
  <c r="N267" i="18"/>
  <c r="Q266" i="18"/>
  <c r="P266" i="18"/>
  <c r="O266" i="18"/>
  <c r="N266" i="18"/>
  <c r="Q265" i="18"/>
  <c r="P265" i="18"/>
  <c r="O265" i="18"/>
  <c r="N265" i="18"/>
  <c r="Q264" i="18"/>
  <c r="P264" i="18"/>
  <c r="O264" i="18"/>
  <c r="N264" i="18"/>
  <c r="Q262" i="18"/>
  <c r="P262" i="18"/>
  <c r="O262" i="18"/>
  <c r="N262" i="18"/>
  <c r="Q260" i="18"/>
  <c r="P260" i="18"/>
  <c r="O260" i="18"/>
  <c r="N260" i="18"/>
  <c r="Q259" i="18"/>
  <c r="P259" i="18"/>
  <c r="O259" i="18"/>
  <c r="N259" i="18"/>
  <c r="Q258" i="18"/>
  <c r="P258" i="18"/>
  <c r="O258" i="18"/>
  <c r="N258" i="18"/>
  <c r="Q257" i="18"/>
  <c r="P257" i="18"/>
  <c r="O257" i="18"/>
  <c r="N257" i="18"/>
  <c r="Q256" i="18"/>
  <c r="P256" i="18"/>
  <c r="O256" i="18"/>
  <c r="N256" i="18"/>
  <c r="Q254" i="18"/>
  <c r="P254" i="18"/>
  <c r="O254" i="18"/>
  <c r="N254" i="18"/>
  <c r="Q253" i="18"/>
  <c r="P253" i="18"/>
  <c r="O253" i="18"/>
  <c r="N253" i="18"/>
  <c r="Q252" i="18"/>
  <c r="P252" i="18"/>
  <c r="O252" i="18"/>
  <c r="N252" i="18"/>
  <c r="Q251" i="18"/>
  <c r="P251" i="18"/>
  <c r="O251" i="18"/>
  <c r="N251" i="18"/>
  <c r="Q250" i="18"/>
  <c r="P250" i="18"/>
  <c r="O250" i="18"/>
  <c r="N250" i="18"/>
  <c r="Q249" i="18"/>
  <c r="P249" i="18"/>
  <c r="O249" i="18"/>
  <c r="N249" i="18"/>
  <c r="Q248" i="18"/>
  <c r="P248" i="18"/>
  <c r="O248" i="18"/>
  <c r="N248" i="18"/>
  <c r="Q247" i="18"/>
  <c r="P247" i="18"/>
  <c r="O247" i="18"/>
  <c r="N247" i="18"/>
  <c r="Q245" i="18"/>
  <c r="P245" i="18"/>
  <c r="O245" i="18"/>
  <c r="N245" i="18"/>
  <c r="Q244" i="18"/>
  <c r="P244" i="18"/>
  <c r="O244" i="18"/>
  <c r="N244" i="18"/>
  <c r="Q243" i="18"/>
  <c r="P243" i="18"/>
  <c r="O243" i="18"/>
  <c r="N243" i="18"/>
  <c r="Q242" i="18"/>
  <c r="P242" i="18"/>
  <c r="O242" i="18"/>
  <c r="N242" i="18"/>
  <c r="Q241" i="18"/>
  <c r="P241" i="18"/>
  <c r="O241" i="18"/>
  <c r="N241" i="18"/>
  <c r="Q239" i="18"/>
  <c r="P239" i="18"/>
  <c r="O239" i="18"/>
  <c r="N239" i="18"/>
  <c r="Q238" i="18"/>
  <c r="P238" i="18"/>
  <c r="O238" i="18"/>
  <c r="N238" i="18"/>
  <c r="Q237" i="18"/>
  <c r="P237" i="18"/>
  <c r="O237" i="18"/>
  <c r="N237" i="18"/>
  <c r="Q236" i="18"/>
  <c r="P236" i="18"/>
  <c r="O236" i="18"/>
  <c r="N236" i="18"/>
  <c r="Q235" i="18"/>
  <c r="P235" i="18"/>
  <c r="O235" i="18"/>
  <c r="N235" i="18"/>
  <c r="Q233" i="18"/>
  <c r="P233" i="18"/>
  <c r="O233" i="18"/>
  <c r="N233" i="18"/>
  <c r="Q232" i="18"/>
  <c r="P232" i="18"/>
  <c r="O232" i="18"/>
  <c r="N232" i="18"/>
  <c r="Q230" i="18"/>
  <c r="P230" i="18"/>
  <c r="O230" i="18"/>
  <c r="N230" i="18"/>
  <c r="Q229" i="18"/>
  <c r="P229" i="18"/>
  <c r="O229" i="18"/>
  <c r="N229" i="18"/>
  <c r="Q228" i="18"/>
  <c r="P228" i="18"/>
  <c r="O228" i="18"/>
  <c r="N228" i="18"/>
  <c r="Q227" i="18"/>
  <c r="P227" i="18"/>
  <c r="O227" i="18"/>
  <c r="N227" i="18"/>
  <c r="Q226" i="18"/>
  <c r="P226" i="18"/>
  <c r="O226" i="18"/>
  <c r="N226" i="18"/>
  <c r="Q225" i="18"/>
  <c r="P225" i="18"/>
  <c r="O225" i="18"/>
  <c r="N225" i="18"/>
  <c r="Q224" i="18"/>
  <c r="P224" i="18"/>
  <c r="O224" i="18"/>
  <c r="N224" i="18"/>
  <c r="Q223" i="18"/>
  <c r="P223" i="18"/>
  <c r="O223" i="18"/>
  <c r="N223" i="18"/>
  <c r="Q222" i="18"/>
  <c r="P222" i="18"/>
  <c r="O222" i="18"/>
  <c r="N222" i="18"/>
  <c r="Q221" i="18"/>
  <c r="P221" i="18"/>
  <c r="O221" i="18"/>
  <c r="N221" i="18"/>
  <c r="Q220" i="18"/>
  <c r="P220" i="18"/>
  <c r="O220" i="18"/>
  <c r="N220" i="18"/>
  <c r="Q218" i="18"/>
  <c r="P218" i="18"/>
  <c r="O218" i="18"/>
  <c r="N218" i="18"/>
  <c r="Q217" i="18"/>
  <c r="P217" i="18"/>
  <c r="O217" i="18"/>
  <c r="N217" i="18"/>
  <c r="Q216" i="18"/>
  <c r="P216" i="18"/>
  <c r="O216" i="18"/>
  <c r="N216" i="18"/>
  <c r="Q215" i="18"/>
  <c r="P215" i="18"/>
  <c r="O215" i="18"/>
  <c r="N215" i="18"/>
  <c r="Q214" i="18"/>
  <c r="P214" i="18"/>
  <c r="O214" i="18"/>
  <c r="N214" i="18"/>
  <c r="Q213" i="18"/>
  <c r="P213" i="18"/>
  <c r="O213" i="18"/>
  <c r="N213" i="18"/>
  <c r="Q212" i="18"/>
  <c r="P212" i="18"/>
  <c r="O212" i="18"/>
  <c r="N212" i="18"/>
  <c r="Q211" i="18"/>
  <c r="P211" i="18"/>
  <c r="O211" i="18"/>
  <c r="N211" i="18"/>
  <c r="Q209" i="18"/>
  <c r="P209" i="18"/>
  <c r="O209" i="18"/>
  <c r="N209" i="18"/>
  <c r="Q208" i="18"/>
  <c r="P208" i="18"/>
  <c r="O208" i="18"/>
  <c r="N208" i="18"/>
  <c r="Q207" i="18"/>
  <c r="P207" i="18"/>
  <c r="O207" i="18"/>
  <c r="N207" i="18"/>
  <c r="Q206" i="18"/>
  <c r="P206" i="18"/>
  <c r="O206" i="18"/>
  <c r="N206" i="18"/>
  <c r="Q204" i="18"/>
  <c r="P204" i="18"/>
  <c r="O204" i="18"/>
  <c r="N204" i="18"/>
  <c r="Q203" i="18"/>
  <c r="P203" i="18"/>
  <c r="O203" i="18"/>
  <c r="N203" i="18"/>
  <c r="Q202" i="18"/>
  <c r="P202" i="18"/>
  <c r="O202" i="18"/>
  <c r="N202" i="18"/>
  <c r="Q201" i="18"/>
  <c r="P201" i="18"/>
  <c r="O201" i="18"/>
  <c r="N201" i="18"/>
  <c r="Q200" i="18"/>
  <c r="P200" i="18"/>
  <c r="O200" i="18"/>
  <c r="N200" i="18"/>
  <c r="Q199" i="18"/>
  <c r="P199" i="18"/>
  <c r="O199" i="18"/>
  <c r="N199" i="18"/>
  <c r="Q198" i="18"/>
  <c r="P198" i="18"/>
  <c r="O198" i="18"/>
  <c r="N198" i="18"/>
  <c r="Q196" i="18"/>
  <c r="P196" i="18"/>
  <c r="O196" i="18"/>
  <c r="N196" i="18"/>
  <c r="Q195" i="18"/>
  <c r="P195" i="18"/>
  <c r="O195" i="18"/>
  <c r="N195" i="18"/>
  <c r="Q194" i="18"/>
  <c r="P194" i="18"/>
  <c r="O194" i="18"/>
  <c r="N194" i="18"/>
  <c r="Q192" i="18"/>
  <c r="P192" i="18"/>
  <c r="O192" i="18"/>
  <c r="N192" i="18"/>
  <c r="Q191" i="18"/>
  <c r="P191" i="18"/>
  <c r="O191" i="18"/>
  <c r="N191" i="18"/>
  <c r="Q190" i="18"/>
  <c r="P190" i="18"/>
  <c r="O190" i="18"/>
  <c r="N190" i="18"/>
  <c r="Q189" i="18"/>
  <c r="P189" i="18"/>
  <c r="O189" i="18"/>
  <c r="N189" i="18"/>
  <c r="Q188" i="18"/>
  <c r="P188" i="18"/>
  <c r="O188" i="18"/>
  <c r="N188" i="18"/>
  <c r="Q187" i="18"/>
  <c r="P187" i="18"/>
  <c r="O187" i="18"/>
  <c r="N187" i="18"/>
  <c r="Q185" i="18"/>
  <c r="P185" i="18"/>
  <c r="O185" i="18"/>
  <c r="N185" i="18"/>
  <c r="Q184" i="18"/>
  <c r="P184" i="18"/>
  <c r="O184" i="18"/>
  <c r="N184" i="18"/>
  <c r="Q183" i="18"/>
  <c r="P183" i="18"/>
  <c r="O183" i="18"/>
  <c r="N183" i="18"/>
  <c r="Q182" i="18"/>
  <c r="P182" i="18"/>
  <c r="O182" i="18"/>
  <c r="N182" i="18"/>
  <c r="Q180" i="18"/>
  <c r="P180" i="18"/>
  <c r="O180" i="18"/>
  <c r="N180" i="18"/>
  <c r="Q179" i="18"/>
  <c r="P179" i="18"/>
  <c r="O179" i="18"/>
  <c r="N179" i="18"/>
  <c r="Q178" i="18"/>
  <c r="P178" i="18"/>
  <c r="O178" i="18"/>
  <c r="N178" i="18"/>
  <c r="Q177" i="18"/>
  <c r="P177" i="18"/>
  <c r="O177" i="18"/>
  <c r="N177" i="18"/>
  <c r="Q176" i="18"/>
  <c r="P176" i="18"/>
  <c r="O176" i="18"/>
  <c r="N176" i="18"/>
  <c r="Q175" i="18"/>
  <c r="P175" i="18"/>
  <c r="O175" i="18"/>
  <c r="N175" i="18"/>
  <c r="Q174" i="18"/>
  <c r="Q291" i="18" s="1"/>
  <c r="P174" i="18"/>
  <c r="P291" i="18" s="1"/>
  <c r="O174" i="18"/>
  <c r="O291" i="18" s="1"/>
  <c r="N174" i="18"/>
  <c r="N291" i="18" s="1"/>
  <c r="Q170" i="18"/>
  <c r="P170" i="18"/>
  <c r="O170" i="18"/>
  <c r="N170" i="18"/>
  <c r="Q169" i="18"/>
  <c r="P169" i="18"/>
  <c r="O169" i="18"/>
  <c r="N169" i="18"/>
  <c r="Q168" i="18"/>
  <c r="P168" i="18"/>
  <c r="O168" i="18"/>
  <c r="N168" i="18"/>
  <c r="Q167" i="18"/>
  <c r="P167" i="18"/>
  <c r="O167" i="18"/>
  <c r="N167" i="18"/>
  <c r="Q166" i="18"/>
  <c r="P166" i="18"/>
  <c r="O166" i="18"/>
  <c r="N166" i="18"/>
  <c r="Q165" i="18"/>
  <c r="P165" i="18"/>
  <c r="O165" i="18"/>
  <c r="N165" i="18"/>
  <c r="Q164" i="18"/>
  <c r="P164" i="18"/>
  <c r="O164" i="18"/>
  <c r="N164" i="18"/>
  <c r="Q163" i="18"/>
  <c r="P163" i="18"/>
  <c r="O163" i="18"/>
  <c r="N163" i="18"/>
  <c r="Q162" i="18"/>
  <c r="P162" i="18"/>
  <c r="O162" i="18"/>
  <c r="N162" i="18"/>
  <c r="Q161" i="18"/>
  <c r="P161" i="18"/>
  <c r="O161" i="18"/>
  <c r="N161" i="18"/>
  <c r="Q159" i="18"/>
  <c r="P159" i="18"/>
  <c r="O159" i="18"/>
  <c r="N159" i="18"/>
  <c r="Q158" i="18"/>
  <c r="P158" i="18"/>
  <c r="O158" i="18"/>
  <c r="N158" i="18"/>
  <c r="Q157" i="18"/>
  <c r="P157" i="18"/>
  <c r="O157" i="18"/>
  <c r="N157" i="18"/>
  <c r="Q156" i="18"/>
  <c r="P156" i="18"/>
  <c r="O156" i="18"/>
  <c r="N156" i="18"/>
  <c r="Q155" i="18"/>
  <c r="P155" i="18"/>
  <c r="O155" i="18"/>
  <c r="N155" i="18"/>
  <c r="Q154" i="18"/>
  <c r="P154" i="18"/>
  <c r="O154" i="18"/>
  <c r="N154" i="18"/>
  <c r="Q152" i="18"/>
  <c r="P152" i="18"/>
  <c r="O152" i="18"/>
  <c r="N152" i="18"/>
  <c r="Q151" i="18"/>
  <c r="P151" i="18"/>
  <c r="O151" i="18"/>
  <c r="N151" i="18"/>
  <c r="Q150" i="18"/>
  <c r="P150" i="18"/>
  <c r="O150" i="18"/>
  <c r="N150" i="18"/>
  <c r="Q149" i="18"/>
  <c r="P149" i="18"/>
  <c r="O149" i="18"/>
  <c r="N149" i="18"/>
  <c r="Q148" i="18"/>
  <c r="P148" i="18"/>
  <c r="O148" i="18"/>
  <c r="N148" i="18"/>
  <c r="Q147" i="18"/>
  <c r="P147" i="18"/>
  <c r="O147" i="18"/>
  <c r="N147" i="18"/>
  <c r="Q146" i="18"/>
  <c r="P146" i="18"/>
  <c r="O146" i="18"/>
  <c r="N146" i="18"/>
  <c r="Q145" i="18"/>
  <c r="P145" i="18"/>
  <c r="O145" i="18"/>
  <c r="N145" i="18"/>
  <c r="Q143" i="18"/>
  <c r="P143" i="18"/>
  <c r="O143" i="18"/>
  <c r="N143" i="18"/>
  <c r="Q142" i="18"/>
  <c r="P142" i="18"/>
  <c r="O142" i="18"/>
  <c r="N142" i="18"/>
  <c r="Q141" i="18"/>
  <c r="P141" i="18"/>
  <c r="O141" i="18"/>
  <c r="N141" i="18"/>
  <c r="Q140" i="18"/>
  <c r="P140" i="18"/>
  <c r="O140" i="18"/>
  <c r="N140" i="18"/>
  <c r="Q139" i="18"/>
  <c r="P139" i="18"/>
  <c r="O139" i="18"/>
  <c r="N139" i="18"/>
  <c r="Q138" i="18"/>
  <c r="P138" i="18"/>
  <c r="O138" i="18"/>
  <c r="N138" i="18"/>
  <c r="Q137" i="18"/>
  <c r="P137" i="18"/>
  <c r="O137" i="18"/>
  <c r="N137" i="18"/>
  <c r="Q135" i="18"/>
  <c r="P135" i="18"/>
  <c r="O135" i="18"/>
  <c r="N135" i="18"/>
  <c r="Q134" i="18"/>
  <c r="P134" i="18"/>
  <c r="O134" i="18"/>
  <c r="N134" i="18"/>
  <c r="Q133" i="18"/>
  <c r="P133" i="18"/>
  <c r="O133" i="18"/>
  <c r="N133" i="18"/>
  <c r="Q132" i="18"/>
  <c r="P132" i="18"/>
  <c r="O132" i="18"/>
  <c r="N132" i="18"/>
  <c r="Q131" i="18"/>
  <c r="P131" i="18"/>
  <c r="O131" i="18"/>
  <c r="N131" i="18"/>
  <c r="Q130" i="18"/>
  <c r="P130" i="18"/>
  <c r="O130" i="18"/>
  <c r="N130" i="18"/>
  <c r="Q129" i="18"/>
  <c r="P129" i="18"/>
  <c r="O129" i="18"/>
  <c r="N129" i="18"/>
  <c r="Q128" i="18"/>
  <c r="P128" i="18"/>
  <c r="O128" i="18"/>
  <c r="N128" i="18"/>
  <c r="Q127" i="18"/>
  <c r="P127" i="18"/>
  <c r="O127" i="18"/>
  <c r="N127" i="18"/>
  <c r="Q126" i="18"/>
  <c r="P126" i="18"/>
  <c r="O126" i="18"/>
  <c r="N126" i="18"/>
  <c r="Q125" i="18"/>
  <c r="P125" i="18"/>
  <c r="O125" i="18"/>
  <c r="N125" i="18"/>
  <c r="Q124" i="18"/>
  <c r="P124" i="18"/>
  <c r="O124" i="18"/>
  <c r="N124" i="18"/>
  <c r="Q123" i="18"/>
  <c r="P123" i="18"/>
  <c r="O123" i="18"/>
  <c r="N123" i="18"/>
  <c r="Q122" i="18"/>
  <c r="P122" i="18"/>
  <c r="O122" i="18"/>
  <c r="N122" i="18"/>
  <c r="Q121" i="18"/>
  <c r="P121" i="18"/>
  <c r="O121" i="18"/>
  <c r="N121" i="18"/>
  <c r="Q120" i="18"/>
  <c r="P120" i="18"/>
  <c r="O120" i="18"/>
  <c r="N120" i="18"/>
  <c r="Q119" i="18"/>
  <c r="P119" i="18"/>
  <c r="O119" i="18"/>
  <c r="N119" i="18"/>
  <c r="Q117" i="18"/>
  <c r="P117" i="18"/>
  <c r="O117" i="18"/>
  <c r="N117" i="18"/>
  <c r="Q116" i="18"/>
  <c r="P116" i="18"/>
  <c r="O116" i="18"/>
  <c r="N116" i="18"/>
  <c r="Q115" i="18"/>
  <c r="P115" i="18"/>
  <c r="O115" i="18"/>
  <c r="N115" i="18"/>
  <c r="Q114" i="18"/>
  <c r="P114" i="18"/>
  <c r="O114" i="18"/>
  <c r="N114" i="18"/>
  <c r="Q113" i="18"/>
  <c r="P113" i="18"/>
  <c r="O113" i="18"/>
  <c r="N113" i="18"/>
  <c r="Q112" i="18"/>
  <c r="P112" i="18"/>
  <c r="O112" i="18"/>
  <c r="N112" i="18"/>
  <c r="Q111" i="18"/>
  <c r="P111" i="18"/>
  <c r="O111" i="18"/>
  <c r="N111" i="18"/>
  <c r="Q110" i="18"/>
  <c r="P110" i="18"/>
  <c r="O110" i="18"/>
  <c r="N110" i="18"/>
  <c r="Q109" i="18"/>
  <c r="P109" i="18"/>
  <c r="O109" i="18"/>
  <c r="N109" i="18"/>
  <c r="Q107" i="18"/>
  <c r="P107" i="18"/>
  <c r="O107" i="18"/>
  <c r="N107" i="18"/>
  <c r="Q106" i="18"/>
  <c r="P106" i="18"/>
  <c r="O106" i="18"/>
  <c r="N106" i="18"/>
  <c r="Q105" i="18"/>
  <c r="P105" i="18"/>
  <c r="O105" i="18"/>
  <c r="N105" i="18"/>
  <c r="Q104" i="18"/>
  <c r="P104" i="18"/>
  <c r="O104" i="18"/>
  <c r="N104" i="18"/>
  <c r="Q103" i="18"/>
  <c r="P103" i="18"/>
  <c r="O103" i="18"/>
  <c r="N103" i="18"/>
  <c r="Q102" i="18"/>
  <c r="P102" i="18"/>
  <c r="O102" i="18"/>
  <c r="N102" i="18"/>
  <c r="Q101" i="18"/>
  <c r="P101" i="18"/>
  <c r="O101" i="18"/>
  <c r="N101" i="18"/>
  <c r="Q100" i="18"/>
  <c r="P100" i="18"/>
  <c r="O100" i="18"/>
  <c r="N100" i="18"/>
  <c r="Q99" i="18"/>
  <c r="P99" i="18"/>
  <c r="O99" i="18"/>
  <c r="N99" i="18"/>
  <c r="Q98" i="18"/>
  <c r="P98" i="18"/>
  <c r="O98" i="18"/>
  <c r="N98" i="18"/>
  <c r="Q97" i="18"/>
  <c r="P97" i="18"/>
  <c r="O97" i="18"/>
  <c r="N97" i="18"/>
  <c r="Q96" i="18"/>
  <c r="P96" i="18"/>
  <c r="O96" i="18"/>
  <c r="N96" i="18"/>
  <c r="Q95" i="18"/>
  <c r="P95" i="18"/>
  <c r="O95" i="18"/>
  <c r="N95" i="18"/>
  <c r="Q94" i="18"/>
  <c r="P94" i="18"/>
  <c r="O94" i="18"/>
  <c r="N94" i="18"/>
  <c r="Q93" i="18"/>
  <c r="P93" i="18"/>
  <c r="O93" i="18"/>
  <c r="N93" i="18"/>
  <c r="Q92" i="18"/>
  <c r="P92" i="18"/>
  <c r="O92" i="18"/>
  <c r="N92" i="18"/>
  <c r="Q91" i="18"/>
  <c r="P91" i="18"/>
  <c r="O91" i="18"/>
  <c r="N91" i="18"/>
  <c r="Q90" i="18"/>
  <c r="P90" i="18"/>
  <c r="O90" i="18"/>
  <c r="N90" i="18"/>
  <c r="Q89" i="18"/>
  <c r="P89" i="18"/>
  <c r="O89" i="18"/>
  <c r="N89" i="18"/>
  <c r="Q88" i="18"/>
  <c r="P88" i="18"/>
  <c r="O88" i="18"/>
  <c r="N88" i="18"/>
  <c r="Q86" i="18"/>
  <c r="P86" i="18"/>
  <c r="O86" i="18"/>
  <c r="N86" i="18"/>
  <c r="Q85" i="18"/>
  <c r="P85" i="18"/>
  <c r="O85" i="18"/>
  <c r="N85" i="18"/>
  <c r="Q84" i="18"/>
  <c r="P84" i="18"/>
  <c r="O84" i="18"/>
  <c r="N84" i="18"/>
  <c r="Q83" i="18"/>
  <c r="P83" i="18"/>
  <c r="O83" i="18"/>
  <c r="N83" i="18"/>
  <c r="Q82" i="18"/>
  <c r="P82" i="18"/>
  <c r="O82" i="18"/>
  <c r="N82" i="18"/>
  <c r="Q81" i="18"/>
  <c r="P81" i="18"/>
  <c r="O81" i="18"/>
  <c r="N81" i="18"/>
  <c r="Q80" i="18"/>
  <c r="P80" i="18"/>
  <c r="O80" i="18"/>
  <c r="N80" i="18"/>
  <c r="Q79" i="18"/>
  <c r="P79" i="18"/>
  <c r="O79" i="18"/>
  <c r="N79" i="18"/>
  <c r="Q78" i="18"/>
  <c r="P78" i="18"/>
  <c r="O78" i="18"/>
  <c r="N78" i="18"/>
  <c r="Q77" i="18"/>
  <c r="P77" i="18"/>
  <c r="O77" i="18"/>
  <c r="N77" i="18"/>
  <c r="Q76" i="18"/>
  <c r="P76" i="18"/>
  <c r="O76" i="18"/>
  <c r="N76" i="18"/>
  <c r="Q75" i="18"/>
  <c r="P75" i="18"/>
  <c r="O75" i="18"/>
  <c r="N75" i="18"/>
  <c r="Q74" i="18"/>
  <c r="P74" i="18"/>
  <c r="O74" i="18"/>
  <c r="N74" i="18"/>
  <c r="Q73" i="18"/>
  <c r="P73" i="18"/>
  <c r="O73" i="18"/>
  <c r="N73" i="18"/>
  <c r="Q72" i="18"/>
  <c r="P72" i="18"/>
  <c r="O72" i="18"/>
  <c r="N72" i="18"/>
  <c r="Q71" i="18"/>
  <c r="P71" i="18"/>
  <c r="O71" i="18"/>
  <c r="N71" i="18"/>
  <c r="Q70" i="18"/>
  <c r="P70" i="18"/>
  <c r="O70" i="18"/>
  <c r="N70" i="18"/>
  <c r="Q68" i="18"/>
  <c r="P68" i="18"/>
  <c r="O68" i="18"/>
  <c r="N68" i="18"/>
  <c r="Q67" i="18"/>
  <c r="P67" i="18"/>
  <c r="O67" i="18"/>
  <c r="N67" i="18"/>
  <c r="Q65" i="18"/>
  <c r="P65" i="18"/>
  <c r="O65" i="18"/>
  <c r="N65" i="18"/>
  <c r="Q64" i="18"/>
  <c r="P64" i="18"/>
  <c r="O64" i="18"/>
  <c r="N64" i="18"/>
  <c r="Q63" i="18"/>
  <c r="P63" i="18"/>
  <c r="O63" i="18"/>
  <c r="N63" i="18"/>
  <c r="Q62" i="18"/>
  <c r="P62" i="18"/>
  <c r="O62" i="18"/>
  <c r="N62" i="18"/>
  <c r="Q61" i="18"/>
  <c r="P61" i="18"/>
  <c r="O61" i="18"/>
  <c r="N61" i="18"/>
  <c r="Q60" i="18"/>
  <c r="P60" i="18"/>
  <c r="O60" i="18"/>
  <c r="N60" i="18"/>
  <c r="Q59" i="18"/>
  <c r="P59" i="18"/>
  <c r="O59" i="18"/>
  <c r="N59" i="18"/>
  <c r="Q58" i="18"/>
  <c r="P58" i="18"/>
  <c r="O58" i="18"/>
  <c r="N58" i="18"/>
  <c r="Q57" i="18"/>
  <c r="P57" i="18"/>
  <c r="O57" i="18"/>
  <c r="N57" i="18"/>
  <c r="Q56" i="18"/>
  <c r="P56" i="18"/>
  <c r="O56" i="18"/>
  <c r="N56" i="18"/>
  <c r="Q55" i="18"/>
  <c r="P55" i="18"/>
  <c r="O55" i="18"/>
  <c r="N55" i="18"/>
  <c r="Q54" i="18"/>
  <c r="P54" i="18"/>
  <c r="O54" i="18"/>
  <c r="N54" i="18"/>
  <c r="Q53" i="18"/>
  <c r="P53" i="18"/>
  <c r="O53" i="18"/>
  <c r="N53" i="18"/>
  <c r="Q52" i="18"/>
  <c r="P52" i="18"/>
  <c r="O52" i="18"/>
  <c r="N52" i="18"/>
  <c r="Q51" i="18"/>
  <c r="P51" i="18"/>
  <c r="O51" i="18"/>
  <c r="N51" i="18"/>
  <c r="Q50" i="18"/>
  <c r="P50" i="18"/>
  <c r="O50" i="18"/>
  <c r="N50" i="18"/>
  <c r="Q49" i="18"/>
  <c r="P49" i="18"/>
  <c r="O49" i="18"/>
  <c r="N49" i="18"/>
  <c r="Q48" i="18"/>
  <c r="P48" i="18"/>
  <c r="O48" i="18"/>
  <c r="N48" i="18"/>
  <c r="Q46" i="18"/>
  <c r="P46" i="18"/>
  <c r="O46" i="18"/>
  <c r="N46" i="18"/>
  <c r="Q45" i="18"/>
  <c r="P45" i="18"/>
  <c r="O45" i="18"/>
  <c r="N45" i="18"/>
  <c r="Q44" i="18"/>
  <c r="P44" i="18"/>
  <c r="O44" i="18"/>
  <c r="N44" i="18"/>
  <c r="Q43" i="18"/>
  <c r="P43" i="18"/>
  <c r="O43" i="18"/>
  <c r="N43" i="18"/>
  <c r="Q42" i="18"/>
  <c r="P42" i="18"/>
  <c r="O42" i="18"/>
  <c r="N42" i="18"/>
  <c r="Q41" i="18"/>
  <c r="P41" i="18"/>
  <c r="O41" i="18"/>
  <c r="N41" i="18"/>
  <c r="Q40" i="18"/>
  <c r="P40" i="18"/>
  <c r="O40" i="18"/>
  <c r="N40" i="18"/>
  <c r="Q39" i="18"/>
  <c r="P39" i="18"/>
  <c r="O39" i="18"/>
  <c r="N39" i="18"/>
  <c r="Q38" i="18"/>
  <c r="P38" i="18"/>
  <c r="O38" i="18"/>
  <c r="N38" i="18"/>
  <c r="Q37" i="18"/>
  <c r="P37" i="18"/>
  <c r="O37" i="18"/>
  <c r="N37" i="18"/>
  <c r="Q36" i="18"/>
  <c r="P36" i="18"/>
  <c r="O36" i="18"/>
  <c r="N36" i="18"/>
  <c r="Q35" i="18"/>
  <c r="P35" i="18"/>
  <c r="O35" i="18"/>
  <c r="N35" i="18"/>
  <c r="Q34" i="18"/>
  <c r="P34" i="18"/>
  <c r="O34" i="18"/>
  <c r="N34" i="18"/>
  <c r="Q32" i="18"/>
  <c r="P32" i="18"/>
  <c r="O32" i="18"/>
  <c r="N32" i="18"/>
  <c r="Q31" i="18"/>
  <c r="P31" i="18"/>
  <c r="O31" i="18"/>
  <c r="N31" i="18"/>
  <c r="Q30" i="18"/>
  <c r="P30" i="18"/>
  <c r="O30" i="18"/>
  <c r="N30" i="18"/>
  <c r="Q29" i="18"/>
  <c r="P29" i="18"/>
  <c r="O29" i="18"/>
  <c r="N29" i="18"/>
  <c r="Q28" i="18"/>
  <c r="P28" i="18"/>
  <c r="O28" i="18"/>
  <c r="N28" i="18"/>
  <c r="Q27" i="18"/>
  <c r="P27" i="18"/>
  <c r="O27" i="18"/>
  <c r="N27" i="18"/>
  <c r="Q26" i="18"/>
  <c r="P26" i="18"/>
  <c r="O26" i="18"/>
  <c r="N26" i="18"/>
  <c r="Q25" i="18"/>
  <c r="P25" i="18"/>
  <c r="O25" i="18"/>
  <c r="N25" i="18"/>
  <c r="Q24" i="18"/>
  <c r="P24" i="18"/>
  <c r="O24" i="18"/>
  <c r="N24" i="18"/>
  <c r="Q22" i="18"/>
  <c r="P22" i="18"/>
  <c r="O22" i="18"/>
  <c r="N22" i="18"/>
  <c r="Q21" i="18"/>
  <c r="P21" i="18"/>
  <c r="O21" i="18"/>
  <c r="N21" i="18"/>
  <c r="Q20" i="18"/>
  <c r="P20" i="18"/>
  <c r="O20" i="18"/>
  <c r="N20" i="18"/>
  <c r="Q19" i="18"/>
  <c r="P19" i="18"/>
  <c r="O19" i="18"/>
  <c r="N19" i="18"/>
  <c r="Q18" i="18"/>
  <c r="P18" i="18"/>
  <c r="Q17" i="18"/>
  <c r="P17" i="18"/>
  <c r="Q16" i="18"/>
  <c r="P16" i="18"/>
  <c r="O16" i="18"/>
  <c r="N16" i="18"/>
  <c r="Q15" i="18"/>
  <c r="P15" i="18"/>
  <c r="O15" i="18"/>
  <c r="N15" i="18"/>
  <c r="Q14" i="18"/>
  <c r="P14" i="18"/>
  <c r="O14" i="18"/>
  <c r="N14" i="18"/>
  <c r="Q12" i="18"/>
  <c r="P12" i="18"/>
  <c r="Q11" i="18"/>
  <c r="P11" i="18"/>
  <c r="P171" i="18" s="1"/>
  <c r="O11" i="18"/>
  <c r="N11" i="18"/>
  <c r="Q10" i="18"/>
  <c r="Q171" i="18" s="1"/>
  <c r="P10" i="18"/>
  <c r="O10" i="18"/>
  <c r="N10" i="18"/>
  <c r="Q482" i="17"/>
  <c r="P482" i="17"/>
  <c r="O482" i="17"/>
  <c r="N482" i="17"/>
  <c r="Q481" i="17"/>
  <c r="P481" i="17"/>
  <c r="O481" i="17"/>
  <c r="N481" i="17"/>
  <c r="Q480" i="17"/>
  <c r="P480" i="17"/>
  <c r="O480" i="17"/>
  <c r="N480" i="17"/>
  <c r="Q479" i="17"/>
  <c r="P479" i="17"/>
  <c r="O479" i="17"/>
  <c r="N479" i="17"/>
  <c r="Q478" i="17"/>
  <c r="P478" i="17"/>
  <c r="O478" i="17"/>
  <c r="N478" i="17"/>
  <c r="Q477" i="17"/>
  <c r="P477" i="17"/>
  <c r="O477" i="17"/>
  <c r="N477" i="17"/>
  <c r="Q476" i="17"/>
  <c r="P476" i="17"/>
  <c r="O476" i="17"/>
  <c r="N476" i="17"/>
  <c r="Q475" i="17"/>
  <c r="P475" i="17"/>
  <c r="O475" i="17"/>
  <c r="N475" i="17"/>
  <c r="Q473" i="17"/>
  <c r="P473" i="17"/>
  <c r="O473" i="17"/>
  <c r="N473" i="17"/>
  <c r="Q472" i="17"/>
  <c r="P472" i="17"/>
  <c r="O472" i="17"/>
  <c r="N472" i="17"/>
  <c r="Q471" i="17"/>
  <c r="P471" i="17"/>
  <c r="O471" i="17"/>
  <c r="N471" i="17"/>
  <c r="Q470" i="17"/>
  <c r="P470" i="17"/>
  <c r="O470" i="17"/>
  <c r="N470" i="17"/>
  <c r="Q469" i="17"/>
  <c r="P469" i="17"/>
  <c r="O469" i="17"/>
  <c r="N469" i="17"/>
  <c r="Q468" i="17"/>
  <c r="P468" i="17"/>
  <c r="O468" i="17"/>
  <c r="N468" i="17"/>
  <c r="Q467" i="17"/>
  <c r="P467" i="17"/>
  <c r="O467" i="17"/>
  <c r="N467" i="17"/>
  <c r="Q466" i="17"/>
  <c r="P466" i="17"/>
  <c r="O466" i="17"/>
  <c r="N466" i="17"/>
  <c r="Q464" i="17"/>
  <c r="P464" i="17"/>
  <c r="O464" i="17"/>
  <c r="N464" i="17"/>
  <c r="Q463" i="17"/>
  <c r="P463" i="17"/>
  <c r="O463" i="17"/>
  <c r="N463" i="17"/>
  <c r="Q462" i="17"/>
  <c r="P462" i="17"/>
  <c r="O462" i="17"/>
  <c r="N462" i="17"/>
  <c r="Q461" i="17"/>
  <c r="P461" i="17"/>
  <c r="O461" i="17"/>
  <c r="N461" i="17"/>
  <c r="Q460" i="17"/>
  <c r="P460" i="17"/>
  <c r="O460" i="17"/>
  <c r="N460" i="17"/>
  <c r="Q459" i="17"/>
  <c r="P459" i="17"/>
  <c r="O459" i="17"/>
  <c r="N459" i="17"/>
  <c r="Q458" i="17"/>
  <c r="P458" i="17"/>
  <c r="O458" i="17"/>
  <c r="N458" i="17"/>
  <c r="Q457" i="17"/>
  <c r="P457" i="17"/>
  <c r="O457" i="17"/>
  <c r="N457" i="17"/>
  <c r="Q456" i="17"/>
  <c r="P456" i="17"/>
  <c r="O456" i="17"/>
  <c r="N456" i="17"/>
  <c r="Q455" i="17"/>
  <c r="P455" i="17"/>
  <c r="O455" i="17"/>
  <c r="N455" i="17"/>
  <c r="Q454" i="17"/>
  <c r="P454" i="17"/>
  <c r="O454" i="17"/>
  <c r="N454" i="17"/>
  <c r="Q452" i="17"/>
  <c r="P452" i="17"/>
  <c r="O452" i="17"/>
  <c r="N452" i="17"/>
  <c r="Q451" i="17"/>
  <c r="P451" i="17"/>
  <c r="O451" i="17"/>
  <c r="N451" i="17"/>
  <c r="Q450" i="17"/>
  <c r="P450" i="17"/>
  <c r="O450" i="17"/>
  <c r="N450" i="17"/>
  <c r="Q449" i="17"/>
  <c r="P449" i="17"/>
  <c r="O449" i="17"/>
  <c r="N449" i="17"/>
  <c r="Q448" i="17"/>
  <c r="P448" i="17"/>
  <c r="O448" i="17"/>
  <c r="N448" i="17"/>
  <c r="Q447" i="17"/>
  <c r="P447" i="17"/>
  <c r="O447" i="17"/>
  <c r="N447" i="17"/>
  <c r="Q446" i="17"/>
  <c r="P446" i="17"/>
  <c r="O446" i="17"/>
  <c r="N446" i="17"/>
  <c r="Q445" i="17"/>
  <c r="P445" i="17"/>
  <c r="O445" i="17"/>
  <c r="N445" i="17"/>
  <c r="Q444" i="17"/>
  <c r="P444" i="17"/>
  <c r="O444" i="17"/>
  <c r="N444" i="17"/>
  <c r="Q442" i="17"/>
  <c r="P442" i="17"/>
  <c r="O442" i="17"/>
  <c r="N442" i="17"/>
  <c r="Q441" i="17"/>
  <c r="P441" i="17"/>
  <c r="O441" i="17"/>
  <c r="N441" i="17"/>
  <c r="Q440" i="17"/>
  <c r="P440" i="17"/>
  <c r="O440" i="17"/>
  <c r="N440" i="17"/>
  <c r="Q439" i="17"/>
  <c r="P439" i="17"/>
  <c r="O439" i="17"/>
  <c r="N439" i="17"/>
  <c r="Q438" i="17"/>
  <c r="P438" i="17"/>
  <c r="O438" i="17"/>
  <c r="N438" i="17"/>
  <c r="Q437" i="17"/>
  <c r="P437" i="17"/>
  <c r="O437" i="17"/>
  <c r="N437" i="17"/>
  <c r="Q436" i="17"/>
  <c r="P436" i="17"/>
  <c r="O436" i="17"/>
  <c r="N436" i="17"/>
  <c r="Q435" i="17"/>
  <c r="P435" i="17"/>
  <c r="O435" i="17"/>
  <c r="N435" i="17"/>
  <c r="Q434" i="17"/>
  <c r="P434" i="17"/>
  <c r="O434" i="17"/>
  <c r="N434" i="17"/>
  <c r="Q433" i="17"/>
  <c r="P433" i="17"/>
  <c r="O433" i="17"/>
  <c r="N433" i="17"/>
  <c r="Q432" i="17"/>
  <c r="P432" i="17"/>
  <c r="O432" i="17"/>
  <c r="N432" i="17"/>
  <c r="Q431" i="17"/>
  <c r="P431" i="17"/>
  <c r="O431" i="17"/>
  <c r="N431" i="17"/>
  <c r="Q430" i="17"/>
  <c r="P430" i="17"/>
  <c r="O430" i="17"/>
  <c r="N430" i="17"/>
  <c r="Q429" i="17"/>
  <c r="P429" i="17"/>
  <c r="O429" i="17"/>
  <c r="N429" i="17"/>
  <c r="Q427" i="17"/>
  <c r="P427" i="17"/>
  <c r="O427" i="17"/>
  <c r="N427" i="17"/>
  <c r="Q426" i="17"/>
  <c r="P426" i="17"/>
  <c r="O426" i="17"/>
  <c r="N426" i="17"/>
  <c r="Q425" i="17"/>
  <c r="P425" i="17"/>
  <c r="O425" i="17"/>
  <c r="N425" i="17"/>
  <c r="Q424" i="17"/>
  <c r="P424" i="17"/>
  <c r="O424" i="17"/>
  <c r="N424" i="17"/>
  <c r="Q423" i="17"/>
  <c r="P423" i="17"/>
  <c r="O423" i="17"/>
  <c r="N423" i="17"/>
  <c r="Q422" i="17"/>
  <c r="P422" i="17"/>
  <c r="O422" i="17"/>
  <c r="N422" i="17"/>
  <c r="Q421" i="17"/>
  <c r="P421" i="17"/>
  <c r="O421" i="17"/>
  <c r="N421" i="17"/>
  <c r="Q420" i="17"/>
  <c r="P420" i="17"/>
  <c r="O420" i="17"/>
  <c r="N420" i="17"/>
  <c r="Q419" i="17"/>
  <c r="P419" i="17"/>
  <c r="O419" i="17"/>
  <c r="N419" i="17"/>
  <c r="Q418" i="17"/>
  <c r="P418" i="17"/>
  <c r="O418" i="17"/>
  <c r="N418" i="17"/>
  <c r="Q416" i="17"/>
  <c r="P416" i="17"/>
  <c r="O416" i="17"/>
  <c r="N416" i="17"/>
  <c r="Q415" i="17"/>
  <c r="P415" i="17"/>
  <c r="O415" i="17"/>
  <c r="N415" i="17"/>
  <c r="Q414" i="17"/>
  <c r="P414" i="17"/>
  <c r="O414" i="17"/>
  <c r="N414" i="17"/>
  <c r="Q413" i="17"/>
  <c r="P413" i="17"/>
  <c r="O413" i="17"/>
  <c r="N413" i="17"/>
  <c r="Q412" i="17"/>
  <c r="P412" i="17"/>
  <c r="O412" i="17"/>
  <c r="N412" i="17"/>
  <c r="Q411" i="17"/>
  <c r="P411" i="17"/>
  <c r="O411" i="17"/>
  <c r="N411" i="17"/>
  <c r="Q410" i="17"/>
  <c r="P410" i="17"/>
  <c r="O410" i="17"/>
  <c r="N410" i="17"/>
  <c r="Q409" i="17"/>
  <c r="P409" i="17"/>
  <c r="O409" i="17"/>
  <c r="N409" i="17"/>
  <c r="Q408" i="17"/>
  <c r="P408" i="17"/>
  <c r="O408" i="17"/>
  <c r="N408" i="17"/>
  <c r="Q406" i="17"/>
  <c r="P406" i="17"/>
  <c r="O406" i="17"/>
  <c r="N406" i="17"/>
  <c r="Q405" i="17"/>
  <c r="P405" i="17"/>
  <c r="O405" i="17"/>
  <c r="N405" i="17"/>
  <c r="Q404" i="17"/>
  <c r="P404" i="17"/>
  <c r="O404" i="17"/>
  <c r="N404" i="17"/>
  <c r="Q403" i="17"/>
  <c r="P403" i="17"/>
  <c r="O403" i="17"/>
  <c r="N403" i="17"/>
  <c r="Q402" i="17"/>
  <c r="P402" i="17"/>
  <c r="O402" i="17"/>
  <c r="N402" i="17"/>
  <c r="Q401" i="17"/>
  <c r="P401" i="17"/>
  <c r="O401" i="17"/>
  <c r="N401" i="17"/>
  <c r="Q400" i="17"/>
  <c r="P400" i="17"/>
  <c r="O400" i="17"/>
  <c r="N400" i="17"/>
  <c r="Q399" i="17"/>
  <c r="P399" i="17"/>
  <c r="O399" i="17"/>
  <c r="N399" i="17"/>
  <c r="Q398" i="17"/>
  <c r="P398" i="17"/>
  <c r="O398" i="17"/>
  <c r="N398" i="17"/>
  <c r="Q396" i="17"/>
  <c r="P396" i="17"/>
  <c r="O396" i="17"/>
  <c r="N396" i="17"/>
  <c r="Q395" i="17"/>
  <c r="P395" i="17"/>
  <c r="O395" i="17"/>
  <c r="N395" i="17"/>
  <c r="Q394" i="17"/>
  <c r="P394" i="17"/>
  <c r="O394" i="17"/>
  <c r="N394" i="17"/>
  <c r="Q393" i="17"/>
  <c r="P393" i="17"/>
  <c r="O393" i="17"/>
  <c r="N393" i="17"/>
  <c r="Q392" i="17"/>
  <c r="P392" i="17"/>
  <c r="O392" i="17"/>
  <c r="N392" i="17"/>
  <c r="Q391" i="17"/>
  <c r="P391" i="17"/>
  <c r="O391" i="17"/>
  <c r="N391" i="17"/>
  <c r="Q390" i="17"/>
  <c r="P390" i="17"/>
  <c r="O390" i="17"/>
  <c r="N390" i="17"/>
  <c r="Q389" i="17"/>
  <c r="P389" i="17"/>
  <c r="O389" i="17"/>
  <c r="N389" i="17"/>
  <c r="Q388" i="17"/>
  <c r="P388" i="17"/>
  <c r="O388" i="17"/>
  <c r="N388" i="17"/>
  <c r="Q387" i="17"/>
  <c r="P387" i="17"/>
  <c r="O387" i="17"/>
  <c r="N387" i="17"/>
  <c r="Q386" i="17"/>
  <c r="P386" i="17"/>
  <c r="O386" i="17"/>
  <c r="N386" i="17"/>
  <c r="Q385" i="17"/>
  <c r="P385" i="17"/>
  <c r="O385" i="17"/>
  <c r="N385" i="17"/>
  <c r="Q383" i="17"/>
  <c r="P383" i="17"/>
  <c r="O383" i="17"/>
  <c r="N383" i="17"/>
  <c r="Q382" i="17"/>
  <c r="P382" i="17"/>
  <c r="O382" i="17"/>
  <c r="N382" i="17"/>
  <c r="Q381" i="17"/>
  <c r="P381" i="17"/>
  <c r="O381" i="17"/>
  <c r="N381" i="17"/>
  <c r="Q380" i="17"/>
  <c r="P380" i="17"/>
  <c r="O380" i="17"/>
  <c r="N380" i="17"/>
  <c r="Q379" i="17"/>
  <c r="P379" i="17"/>
  <c r="O379" i="17"/>
  <c r="N379" i="17"/>
  <c r="Q378" i="17"/>
  <c r="P378" i="17"/>
  <c r="O378" i="17"/>
  <c r="N378" i="17"/>
  <c r="Q377" i="17"/>
  <c r="P377" i="17"/>
  <c r="O377" i="17"/>
  <c r="N377" i="17"/>
  <c r="Q375" i="17"/>
  <c r="P375" i="17"/>
  <c r="O375" i="17"/>
  <c r="N375" i="17"/>
  <c r="Q374" i="17"/>
  <c r="P374" i="17"/>
  <c r="O374" i="17"/>
  <c r="N374" i="17"/>
  <c r="Q373" i="17"/>
  <c r="P373" i="17"/>
  <c r="O373" i="17"/>
  <c r="N373" i="17"/>
  <c r="Q372" i="17"/>
  <c r="P372" i="17"/>
  <c r="O372" i="17"/>
  <c r="N372" i="17"/>
  <c r="Q371" i="17"/>
  <c r="P371" i="17"/>
  <c r="O371" i="17"/>
  <c r="N371" i="17"/>
  <c r="Q369" i="17"/>
  <c r="P369" i="17"/>
  <c r="O369" i="17"/>
  <c r="N369" i="17"/>
  <c r="Q368" i="17"/>
  <c r="P368" i="17"/>
  <c r="O368" i="17"/>
  <c r="N368" i="17"/>
  <c r="Q367" i="17"/>
  <c r="P367" i="17"/>
  <c r="O367" i="17"/>
  <c r="N367" i="17"/>
  <c r="Q366" i="17"/>
  <c r="P366" i="17"/>
  <c r="O366" i="17"/>
  <c r="N366" i="17"/>
  <c r="Q365" i="17"/>
  <c r="P365" i="17"/>
  <c r="O365" i="17"/>
  <c r="N365" i="17"/>
  <c r="Q363" i="17"/>
  <c r="P363" i="17"/>
  <c r="O363" i="17"/>
  <c r="N363" i="17"/>
  <c r="Q362" i="17"/>
  <c r="P362" i="17"/>
  <c r="O362" i="17"/>
  <c r="N362" i="17"/>
  <c r="Q361" i="17"/>
  <c r="P361" i="17"/>
  <c r="O361" i="17"/>
  <c r="N361" i="17"/>
  <c r="Q360" i="17"/>
  <c r="P360" i="17"/>
  <c r="O360" i="17"/>
  <c r="N360" i="17"/>
  <c r="Q359" i="17"/>
  <c r="P359" i="17"/>
  <c r="O359" i="17"/>
  <c r="N359" i="17"/>
  <c r="Q358" i="17"/>
  <c r="P358" i="17"/>
  <c r="O358" i="17"/>
  <c r="N358" i="17"/>
  <c r="Q357" i="17"/>
  <c r="P357" i="17"/>
  <c r="O357" i="17"/>
  <c r="N357" i="17"/>
  <c r="Q356" i="17"/>
  <c r="P356" i="17"/>
  <c r="O356" i="17"/>
  <c r="N356" i="17"/>
  <c r="Q354" i="17"/>
  <c r="P354" i="17"/>
  <c r="O354" i="17"/>
  <c r="N354" i="17"/>
  <c r="Q353" i="17"/>
  <c r="P353" i="17"/>
  <c r="O353" i="17"/>
  <c r="N353" i="17"/>
  <c r="Q352" i="17"/>
  <c r="P352" i="17"/>
  <c r="O352" i="17"/>
  <c r="N352" i="17"/>
  <c r="Q351" i="17"/>
  <c r="P351" i="17"/>
  <c r="O351" i="17"/>
  <c r="N351" i="17"/>
  <c r="Q350" i="17"/>
  <c r="P350" i="17"/>
  <c r="O350" i="17"/>
  <c r="N350" i="17"/>
  <c r="Q349" i="17"/>
  <c r="P349" i="17"/>
  <c r="O349" i="17"/>
  <c r="N349" i="17"/>
  <c r="Q348" i="17"/>
  <c r="P348" i="17"/>
  <c r="O348" i="17"/>
  <c r="N348" i="17"/>
  <c r="Q347" i="17"/>
  <c r="P347" i="17"/>
  <c r="O347" i="17"/>
  <c r="N347" i="17"/>
  <c r="Q346" i="17"/>
  <c r="P346" i="17"/>
  <c r="O346" i="17"/>
  <c r="N346" i="17"/>
  <c r="Q345" i="17"/>
  <c r="P345" i="17"/>
  <c r="O345" i="17"/>
  <c r="N345" i="17"/>
  <c r="Q343" i="17"/>
  <c r="P343" i="17"/>
  <c r="O343" i="17"/>
  <c r="N343" i="17"/>
  <c r="Q342" i="17"/>
  <c r="P342" i="17"/>
  <c r="O342" i="17"/>
  <c r="N342" i="17"/>
  <c r="Q341" i="17"/>
  <c r="P341" i="17"/>
  <c r="O341" i="17"/>
  <c r="N341" i="17"/>
  <c r="Q340" i="17"/>
  <c r="P340" i="17"/>
  <c r="O340" i="17"/>
  <c r="N340" i="17"/>
  <c r="Q339" i="17"/>
  <c r="P339" i="17"/>
  <c r="O339" i="17"/>
  <c r="N339" i="17"/>
  <c r="Q338" i="17"/>
  <c r="P338" i="17"/>
  <c r="O338" i="17"/>
  <c r="N338" i="17"/>
  <c r="Q337" i="17"/>
  <c r="P337" i="17"/>
  <c r="O337" i="17"/>
  <c r="N337" i="17"/>
  <c r="Q336" i="17"/>
  <c r="P336" i="17"/>
  <c r="O336" i="17"/>
  <c r="N336" i="17"/>
  <c r="Q334" i="17"/>
  <c r="P334" i="17"/>
  <c r="O334" i="17"/>
  <c r="N334" i="17"/>
  <c r="Q333" i="17"/>
  <c r="P333" i="17"/>
  <c r="O333" i="17"/>
  <c r="N333" i="17"/>
  <c r="Q332" i="17"/>
  <c r="P332" i="17"/>
  <c r="O332" i="17"/>
  <c r="N332" i="17"/>
  <c r="Q331" i="17"/>
  <c r="P331" i="17"/>
  <c r="O331" i="17"/>
  <c r="N331" i="17"/>
  <c r="Q330" i="17"/>
  <c r="P330" i="17"/>
  <c r="O330" i="17"/>
  <c r="N330" i="17"/>
  <c r="Q328" i="17"/>
  <c r="P328" i="17"/>
  <c r="O328" i="17"/>
  <c r="N328" i="17"/>
  <c r="Q327" i="17"/>
  <c r="P327" i="17"/>
  <c r="O327" i="17"/>
  <c r="N327" i="17"/>
  <c r="Q326" i="17"/>
  <c r="P326" i="17"/>
  <c r="O326" i="17"/>
  <c r="N326" i="17"/>
  <c r="Q325" i="17"/>
  <c r="P325" i="17"/>
  <c r="O325" i="17"/>
  <c r="N325" i="17"/>
  <c r="Q324" i="17"/>
  <c r="P324" i="17"/>
  <c r="O324" i="17"/>
  <c r="N324" i="17"/>
  <c r="Q323" i="17"/>
  <c r="P323" i="17"/>
  <c r="O323" i="17"/>
  <c r="N323" i="17"/>
  <c r="Q322" i="17"/>
  <c r="P322" i="17"/>
  <c r="O322" i="17"/>
  <c r="N322" i="17"/>
  <c r="Q321" i="17"/>
  <c r="P321" i="17"/>
  <c r="O321" i="17"/>
  <c r="N321" i="17"/>
  <c r="Q320" i="17"/>
  <c r="P320" i="17"/>
  <c r="O320" i="17"/>
  <c r="N320" i="17"/>
  <c r="Q318" i="17"/>
  <c r="P318" i="17"/>
  <c r="O318" i="17"/>
  <c r="N318" i="17"/>
  <c r="Q317" i="17"/>
  <c r="P317" i="17"/>
  <c r="O317" i="17"/>
  <c r="N317" i="17"/>
  <c r="Q316" i="17"/>
  <c r="P316" i="17"/>
  <c r="O316" i="17"/>
  <c r="N316" i="17"/>
  <c r="Q315" i="17"/>
  <c r="P315" i="17"/>
  <c r="O315" i="17"/>
  <c r="N315" i="17"/>
  <c r="Q314" i="17"/>
  <c r="P314" i="17"/>
  <c r="O314" i="17"/>
  <c r="N314" i="17"/>
  <c r="Q313" i="17"/>
  <c r="P313" i="17"/>
  <c r="O313" i="17"/>
  <c r="N313" i="17"/>
  <c r="Q312" i="17"/>
  <c r="P312" i="17"/>
  <c r="O312" i="17"/>
  <c r="N312" i="17"/>
  <c r="Q310" i="17"/>
  <c r="P310" i="17"/>
  <c r="O310" i="17"/>
  <c r="N310" i="17"/>
  <c r="Q309" i="17"/>
  <c r="P309" i="17"/>
  <c r="O309" i="17"/>
  <c r="N309" i="17"/>
  <c r="Q308" i="17"/>
  <c r="P308" i="17"/>
  <c r="O308" i="17"/>
  <c r="N308" i="17"/>
  <c r="Q307" i="17"/>
  <c r="P307" i="17"/>
  <c r="O307" i="17"/>
  <c r="N307" i="17"/>
  <c r="Q306" i="17"/>
  <c r="P306" i="17"/>
  <c r="O306" i="17"/>
  <c r="N306" i="17"/>
  <c r="Q305" i="17"/>
  <c r="P305" i="17"/>
  <c r="O305" i="17"/>
  <c r="N305" i="17"/>
  <c r="Q304" i="17"/>
  <c r="P304" i="17"/>
  <c r="O304" i="17"/>
  <c r="N304" i="17"/>
  <c r="Q303" i="17"/>
  <c r="P303" i="17"/>
  <c r="O303" i="17"/>
  <c r="N303" i="17"/>
  <c r="Q302" i="17"/>
  <c r="P302" i="17"/>
  <c r="O302" i="17"/>
  <c r="N302" i="17"/>
  <c r="Q301" i="17"/>
  <c r="P301" i="17"/>
  <c r="O301" i="17"/>
  <c r="N301" i="17"/>
  <c r="Q299" i="17"/>
  <c r="P299" i="17"/>
  <c r="O299" i="17"/>
  <c r="N299" i="17"/>
  <c r="Q298" i="17"/>
  <c r="P298" i="17"/>
  <c r="O298" i="17"/>
  <c r="N298" i="17"/>
  <c r="Q297" i="17"/>
  <c r="P297" i="17"/>
  <c r="O297" i="17"/>
  <c r="N297" i="17"/>
  <c r="Q296" i="17"/>
  <c r="P296" i="17"/>
  <c r="O296" i="17"/>
  <c r="N296" i="17"/>
  <c r="Q295" i="17"/>
  <c r="P295" i="17"/>
  <c r="O295" i="17"/>
  <c r="N295" i="17"/>
  <c r="Q294" i="17"/>
  <c r="P294" i="17"/>
  <c r="O294" i="17"/>
  <c r="N294" i="17"/>
  <c r="N483" i="17" s="1"/>
  <c r="Q293" i="17"/>
  <c r="Q483" i="17" s="1"/>
  <c r="P293" i="17"/>
  <c r="P483" i="17" s="1"/>
  <c r="O293" i="17"/>
  <c r="O483" i="17" s="1"/>
  <c r="N293" i="17"/>
  <c r="Q292" i="17"/>
  <c r="P292" i="17"/>
  <c r="O292" i="17"/>
  <c r="N292" i="17"/>
  <c r="Q290" i="17"/>
  <c r="P290" i="17"/>
  <c r="O290" i="17"/>
  <c r="N290" i="17"/>
  <c r="Q289" i="17"/>
  <c r="P289" i="17"/>
  <c r="O289" i="17"/>
  <c r="N289" i="17"/>
  <c r="Q288" i="17"/>
  <c r="P288" i="17"/>
  <c r="O288" i="17"/>
  <c r="N288" i="17"/>
  <c r="Q286" i="17"/>
  <c r="P286" i="17"/>
  <c r="O286" i="17"/>
  <c r="N286" i="17"/>
  <c r="Q285" i="17"/>
  <c r="P285" i="17"/>
  <c r="O285" i="17"/>
  <c r="N285" i="17"/>
  <c r="Q283" i="17"/>
  <c r="P283" i="17"/>
  <c r="O283" i="17"/>
  <c r="N283" i="17"/>
  <c r="Q281" i="17"/>
  <c r="P281" i="17"/>
  <c r="O281" i="17"/>
  <c r="N281" i="17"/>
  <c r="Q280" i="17"/>
  <c r="P280" i="17"/>
  <c r="O280" i="17"/>
  <c r="N280" i="17"/>
  <c r="Q278" i="17"/>
  <c r="P278" i="17"/>
  <c r="O278" i="17"/>
  <c r="N278" i="17"/>
  <c r="Q277" i="17"/>
  <c r="P277" i="17"/>
  <c r="O277" i="17"/>
  <c r="N277" i="17"/>
  <c r="Q276" i="17"/>
  <c r="P276" i="17"/>
  <c r="O276" i="17"/>
  <c r="N276" i="17"/>
  <c r="Q274" i="17"/>
  <c r="P274" i="17"/>
  <c r="O274" i="17"/>
  <c r="N274" i="17"/>
  <c r="Q273" i="17"/>
  <c r="P273" i="17"/>
  <c r="O273" i="17"/>
  <c r="N273" i="17"/>
  <c r="Q272" i="17"/>
  <c r="P272" i="17"/>
  <c r="O272" i="17"/>
  <c r="N272" i="17"/>
  <c r="Q271" i="17"/>
  <c r="P271" i="17"/>
  <c r="O271" i="17"/>
  <c r="N271" i="17"/>
  <c r="Q270" i="17"/>
  <c r="P270" i="17"/>
  <c r="O270" i="17"/>
  <c r="N270" i="17"/>
  <c r="Q268" i="17"/>
  <c r="P268" i="17"/>
  <c r="O268" i="17"/>
  <c r="N268" i="17"/>
  <c r="Q267" i="17"/>
  <c r="P267" i="17"/>
  <c r="O267" i="17"/>
  <c r="N267" i="17"/>
  <c r="Q266" i="17"/>
  <c r="P266" i="17"/>
  <c r="O266" i="17"/>
  <c r="N266" i="17"/>
  <c r="Q265" i="17"/>
  <c r="P265" i="17"/>
  <c r="O265" i="17"/>
  <c r="N265" i="17"/>
  <c r="Q264" i="17"/>
  <c r="P264" i="17"/>
  <c r="O264" i="17"/>
  <c r="N264" i="17"/>
  <c r="Q262" i="17"/>
  <c r="P262" i="17"/>
  <c r="O262" i="17"/>
  <c r="N262" i="17"/>
  <c r="Q260" i="17"/>
  <c r="P260" i="17"/>
  <c r="O260" i="17"/>
  <c r="N260" i="17"/>
  <c r="Q259" i="17"/>
  <c r="P259" i="17"/>
  <c r="O259" i="17"/>
  <c r="N259" i="17"/>
  <c r="Q258" i="17"/>
  <c r="P258" i="17"/>
  <c r="O258" i="17"/>
  <c r="N258" i="17"/>
  <c r="Q257" i="17"/>
  <c r="P257" i="17"/>
  <c r="O257" i="17"/>
  <c r="N257" i="17"/>
  <c r="Q256" i="17"/>
  <c r="P256" i="17"/>
  <c r="O256" i="17"/>
  <c r="N256" i="17"/>
  <c r="Q254" i="17"/>
  <c r="P254" i="17"/>
  <c r="O254" i="17"/>
  <c r="N254" i="17"/>
  <c r="Q253" i="17"/>
  <c r="P253" i="17"/>
  <c r="O253" i="17"/>
  <c r="N253" i="17"/>
  <c r="Q252" i="17"/>
  <c r="P252" i="17"/>
  <c r="O252" i="17"/>
  <c r="N252" i="17"/>
  <c r="Q251" i="17"/>
  <c r="P251" i="17"/>
  <c r="O251" i="17"/>
  <c r="N251" i="17"/>
  <c r="Q250" i="17"/>
  <c r="P250" i="17"/>
  <c r="O250" i="17"/>
  <c r="N250" i="17"/>
  <c r="Q249" i="17"/>
  <c r="P249" i="17"/>
  <c r="O249" i="17"/>
  <c r="N249" i="17"/>
  <c r="Q248" i="17"/>
  <c r="P248" i="17"/>
  <c r="O248" i="17"/>
  <c r="N248" i="17"/>
  <c r="Q247" i="17"/>
  <c r="P247" i="17"/>
  <c r="O247" i="17"/>
  <c r="N247" i="17"/>
  <c r="Q245" i="17"/>
  <c r="P245" i="17"/>
  <c r="O245" i="17"/>
  <c r="N245" i="17"/>
  <c r="Q244" i="17"/>
  <c r="P244" i="17"/>
  <c r="O244" i="17"/>
  <c r="N244" i="17"/>
  <c r="Q243" i="17"/>
  <c r="P243" i="17"/>
  <c r="O243" i="17"/>
  <c r="N243" i="17"/>
  <c r="Q242" i="17"/>
  <c r="P242" i="17"/>
  <c r="O242" i="17"/>
  <c r="N242" i="17"/>
  <c r="Q241" i="17"/>
  <c r="P241" i="17"/>
  <c r="O241" i="17"/>
  <c r="N241" i="17"/>
  <c r="Q239" i="17"/>
  <c r="P239" i="17"/>
  <c r="O239" i="17"/>
  <c r="N239" i="17"/>
  <c r="Q238" i="17"/>
  <c r="P238" i="17"/>
  <c r="O238" i="17"/>
  <c r="N238" i="17"/>
  <c r="Q237" i="17"/>
  <c r="P237" i="17"/>
  <c r="O237" i="17"/>
  <c r="N237" i="17"/>
  <c r="Q236" i="17"/>
  <c r="P236" i="17"/>
  <c r="O236" i="17"/>
  <c r="N236" i="17"/>
  <c r="Q235" i="17"/>
  <c r="P235" i="17"/>
  <c r="O235" i="17"/>
  <c r="N235" i="17"/>
  <c r="Q233" i="17"/>
  <c r="P233" i="17"/>
  <c r="O233" i="17"/>
  <c r="N233" i="17"/>
  <c r="Q232" i="17"/>
  <c r="P232" i="17"/>
  <c r="O232" i="17"/>
  <c r="N232" i="17"/>
  <c r="Q230" i="17"/>
  <c r="P230" i="17"/>
  <c r="O230" i="17"/>
  <c r="N230" i="17"/>
  <c r="Q229" i="17"/>
  <c r="P229" i="17"/>
  <c r="O229" i="17"/>
  <c r="N229" i="17"/>
  <c r="Q228" i="17"/>
  <c r="P228" i="17"/>
  <c r="O228" i="17"/>
  <c r="N228" i="17"/>
  <c r="Q227" i="17"/>
  <c r="P227" i="17"/>
  <c r="O227" i="17"/>
  <c r="N227" i="17"/>
  <c r="Q226" i="17"/>
  <c r="P226" i="17"/>
  <c r="O226" i="17"/>
  <c r="N226" i="17"/>
  <c r="Q225" i="17"/>
  <c r="P225" i="17"/>
  <c r="O225" i="17"/>
  <c r="N225" i="17"/>
  <c r="Q224" i="17"/>
  <c r="P224" i="17"/>
  <c r="O224" i="17"/>
  <c r="N224" i="17"/>
  <c r="Q223" i="17"/>
  <c r="P223" i="17"/>
  <c r="O223" i="17"/>
  <c r="N223" i="17"/>
  <c r="Q222" i="17"/>
  <c r="P222" i="17"/>
  <c r="O222" i="17"/>
  <c r="N222" i="17"/>
  <c r="Q221" i="17"/>
  <c r="P221" i="17"/>
  <c r="O221" i="17"/>
  <c r="N221" i="17"/>
  <c r="Q220" i="17"/>
  <c r="P220" i="17"/>
  <c r="O220" i="17"/>
  <c r="N220" i="17"/>
  <c r="Q218" i="17"/>
  <c r="P218" i="17"/>
  <c r="O218" i="17"/>
  <c r="N218" i="17"/>
  <c r="Q217" i="17"/>
  <c r="P217" i="17"/>
  <c r="O217" i="17"/>
  <c r="N217" i="17"/>
  <c r="Q216" i="17"/>
  <c r="P216" i="17"/>
  <c r="O216" i="17"/>
  <c r="N216" i="17"/>
  <c r="Q215" i="17"/>
  <c r="P215" i="17"/>
  <c r="O215" i="17"/>
  <c r="N215" i="17"/>
  <c r="Q214" i="17"/>
  <c r="P214" i="17"/>
  <c r="O214" i="17"/>
  <c r="N214" i="17"/>
  <c r="Q213" i="17"/>
  <c r="P213" i="17"/>
  <c r="O213" i="17"/>
  <c r="N213" i="17"/>
  <c r="Q212" i="17"/>
  <c r="P212" i="17"/>
  <c r="O212" i="17"/>
  <c r="N212" i="17"/>
  <c r="Q211" i="17"/>
  <c r="P211" i="17"/>
  <c r="O211" i="17"/>
  <c r="N211" i="17"/>
  <c r="Q209" i="17"/>
  <c r="P209" i="17"/>
  <c r="O209" i="17"/>
  <c r="N209" i="17"/>
  <c r="Q208" i="17"/>
  <c r="P208" i="17"/>
  <c r="O208" i="17"/>
  <c r="N208" i="17"/>
  <c r="Q207" i="17"/>
  <c r="P207" i="17"/>
  <c r="O207" i="17"/>
  <c r="N207" i="17"/>
  <c r="Q206" i="17"/>
  <c r="P206" i="17"/>
  <c r="O206" i="17"/>
  <c r="N206" i="17"/>
  <c r="Q204" i="17"/>
  <c r="P204" i="17"/>
  <c r="O204" i="17"/>
  <c r="N204" i="17"/>
  <c r="Q203" i="17"/>
  <c r="P203" i="17"/>
  <c r="O203" i="17"/>
  <c r="N203" i="17"/>
  <c r="Q202" i="17"/>
  <c r="P202" i="17"/>
  <c r="O202" i="17"/>
  <c r="N202" i="17"/>
  <c r="Q201" i="17"/>
  <c r="P201" i="17"/>
  <c r="O201" i="17"/>
  <c r="N201" i="17"/>
  <c r="Q200" i="17"/>
  <c r="P200" i="17"/>
  <c r="O200" i="17"/>
  <c r="N200" i="17"/>
  <c r="Q199" i="17"/>
  <c r="P199" i="17"/>
  <c r="O199" i="17"/>
  <c r="N199" i="17"/>
  <c r="Q198" i="17"/>
  <c r="P198" i="17"/>
  <c r="O198" i="17"/>
  <c r="N198" i="17"/>
  <c r="Q196" i="17"/>
  <c r="P196" i="17"/>
  <c r="O196" i="17"/>
  <c r="N196" i="17"/>
  <c r="Q195" i="17"/>
  <c r="P195" i="17"/>
  <c r="O195" i="17"/>
  <c r="N195" i="17"/>
  <c r="Q194" i="17"/>
  <c r="P194" i="17"/>
  <c r="O194" i="17"/>
  <c r="N194" i="17"/>
  <c r="Q192" i="17"/>
  <c r="P192" i="17"/>
  <c r="O192" i="17"/>
  <c r="N192" i="17"/>
  <c r="Q191" i="17"/>
  <c r="P191" i="17"/>
  <c r="O191" i="17"/>
  <c r="N191" i="17"/>
  <c r="Q190" i="17"/>
  <c r="P190" i="17"/>
  <c r="O190" i="17"/>
  <c r="N190" i="17"/>
  <c r="Q189" i="17"/>
  <c r="P189" i="17"/>
  <c r="O189" i="17"/>
  <c r="N189" i="17"/>
  <c r="Q188" i="17"/>
  <c r="P188" i="17"/>
  <c r="O188" i="17"/>
  <c r="N188" i="17"/>
  <c r="Q187" i="17"/>
  <c r="P187" i="17"/>
  <c r="O187" i="17"/>
  <c r="N187" i="17"/>
  <c r="Q185" i="17"/>
  <c r="P185" i="17"/>
  <c r="O185" i="17"/>
  <c r="N185" i="17"/>
  <c r="Q184" i="17"/>
  <c r="P184" i="17"/>
  <c r="O184" i="17"/>
  <c r="N184" i="17"/>
  <c r="Q183" i="17"/>
  <c r="P183" i="17"/>
  <c r="O183" i="17"/>
  <c r="N183" i="17"/>
  <c r="Q182" i="17"/>
  <c r="P182" i="17"/>
  <c r="O182" i="17"/>
  <c r="N182" i="17"/>
  <c r="Q180" i="17"/>
  <c r="P180" i="17"/>
  <c r="O180" i="17"/>
  <c r="N180" i="17"/>
  <c r="Q179" i="17"/>
  <c r="P179" i="17"/>
  <c r="O179" i="17"/>
  <c r="N179" i="17"/>
  <c r="Q178" i="17"/>
  <c r="P178" i="17"/>
  <c r="O178" i="17"/>
  <c r="N178" i="17"/>
  <c r="Q177" i="17"/>
  <c r="P177" i="17"/>
  <c r="O177" i="17"/>
  <c r="N177" i="17"/>
  <c r="Q176" i="17"/>
  <c r="P176" i="17"/>
  <c r="P291" i="17" s="1"/>
  <c r="O176" i="17"/>
  <c r="O291" i="17" s="1"/>
  <c r="N176" i="17"/>
  <c r="Q175" i="17"/>
  <c r="Q291" i="17" s="1"/>
  <c r="P175" i="17"/>
  <c r="O175" i="17"/>
  <c r="N175" i="17"/>
  <c r="Q174" i="17"/>
  <c r="P174" i="17"/>
  <c r="O174" i="17"/>
  <c r="N174" i="17"/>
  <c r="N291" i="17" s="1"/>
  <c r="Q170" i="17"/>
  <c r="P170" i="17"/>
  <c r="O170" i="17"/>
  <c r="N170" i="17"/>
  <c r="Q169" i="17"/>
  <c r="P169" i="17"/>
  <c r="O169" i="17"/>
  <c r="N169" i="17"/>
  <c r="Q168" i="17"/>
  <c r="P168" i="17"/>
  <c r="O168" i="17"/>
  <c r="N168" i="17"/>
  <c r="Q167" i="17"/>
  <c r="P167" i="17"/>
  <c r="O167" i="17"/>
  <c r="N167" i="17"/>
  <c r="Q166" i="17"/>
  <c r="P166" i="17"/>
  <c r="O166" i="17"/>
  <c r="N166" i="17"/>
  <c r="Q165" i="17"/>
  <c r="P165" i="17"/>
  <c r="O165" i="17"/>
  <c r="N165" i="17"/>
  <c r="Q164" i="17"/>
  <c r="P164" i="17"/>
  <c r="O164" i="17"/>
  <c r="N164" i="17"/>
  <c r="Q163" i="17"/>
  <c r="P163" i="17"/>
  <c r="O163" i="17"/>
  <c r="N163" i="17"/>
  <c r="Q162" i="17"/>
  <c r="P162" i="17"/>
  <c r="O162" i="17"/>
  <c r="N162" i="17"/>
  <c r="Q161" i="17"/>
  <c r="P161" i="17"/>
  <c r="O161" i="17"/>
  <c r="N161" i="17"/>
  <c r="Q159" i="17"/>
  <c r="P159" i="17"/>
  <c r="O159" i="17"/>
  <c r="N159" i="17"/>
  <c r="Q158" i="17"/>
  <c r="P158" i="17"/>
  <c r="O158" i="17"/>
  <c r="N158" i="17"/>
  <c r="Q157" i="17"/>
  <c r="P157" i="17"/>
  <c r="O157" i="17"/>
  <c r="N157" i="17"/>
  <c r="Q156" i="17"/>
  <c r="P156" i="17"/>
  <c r="O156" i="17"/>
  <c r="N156" i="17"/>
  <c r="Q155" i="17"/>
  <c r="P155" i="17"/>
  <c r="O155" i="17"/>
  <c r="N155" i="17"/>
  <c r="Q154" i="17"/>
  <c r="P154" i="17"/>
  <c r="O154" i="17"/>
  <c r="N154" i="17"/>
  <c r="Q152" i="17"/>
  <c r="P152" i="17"/>
  <c r="O152" i="17"/>
  <c r="N152" i="17"/>
  <c r="Q151" i="17"/>
  <c r="P151" i="17"/>
  <c r="O151" i="17"/>
  <c r="N151" i="17"/>
  <c r="Q150" i="17"/>
  <c r="P150" i="17"/>
  <c r="O150" i="17"/>
  <c r="N150" i="17"/>
  <c r="Q149" i="17"/>
  <c r="P149" i="17"/>
  <c r="O149" i="17"/>
  <c r="N149" i="17"/>
  <c r="Q148" i="17"/>
  <c r="P148" i="17"/>
  <c r="O148" i="17"/>
  <c r="N148" i="17"/>
  <c r="Q147" i="17"/>
  <c r="P147" i="17"/>
  <c r="O147" i="17"/>
  <c r="N147" i="17"/>
  <c r="Q146" i="17"/>
  <c r="P146" i="17"/>
  <c r="O146" i="17"/>
  <c r="N146" i="17"/>
  <c r="Q145" i="17"/>
  <c r="P145" i="17"/>
  <c r="O145" i="17"/>
  <c r="N145" i="17"/>
  <c r="Q143" i="17"/>
  <c r="P143" i="17"/>
  <c r="O143" i="17"/>
  <c r="N143" i="17"/>
  <c r="Q142" i="17"/>
  <c r="P142" i="17"/>
  <c r="O142" i="17"/>
  <c r="N142" i="17"/>
  <c r="Q141" i="17"/>
  <c r="P141" i="17"/>
  <c r="O141" i="17"/>
  <c r="N141" i="17"/>
  <c r="Q140" i="17"/>
  <c r="P140" i="17"/>
  <c r="O140" i="17"/>
  <c r="N140" i="17"/>
  <c r="Q139" i="17"/>
  <c r="P139" i="17"/>
  <c r="O139" i="17"/>
  <c r="N139" i="17"/>
  <c r="Q138" i="17"/>
  <c r="P138" i="17"/>
  <c r="O138" i="17"/>
  <c r="N138" i="17"/>
  <c r="Q137" i="17"/>
  <c r="P137" i="17"/>
  <c r="O137" i="17"/>
  <c r="N137" i="17"/>
  <c r="Q135" i="17"/>
  <c r="P135" i="17"/>
  <c r="O135" i="17"/>
  <c r="N135" i="17"/>
  <c r="Q134" i="17"/>
  <c r="P134" i="17"/>
  <c r="O134" i="17"/>
  <c r="N134" i="17"/>
  <c r="Q133" i="17"/>
  <c r="P133" i="17"/>
  <c r="O133" i="17"/>
  <c r="N133" i="17"/>
  <c r="Q132" i="17"/>
  <c r="P132" i="17"/>
  <c r="O132" i="17"/>
  <c r="N132" i="17"/>
  <c r="Q131" i="17"/>
  <c r="P131" i="17"/>
  <c r="O131" i="17"/>
  <c r="N131" i="17"/>
  <c r="Q130" i="17"/>
  <c r="P130" i="17"/>
  <c r="O130" i="17"/>
  <c r="N130" i="17"/>
  <c r="Q129" i="17"/>
  <c r="P129" i="17"/>
  <c r="O129" i="17"/>
  <c r="N129" i="17"/>
  <c r="Q128" i="17"/>
  <c r="P128" i="17"/>
  <c r="O128" i="17"/>
  <c r="N128" i="17"/>
  <c r="Q127" i="17"/>
  <c r="P127" i="17"/>
  <c r="O127" i="17"/>
  <c r="N127" i="17"/>
  <c r="Q126" i="17"/>
  <c r="P126" i="17"/>
  <c r="O126" i="17"/>
  <c r="N126" i="17"/>
  <c r="Q125" i="17"/>
  <c r="P125" i="17"/>
  <c r="O125" i="17"/>
  <c r="N125" i="17"/>
  <c r="Q124" i="17"/>
  <c r="P124" i="17"/>
  <c r="O124" i="17"/>
  <c r="N124" i="17"/>
  <c r="Q123" i="17"/>
  <c r="P123" i="17"/>
  <c r="O123" i="17"/>
  <c r="N123" i="17"/>
  <c r="Q122" i="17"/>
  <c r="P122" i="17"/>
  <c r="O122" i="17"/>
  <c r="N122" i="17"/>
  <c r="Q121" i="17"/>
  <c r="P121" i="17"/>
  <c r="O121" i="17"/>
  <c r="N121" i="17"/>
  <c r="Q120" i="17"/>
  <c r="P120" i="17"/>
  <c r="O120" i="17"/>
  <c r="N120" i="17"/>
  <c r="Q119" i="17"/>
  <c r="P119" i="17"/>
  <c r="O119" i="17"/>
  <c r="N119" i="17"/>
  <c r="Q117" i="17"/>
  <c r="P117" i="17"/>
  <c r="O117" i="17"/>
  <c r="N117" i="17"/>
  <c r="Q116" i="17"/>
  <c r="P116" i="17"/>
  <c r="O116" i="17"/>
  <c r="N116" i="17"/>
  <c r="Q115" i="17"/>
  <c r="P115" i="17"/>
  <c r="O115" i="17"/>
  <c r="N115" i="17"/>
  <c r="Q114" i="17"/>
  <c r="P114" i="17"/>
  <c r="O114" i="17"/>
  <c r="N114" i="17"/>
  <c r="Q113" i="17"/>
  <c r="P113" i="17"/>
  <c r="O113" i="17"/>
  <c r="N113" i="17"/>
  <c r="Q112" i="17"/>
  <c r="P112" i="17"/>
  <c r="O112" i="17"/>
  <c r="N112" i="17"/>
  <c r="Q111" i="17"/>
  <c r="P111" i="17"/>
  <c r="O111" i="17"/>
  <c r="N111" i="17"/>
  <c r="Q110" i="17"/>
  <c r="P110" i="17"/>
  <c r="O110" i="17"/>
  <c r="N110" i="17"/>
  <c r="Q109" i="17"/>
  <c r="P109" i="17"/>
  <c r="O109" i="17"/>
  <c r="N109" i="17"/>
  <c r="Q107" i="17"/>
  <c r="P107" i="17"/>
  <c r="O107" i="17"/>
  <c r="N107" i="17"/>
  <c r="Q106" i="17"/>
  <c r="P106" i="17"/>
  <c r="O106" i="17"/>
  <c r="N106" i="17"/>
  <c r="Q105" i="17"/>
  <c r="P105" i="17"/>
  <c r="O105" i="17"/>
  <c r="N105" i="17"/>
  <c r="Q104" i="17"/>
  <c r="P104" i="17"/>
  <c r="O104" i="17"/>
  <c r="N104" i="17"/>
  <c r="Q103" i="17"/>
  <c r="P103" i="17"/>
  <c r="O103" i="17"/>
  <c r="N103" i="17"/>
  <c r="Q102" i="17"/>
  <c r="P102" i="17"/>
  <c r="O102" i="17"/>
  <c r="N102" i="17"/>
  <c r="Q101" i="17"/>
  <c r="P101" i="17"/>
  <c r="O101" i="17"/>
  <c r="N101" i="17"/>
  <c r="Q100" i="17"/>
  <c r="P100" i="17"/>
  <c r="O100" i="17"/>
  <c r="N100" i="17"/>
  <c r="Q99" i="17"/>
  <c r="P99" i="17"/>
  <c r="O99" i="17"/>
  <c r="N99" i="17"/>
  <c r="Q98" i="17"/>
  <c r="P98" i="17"/>
  <c r="O98" i="17"/>
  <c r="N98" i="17"/>
  <c r="Q97" i="17"/>
  <c r="P97" i="17"/>
  <c r="O97" i="17"/>
  <c r="N97" i="17"/>
  <c r="Q96" i="17"/>
  <c r="P96" i="17"/>
  <c r="O96" i="17"/>
  <c r="N96" i="17"/>
  <c r="Q95" i="17"/>
  <c r="P95" i="17"/>
  <c r="O95" i="17"/>
  <c r="N95" i="17"/>
  <c r="Q94" i="17"/>
  <c r="P94" i="17"/>
  <c r="O94" i="17"/>
  <c r="N94" i="17"/>
  <c r="Q93" i="17"/>
  <c r="P93" i="17"/>
  <c r="O93" i="17"/>
  <c r="N93" i="17"/>
  <c r="Q92" i="17"/>
  <c r="P92" i="17"/>
  <c r="O92" i="17"/>
  <c r="N92" i="17"/>
  <c r="Q91" i="17"/>
  <c r="P91" i="17"/>
  <c r="O91" i="17"/>
  <c r="N91" i="17"/>
  <c r="Q90" i="17"/>
  <c r="P90" i="17"/>
  <c r="O90" i="17"/>
  <c r="N90" i="17"/>
  <c r="Q89" i="17"/>
  <c r="P89" i="17"/>
  <c r="O89" i="17"/>
  <c r="N89" i="17"/>
  <c r="Q88" i="17"/>
  <c r="P88" i="17"/>
  <c r="O88" i="17"/>
  <c r="N88" i="17"/>
  <c r="Q86" i="17"/>
  <c r="P86" i="17"/>
  <c r="O86" i="17"/>
  <c r="N86" i="17"/>
  <c r="Q85" i="17"/>
  <c r="P85" i="17"/>
  <c r="O85" i="17"/>
  <c r="N85" i="17"/>
  <c r="Q84" i="17"/>
  <c r="P84" i="17"/>
  <c r="O84" i="17"/>
  <c r="N84" i="17"/>
  <c r="Q83" i="17"/>
  <c r="P83" i="17"/>
  <c r="O83" i="17"/>
  <c r="N83" i="17"/>
  <c r="Q82" i="17"/>
  <c r="P82" i="17"/>
  <c r="O82" i="17"/>
  <c r="N82" i="17"/>
  <c r="Q81" i="17"/>
  <c r="P81" i="17"/>
  <c r="O81" i="17"/>
  <c r="N81" i="17"/>
  <c r="Q80" i="17"/>
  <c r="P80" i="17"/>
  <c r="O80" i="17"/>
  <c r="N80" i="17"/>
  <c r="Q79" i="17"/>
  <c r="P79" i="17"/>
  <c r="O79" i="17"/>
  <c r="N79" i="17"/>
  <c r="Q78" i="17"/>
  <c r="P78" i="17"/>
  <c r="O78" i="17"/>
  <c r="N78" i="17"/>
  <c r="Q77" i="17"/>
  <c r="P77" i="17"/>
  <c r="O77" i="17"/>
  <c r="N77" i="17"/>
  <c r="Q76" i="17"/>
  <c r="P76" i="17"/>
  <c r="O76" i="17"/>
  <c r="N76" i="17"/>
  <c r="Q75" i="17"/>
  <c r="P75" i="17"/>
  <c r="O75" i="17"/>
  <c r="N75" i="17"/>
  <c r="Q74" i="17"/>
  <c r="P74" i="17"/>
  <c r="O74" i="17"/>
  <c r="N74" i="17"/>
  <c r="Q73" i="17"/>
  <c r="P73" i="17"/>
  <c r="O73" i="17"/>
  <c r="N73" i="17"/>
  <c r="Q72" i="17"/>
  <c r="P72" i="17"/>
  <c r="O72" i="17"/>
  <c r="N72" i="17"/>
  <c r="Q71" i="17"/>
  <c r="P71" i="17"/>
  <c r="O71" i="17"/>
  <c r="N71" i="17"/>
  <c r="Q70" i="17"/>
  <c r="P70" i="17"/>
  <c r="O70" i="17"/>
  <c r="N70" i="17"/>
  <c r="Q68" i="17"/>
  <c r="P68" i="17"/>
  <c r="O68" i="17"/>
  <c r="N68" i="17"/>
  <c r="Q67" i="17"/>
  <c r="P67" i="17"/>
  <c r="O67" i="17"/>
  <c r="N67" i="17"/>
  <c r="Q65" i="17"/>
  <c r="P65" i="17"/>
  <c r="O65" i="17"/>
  <c r="N65" i="17"/>
  <c r="Q64" i="17"/>
  <c r="P64" i="17"/>
  <c r="O64" i="17"/>
  <c r="N64" i="17"/>
  <c r="Q63" i="17"/>
  <c r="P63" i="17"/>
  <c r="O63" i="17"/>
  <c r="N63" i="17"/>
  <c r="Q62" i="17"/>
  <c r="P62" i="17"/>
  <c r="O62" i="17"/>
  <c r="N62" i="17"/>
  <c r="Q61" i="17"/>
  <c r="P61" i="17"/>
  <c r="O61" i="17"/>
  <c r="N61" i="17"/>
  <c r="Q60" i="17"/>
  <c r="P60" i="17"/>
  <c r="O60" i="17"/>
  <c r="N60" i="17"/>
  <c r="Q59" i="17"/>
  <c r="P59" i="17"/>
  <c r="O59" i="17"/>
  <c r="N59" i="17"/>
  <c r="Q58" i="17"/>
  <c r="P58" i="17"/>
  <c r="O58" i="17"/>
  <c r="N58" i="17"/>
  <c r="Q57" i="17"/>
  <c r="P57" i="17"/>
  <c r="O57" i="17"/>
  <c r="N57" i="17"/>
  <c r="Q56" i="17"/>
  <c r="P56" i="17"/>
  <c r="O56" i="17"/>
  <c r="N56" i="17"/>
  <c r="Q55" i="17"/>
  <c r="P55" i="17"/>
  <c r="O55" i="17"/>
  <c r="N55" i="17"/>
  <c r="Q54" i="17"/>
  <c r="P54" i="17"/>
  <c r="O54" i="17"/>
  <c r="N54" i="17"/>
  <c r="Q53" i="17"/>
  <c r="P53" i="17"/>
  <c r="O53" i="17"/>
  <c r="N53" i="17"/>
  <c r="Q52" i="17"/>
  <c r="P52" i="17"/>
  <c r="O52" i="17"/>
  <c r="N52" i="17"/>
  <c r="Q51" i="17"/>
  <c r="P51" i="17"/>
  <c r="O51" i="17"/>
  <c r="N51" i="17"/>
  <c r="Q50" i="17"/>
  <c r="P50" i="17"/>
  <c r="O50" i="17"/>
  <c r="N50" i="17"/>
  <c r="Q49" i="17"/>
  <c r="P49" i="17"/>
  <c r="O49" i="17"/>
  <c r="N49" i="17"/>
  <c r="Q48" i="17"/>
  <c r="P48" i="17"/>
  <c r="O48" i="17"/>
  <c r="N48" i="17"/>
  <c r="Q46" i="17"/>
  <c r="P46" i="17"/>
  <c r="O46" i="17"/>
  <c r="N46" i="17"/>
  <c r="Q45" i="17"/>
  <c r="P45" i="17"/>
  <c r="O45" i="17"/>
  <c r="N45" i="17"/>
  <c r="Q44" i="17"/>
  <c r="P44" i="17"/>
  <c r="O44" i="17"/>
  <c r="N44" i="17"/>
  <c r="Q43" i="17"/>
  <c r="P43" i="17"/>
  <c r="O43" i="17"/>
  <c r="N43" i="17"/>
  <c r="Q42" i="17"/>
  <c r="P42" i="17"/>
  <c r="O42" i="17"/>
  <c r="N42" i="17"/>
  <c r="Q41" i="17"/>
  <c r="P41" i="17"/>
  <c r="O41" i="17"/>
  <c r="N41" i="17"/>
  <c r="Q40" i="17"/>
  <c r="P40" i="17"/>
  <c r="O40" i="17"/>
  <c r="N40" i="17"/>
  <c r="Q39" i="17"/>
  <c r="P39" i="17"/>
  <c r="O39" i="17"/>
  <c r="N39" i="17"/>
  <c r="Q38" i="17"/>
  <c r="P38" i="17"/>
  <c r="O38" i="17"/>
  <c r="N38" i="17"/>
  <c r="Q37" i="17"/>
  <c r="P37" i="17"/>
  <c r="O37" i="17"/>
  <c r="N37" i="17"/>
  <c r="Q36" i="17"/>
  <c r="P36" i="17"/>
  <c r="O36" i="17"/>
  <c r="N36" i="17"/>
  <c r="Q35" i="17"/>
  <c r="P35" i="17"/>
  <c r="O35" i="17"/>
  <c r="N35" i="17"/>
  <c r="Q34" i="17"/>
  <c r="P34" i="17"/>
  <c r="O34" i="17"/>
  <c r="N34" i="17"/>
  <c r="Q32" i="17"/>
  <c r="P32" i="17"/>
  <c r="O32" i="17"/>
  <c r="N32" i="17"/>
  <c r="Q31" i="17"/>
  <c r="P31" i="17"/>
  <c r="O31" i="17"/>
  <c r="N31" i="17"/>
  <c r="Q30" i="17"/>
  <c r="P30" i="17"/>
  <c r="O30" i="17"/>
  <c r="N30" i="17"/>
  <c r="Q29" i="17"/>
  <c r="P29" i="17"/>
  <c r="O29" i="17"/>
  <c r="N29" i="17"/>
  <c r="Q28" i="17"/>
  <c r="P28" i="17"/>
  <c r="O28" i="17"/>
  <c r="N28" i="17"/>
  <c r="Q27" i="17"/>
  <c r="P27" i="17"/>
  <c r="O27" i="17"/>
  <c r="N27" i="17"/>
  <c r="Q26" i="17"/>
  <c r="P26" i="17"/>
  <c r="O26" i="17"/>
  <c r="N26" i="17"/>
  <c r="Q25" i="17"/>
  <c r="P25" i="17"/>
  <c r="O25" i="17"/>
  <c r="N25" i="17"/>
  <c r="Q24" i="17"/>
  <c r="P24" i="17"/>
  <c r="O24" i="17"/>
  <c r="N24" i="17"/>
  <c r="Q22" i="17"/>
  <c r="P22" i="17"/>
  <c r="O22" i="17"/>
  <c r="N22" i="17"/>
  <c r="Q21" i="17"/>
  <c r="P21" i="17"/>
  <c r="O21" i="17"/>
  <c r="N21" i="17"/>
  <c r="Q20" i="17"/>
  <c r="P20" i="17"/>
  <c r="O20" i="17"/>
  <c r="N20" i="17"/>
  <c r="Q19" i="17"/>
  <c r="P19" i="17"/>
  <c r="O19" i="17"/>
  <c r="N19" i="17"/>
  <c r="Q18" i="17"/>
  <c r="P18" i="17"/>
  <c r="Q17" i="17"/>
  <c r="P17" i="17"/>
  <c r="Q16" i="17"/>
  <c r="P16" i="17"/>
  <c r="O16" i="17"/>
  <c r="N16" i="17"/>
  <c r="Q15" i="17"/>
  <c r="P15" i="17"/>
  <c r="O15" i="17"/>
  <c r="N15" i="17"/>
  <c r="Q14" i="17"/>
  <c r="P14" i="17"/>
  <c r="O14" i="17"/>
  <c r="N14" i="17"/>
  <c r="Q12" i="17"/>
  <c r="P12" i="17"/>
  <c r="Q11" i="17"/>
  <c r="P11" i="17"/>
  <c r="O11" i="17"/>
  <c r="N11" i="17"/>
  <c r="Q10" i="17"/>
  <c r="Q171" i="17" s="1"/>
  <c r="P10" i="17"/>
  <c r="P171" i="17" s="1"/>
  <c r="O10" i="17"/>
  <c r="N10" i="17"/>
  <c r="Q482" i="16"/>
  <c r="P482" i="16"/>
  <c r="O482" i="16"/>
  <c r="N482" i="16"/>
  <c r="Q481" i="16"/>
  <c r="P481" i="16"/>
  <c r="O481" i="16"/>
  <c r="N481" i="16"/>
  <c r="Q480" i="16"/>
  <c r="P480" i="16"/>
  <c r="O480" i="16"/>
  <c r="N480" i="16"/>
  <c r="Q479" i="16"/>
  <c r="P479" i="16"/>
  <c r="O479" i="16"/>
  <c r="N479" i="16"/>
  <c r="Q478" i="16"/>
  <c r="P478" i="16"/>
  <c r="O478" i="16"/>
  <c r="N478" i="16"/>
  <c r="Q477" i="16"/>
  <c r="P477" i="16"/>
  <c r="O477" i="16"/>
  <c r="N477" i="16"/>
  <c r="Q476" i="16"/>
  <c r="P476" i="16"/>
  <c r="O476" i="16"/>
  <c r="N476" i="16"/>
  <c r="Q475" i="16"/>
  <c r="P475" i="16"/>
  <c r="O475" i="16"/>
  <c r="N475" i="16"/>
  <c r="Q473" i="16"/>
  <c r="P473" i="16"/>
  <c r="O473" i="16"/>
  <c r="N473" i="16"/>
  <c r="Q472" i="16"/>
  <c r="P472" i="16"/>
  <c r="O472" i="16"/>
  <c r="N472" i="16"/>
  <c r="Q471" i="16"/>
  <c r="P471" i="16"/>
  <c r="O471" i="16"/>
  <c r="N471" i="16"/>
  <c r="Q470" i="16"/>
  <c r="P470" i="16"/>
  <c r="O470" i="16"/>
  <c r="N470" i="16"/>
  <c r="Q469" i="16"/>
  <c r="P469" i="16"/>
  <c r="O469" i="16"/>
  <c r="N469" i="16"/>
  <c r="Q468" i="16"/>
  <c r="P468" i="16"/>
  <c r="O468" i="16"/>
  <c r="N468" i="16"/>
  <c r="Q467" i="16"/>
  <c r="P467" i="16"/>
  <c r="O467" i="16"/>
  <c r="N467" i="16"/>
  <c r="Q466" i="16"/>
  <c r="P466" i="16"/>
  <c r="O466" i="16"/>
  <c r="N466" i="16"/>
  <c r="Q464" i="16"/>
  <c r="P464" i="16"/>
  <c r="O464" i="16"/>
  <c r="N464" i="16"/>
  <c r="Q463" i="16"/>
  <c r="P463" i="16"/>
  <c r="O463" i="16"/>
  <c r="N463" i="16"/>
  <c r="Q462" i="16"/>
  <c r="P462" i="16"/>
  <c r="O462" i="16"/>
  <c r="N462" i="16"/>
  <c r="Q461" i="16"/>
  <c r="P461" i="16"/>
  <c r="O461" i="16"/>
  <c r="N461" i="16"/>
  <c r="Q460" i="16"/>
  <c r="P460" i="16"/>
  <c r="O460" i="16"/>
  <c r="N460" i="16"/>
  <c r="Q459" i="16"/>
  <c r="P459" i="16"/>
  <c r="O459" i="16"/>
  <c r="N459" i="16"/>
  <c r="Q458" i="16"/>
  <c r="P458" i="16"/>
  <c r="O458" i="16"/>
  <c r="N458" i="16"/>
  <c r="Q457" i="16"/>
  <c r="P457" i="16"/>
  <c r="O457" i="16"/>
  <c r="N457" i="16"/>
  <c r="Q456" i="16"/>
  <c r="P456" i="16"/>
  <c r="O456" i="16"/>
  <c r="N456" i="16"/>
  <c r="Q455" i="16"/>
  <c r="P455" i="16"/>
  <c r="O455" i="16"/>
  <c r="N455" i="16"/>
  <c r="Q454" i="16"/>
  <c r="P454" i="16"/>
  <c r="O454" i="16"/>
  <c r="N454" i="16"/>
  <c r="Q452" i="16"/>
  <c r="P452" i="16"/>
  <c r="O452" i="16"/>
  <c r="N452" i="16"/>
  <c r="Q451" i="16"/>
  <c r="P451" i="16"/>
  <c r="O451" i="16"/>
  <c r="N451" i="16"/>
  <c r="Q450" i="16"/>
  <c r="P450" i="16"/>
  <c r="O450" i="16"/>
  <c r="N450" i="16"/>
  <c r="Q449" i="16"/>
  <c r="P449" i="16"/>
  <c r="O449" i="16"/>
  <c r="N449" i="16"/>
  <c r="Q448" i="16"/>
  <c r="P448" i="16"/>
  <c r="O448" i="16"/>
  <c r="N448" i="16"/>
  <c r="Q447" i="16"/>
  <c r="P447" i="16"/>
  <c r="O447" i="16"/>
  <c r="N447" i="16"/>
  <c r="Q446" i="16"/>
  <c r="P446" i="16"/>
  <c r="O446" i="16"/>
  <c r="N446" i="16"/>
  <c r="Q445" i="16"/>
  <c r="P445" i="16"/>
  <c r="O445" i="16"/>
  <c r="N445" i="16"/>
  <c r="Q444" i="16"/>
  <c r="P444" i="16"/>
  <c r="O444" i="16"/>
  <c r="N444" i="16"/>
  <c r="Q442" i="16"/>
  <c r="P442" i="16"/>
  <c r="O442" i="16"/>
  <c r="N442" i="16"/>
  <c r="Q441" i="16"/>
  <c r="P441" i="16"/>
  <c r="O441" i="16"/>
  <c r="N441" i="16"/>
  <c r="Q440" i="16"/>
  <c r="P440" i="16"/>
  <c r="O440" i="16"/>
  <c r="N440" i="16"/>
  <c r="Q439" i="16"/>
  <c r="P439" i="16"/>
  <c r="O439" i="16"/>
  <c r="N439" i="16"/>
  <c r="Q438" i="16"/>
  <c r="P438" i="16"/>
  <c r="O438" i="16"/>
  <c r="N438" i="16"/>
  <c r="Q437" i="16"/>
  <c r="P437" i="16"/>
  <c r="O437" i="16"/>
  <c r="N437" i="16"/>
  <c r="Q436" i="16"/>
  <c r="P436" i="16"/>
  <c r="O436" i="16"/>
  <c r="N436" i="16"/>
  <c r="Q435" i="16"/>
  <c r="P435" i="16"/>
  <c r="O435" i="16"/>
  <c r="N435" i="16"/>
  <c r="Q434" i="16"/>
  <c r="P434" i="16"/>
  <c r="O434" i="16"/>
  <c r="N434" i="16"/>
  <c r="Q433" i="16"/>
  <c r="P433" i="16"/>
  <c r="O433" i="16"/>
  <c r="N433" i="16"/>
  <c r="Q432" i="16"/>
  <c r="P432" i="16"/>
  <c r="O432" i="16"/>
  <c r="N432" i="16"/>
  <c r="Q431" i="16"/>
  <c r="P431" i="16"/>
  <c r="O431" i="16"/>
  <c r="N431" i="16"/>
  <c r="Q430" i="16"/>
  <c r="P430" i="16"/>
  <c r="O430" i="16"/>
  <c r="N430" i="16"/>
  <c r="Q429" i="16"/>
  <c r="P429" i="16"/>
  <c r="O429" i="16"/>
  <c r="N429" i="16"/>
  <c r="Q427" i="16"/>
  <c r="P427" i="16"/>
  <c r="O427" i="16"/>
  <c r="N427" i="16"/>
  <c r="Q426" i="16"/>
  <c r="P426" i="16"/>
  <c r="O426" i="16"/>
  <c r="N426" i="16"/>
  <c r="Q425" i="16"/>
  <c r="P425" i="16"/>
  <c r="O425" i="16"/>
  <c r="N425" i="16"/>
  <c r="Q424" i="16"/>
  <c r="P424" i="16"/>
  <c r="O424" i="16"/>
  <c r="N424" i="16"/>
  <c r="Q423" i="16"/>
  <c r="P423" i="16"/>
  <c r="O423" i="16"/>
  <c r="N423" i="16"/>
  <c r="Q422" i="16"/>
  <c r="P422" i="16"/>
  <c r="O422" i="16"/>
  <c r="N422" i="16"/>
  <c r="Q421" i="16"/>
  <c r="P421" i="16"/>
  <c r="O421" i="16"/>
  <c r="N421" i="16"/>
  <c r="Q420" i="16"/>
  <c r="P420" i="16"/>
  <c r="O420" i="16"/>
  <c r="N420" i="16"/>
  <c r="Q419" i="16"/>
  <c r="P419" i="16"/>
  <c r="O419" i="16"/>
  <c r="N419" i="16"/>
  <c r="Q418" i="16"/>
  <c r="P418" i="16"/>
  <c r="O418" i="16"/>
  <c r="N418" i="16"/>
  <c r="Q416" i="16"/>
  <c r="P416" i="16"/>
  <c r="O416" i="16"/>
  <c r="N416" i="16"/>
  <c r="Q415" i="16"/>
  <c r="P415" i="16"/>
  <c r="O415" i="16"/>
  <c r="N415" i="16"/>
  <c r="Q414" i="16"/>
  <c r="P414" i="16"/>
  <c r="O414" i="16"/>
  <c r="N414" i="16"/>
  <c r="Q413" i="16"/>
  <c r="P413" i="16"/>
  <c r="O413" i="16"/>
  <c r="N413" i="16"/>
  <c r="Q412" i="16"/>
  <c r="P412" i="16"/>
  <c r="O412" i="16"/>
  <c r="N412" i="16"/>
  <c r="Q411" i="16"/>
  <c r="P411" i="16"/>
  <c r="O411" i="16"/>
  <c r="N411" i="16"/>
  <c r="Q410" i="16"/>
  <c r="P410" i="16"/>
  <c r="O410" i="16"/>
  <c r="N410" i="16"/>
  <c r="Q409" i="16"/>
  <c r="P409" i="16"/>
  <c r="O409" i="16"/>
  <c r="N409" i="16"/>
  <c r="Q408" i="16"/>
  <c r="P408" i="16"/>
  <c r="O408" i="16"/>
  <c r="N408" i="16"/>
  <c r="Q406" i="16"/>
  <c r="P406" i="16"/>
  <c r="O406" i="16"/>
  <c r="N406" i="16"/>
  <c r="Q405" i="16"/>
  <c r="P405" i="16"/>
  <c r="O405" i="16"/>
  <c r="N405" i="16"/>
  <c r="Q404" i="16"/>
  <c r="P404" i="16"/>
  <c r="O404" i="16"/>
  <c r="N404" i="16"/>
  <c r="Q403" i="16"/>
  <c r="P403" i="16"/>
  <c r="O403" i="16"/>
  <c r="N403" i="16"/>
  <c r="Q402" i="16"/>
  <c r="P402" i="16"/>
  <c r="O402" i="16"/>
  <c r="N402" i="16"/>
  <c r="Q401" i="16"/>
  <c r="P401" i="16"/>
  <c r="O401" i="16"/>
  <c r="N401" i="16"/>
  <c r="Q400" i="16"/>
  <c r="P400" i="16"/>
  <c r="O400" i="16"/>
  <c r="N400" i="16"/>
  <c r="Q399" i="16"/>
  <c r="P399" i="16"/>
  <c r="O399" i="16"/>
  <c r="N399" i="16"/>
  <c r="Q398" i="16"/>
  <c r="P398" i="16"/>
  <c r="O398" i="16"/>
  <c r="N398" i="16"/>
  <c r="Q396" i="16"/>
  <c r="P396" i="16"/>
  <c r="O396" i="16"/>
  <c r="N396" i="16"/>
  <c r="Q395" i="16"/>
  <c r="P395" i="16"/>
  <c r="O395" i="16"/>
  <c r="N395" i="16"/>
  <c r="Q394" i="16"/>
  <c r="P394" i="16"/>
  <c r="O394" i="16"/>
  <c r="N394" i="16"/>
  <c r="Q393" i="16"/>
  <c r="P393" i="16"/>
  <c r="O393" i="16"/>
  <c r="N393" i="16"/>
  <c r="Q392" i="16"/>
  <c r="P392" i="16"/>
  <c r="O392" i="16"/>
  <c r="N392" i="16"/>
  <c r="Q391" i="16"/>
  <c r="P391" i="16"/>
  <c r="O391" i="16"/>
  <c r="N391" i="16"/>
  <c r="Q390" i="16"/>
  <c r="P390" i="16"/>
  <c r="O390" i="16"/>
  <c r="N390" i="16"/>
  <c r="Q389" i="16"/>
  <c r="P389" i="16"/>
  <c r="O389" i="16"/>
  <c r="N389" i="16"/>
  <c r="Q388" i="16"/>
  <c r="P388" i="16"/>
  <c r="O388" i="16"/>
  <c r="N388" i="16"/>
  <c r="Q387" i="16"/>
  <c r="P387" i="16"/>
  <c r="O387" i="16"/>
  <c r="N387" i="16"/>
  <c r="Q386" i="16"/>
  <c r="P386" i="16"/>
  <c r="O386" i="16"/>
  <c r="N386" i="16"/>
  <c r="Q385" i="16"/>
  <c r="P385" i="16"/>
  <c r="O385" i="16"/>
  <c r="N385" i="16"/>
  <c r="Q383" i="16"/>
  <c r="P383" i="16"/>
  <c r="O383" i="16"/>
  <c r="N383" i="16"/>
  <c r="Q382" i="16"/>
  <c r="P382" i="16"/>
  <c r="O382" i="16"/>
  <c r="N382" i="16"/>
  <c r="Q381" i="16"/>
  <c r="P381" i="16"/>
  <c r="O381" i="16"/>
  <c r="N381" i="16"/>
  <c r="Q380" i="16"/>
  <c r="P380" i="16"/>
  <c r="O380" i="16"/>
  <c r="N380" i="16"/>
  <c r="Q379" i="16"/>
  <c r="P379" i="16"/>
  <c r="O379" i="16"/>
  <c r="N379" i="16"/>
  <c r="Q378" i="16"/>
  <c r="P378" i="16"/>
  <c r="O378" i="16"/>
  <c r="N378" i="16"/>
  <c r="Q377" i="16"/>
  <c r="P377" i="16"/>
  <c r="O377" i="16"/>
  <c r="N377" i="16"/>
  <c r="Q375" i="16"/>
  <c r="P375" i="16"/>
  <c r="O375" i="16"/>
  <c r="N375" i="16"/>
  <c r="Q374" i="16"/>
  <c r="P374" i="16"/>
  <c r="O374" i="16"/>
  <c r="N374" i="16"/>
  <c r="Q373" i="16"/>
  <c r="P373" i="16"/>
  <c r="O373" i="16"/>
  <c r="N373" i="16"/>
  <c r="Q372" i="16"/>
  <c r="P372" i="16"/>
  <c r="O372" i="16"/>
  <c r="N372" i="16"/>
  <c r="Q371" i="16"/>
  <c r="P371" i="16"/>
  <c r="O371" i="16"/>
  <c r="N371" i="16"/>
  <c r="Q369" i="16"/>
  <c r="P369" i="16"/>
  <c r="O369" i="16"/>
  <c r="N369" i="16"/>
  <c r="Q368" i="16"/>
  <c r="P368" i="16"/>
  <c r="O368" i="16"/>
  <c r="N368" i="16"/>
  <c r="Q367" i="16"/>
  <c r="P367" i="16"/>
  <c r="O367" i="16"/>
  <c r="N367" i="16"/>
  <c r="Q366" i="16"/>
  <c r="P366" i="16"/>
  <c r="O366" i="16"/>
  <c r="N366" i="16"/>
  <c r="Q365" i="16"/>
  <c r="P365" i="16"/>
  <c r="O365" i="16"/>
  <c r="N365" i="16"/>
  <c r="Q363" i="16"/>
  <c r="P363" i="16"/>
  <c r="O363" i="16"/>
  <c r="N363" i="16"/>
  <c r="Q362" i="16"/>
  <c r="P362" i="16"/>
  <c r="O362" i="16"/>
  <c r="N362" i="16"/>
  <c r="Q361" i="16"/>
  <c r="P361" i="16"/>
  <c r="O361" i="16"/>
  <c r="N361" i="16"/>
  <c r="Q360" i="16"/>
  <c r="P360" i="16"/>
  <c r="O360" i="16"/>
  <c r="N360" i="16"/>
  <c r="Q359" i="16"/>
  <c r="P359" i="16"/>
  <c r="O359" i="16"/>
  <c r="N359" i="16"/>
  <c r="Q358" i="16"/>
  <c r="P358" i="16"/>
  <c r="O358" i="16"/>
  <c r="N358" i="16"/>
  <c r="Q357" i="16"/>
  <c r="P357" i="16"/>
  <c r="O357" i="16"/>
  <c r="N357" i="16"/>
  <c r="Q356" i="16"/>
  <c r="P356" i="16"/>
  <c r="O356" i="16"/>
  <c r="N356" i="16"/>
  <c r="Q354" i="16"/>
  <c r="P354" i="16"/>
  <c r="O354" i="16"/>
  <c r="N354" i="16"/>
  <c r="Q353" i="16"/>
  <c r="P353" i="16"/>
  <c r="O353" i="16"/>
  <c r="N353" i="16"/>
  <c r="Q352" i="16"/>
  <c r="P352" i="16"/>
  <c r="O352" i="16"/>
  <c r="N352" i="16"/>
  <c r="Q351" i="16"/>
  <c r="P351" i="16"/>
  <c r="O351" i="16"/>
  <c r="N351" i="16"/>
  <c r="Q350" i="16"/>
  <c r="P350" i="16"/>
  <c r="O350" i="16"/>
  <c r="N350" i="16"/>
  <c r="Q349" i="16"/>
  <c r="P349" i="16"/>
  <c r="O349" i="16"/>
  <c r="N349" i="16"/>
  <c r="Q348" i="16"/>
  <c r="P348" i="16"/>
  <c r="O348" i="16"/>
  <c r="N348" i="16"/>
  <c r="Q347" i="16"/>
  <c r="P347" i="16"/>
  <c r="O347" i="16"/>
  <c r="N347" i="16"/>
  <c r="Q346" i="16"/>
  <c r="P346" i="16"/>
  <c r="O346" i="16"/>
  <c r="N346" i="16"/>
  <c r="Q345" i="16"/>
  <c r="P345" i="16"/>
  <c r="O345" i="16"/>
  <c r="N345" i="16"/>
  <c r="Q343" i="16"/>
  <c r="P343" i="16"/>
  <c r="O343" i="16"/>
  <c r="N343" i="16"/>
  <c r="Q342" i="16"/>
  <c r="P342" i="16"/>
  <c r="O342" i="16"/>
  <c r="N342" i="16"/>
  <c r="Q341" i="16"/>
  <c r="P341" i="16"/>
  <c r="O341" i="16"/>
  <c r="N341" i="16"/>
  <c r="Q340" i="16"/>
  <c r="P340" i="16"/>
  <c r="O340" i="16"/>
  <c r="N340" i="16"/>
  <c r="Q339" i="16"/>
  <c r="P339" i="16"/>
  <c r="O339" i="16"/>
  <c r="N339" i="16"/>
  <c r="Q338" i="16"/>
  <c r="P338" i="16"/>
  <c r="O338" i="16"/>
  <c r="N338" i="16"/>
  <c r="Q337" i="16"/>
  <c r="P337" i="16"/>
  <c r="O337" i="16"/>
  <c r="N337" i="16"/>
  <c r="Q336" i="16"/>
  <c r="P336" i="16"/>
  <c r="O336" i="16"/>
  <c r="N336" i="16"/>
  <c r="Q334" i="16"/>
  <c r="P334" i="16"/>
  <c r="O334" i="16"/>
  <c r="N334" i="16"/>
  <c r="Q333" i="16"/>
  <c r="P333" i="16"/>
  <c r="O333" i="16"/>
  <c r="N333" i="16"/>
  <c r="Q332" i="16"/>
  <c r="P332" i="16"/>
  <c r="O332" i="16"/>
  <c r="N332" i="16"/>
  <c r="Q331" i="16"/>
  <c r="P331" i="16"/>
  <c r="O331" i="16"/>
  <c r="N331" i="16"/>
  <c r="Q330" i="16"/>
  <c r="P330" i="16"/>
  <c r="O330" i="16"/>
  <c r="N330" i="16"/>
  <c r="Q328" i="16"/>
  <c r="P328" i="16"/>
  <c r="O328" i="16"/>
  <c r="N328" i="16"/>
  <c r="Q327" i="16"/>
  <c r="P327" i="16"/>
  <c r="O327" i="16"/>
  <c r="N327" i="16"/>
  <c r="Q326" i="16"/>
  <c r="P326" i="16"/>
  <c r="O326" i="16"/>
  <c r="N326" i="16"/>
  <c r="Q325" i="16"/>
  <c r="P325" i="16"/>
  <c r="O325" i="16"/>
  <c r="N325" i="16"/>
  <c r="Q324" i="16"/>
  <c r="P324" i="16"/>
  <c r="O324" i="16"/>
  <c r="N324" i="16"/>
  <c r="Q323" i="16"/>
  <c r="P323" i="16"/>
  <c r="O323" i="16"/>
  <c r="N323" i="16"/>
  <c r="Q322" i="16"/>
  <c r="P322" i="16"/>
  <c r="O322" i="16"/>
  <c r="N322" i="16"/>
  <c r="Q321" i="16"/>
  <c r="P321" i="16"/>
  <c r="O321" i="16"/>
  <c r="N321" i="16"/>
  <c r="Q320" i="16"/>
  <c r="P320" i="16"/>
  <c r="O320" i="16"/>
  <c r="N320" i="16"/>
  <c r="Q318" i="16"/>
  <c r="P318" i="16"/>
  <c r="O318" i="16"/>
  <c r="N318" i="16"/>
  <c r="Q317" i="16"/>
  <c r="P317" i="16"/>
  <c r="O317" i="16"/>
  <c r="N317" i="16"/>
  <c r="Q316" i="16"/>
  <c r="P316" i="16"/>
  <c r="O316" i="16"/>
  <c r="N316" i="16"/>
  <c r="Q315" i="16"/>
  <c r="P315" i="16"/>
  <c r="O315" i="16"/>
  <c r="N315" i="16"/>
  <c r="Q314" i="16"/>
  <c r="P314" i="16"/>
  <c r="O314" i="16"/>
  <c r="N314" i="16"/>
  <c r="Q313" i="16"/>
  <c r="P313" i="16"/>
  <c r="O313" i="16"/>
  <c r="N313" i="16"/>
  <c r="Q312" i="16"/>
  <c r="P312" i="16"/>
  <c r="O312" i="16"/>
  <c r="N312" i="16"/>
  <c r="Q310" i="16"/>
  <c r="P310" i="16"/>
  <c r="O310" i="16"/>
  <c r="N310" i="16"/>
  <c r="Q309" i="16"/>
  <c r="P309" i="16"/>
  <c r="O309" i="16"/>
  <c r="N309" i="16"/>
  <c r="Q308" i="16"/>
  <c r="P308" i="16"/>
  <c r="O308" i="16"/>
  <c r="N308" i="16"/>
  <c r="Q307" i="16"/>
  <c r="P307" i="16"/>
  <c r="O307" i="16"/>
  <c r="N307" i="16"/>
  <c r="Q306" i="16"/>
  <c r="P306" i="16"/>
  <c r="O306" i="16"/>
  <c r="N306" i="16"/>
  <c r="Q305" i="16"/>
  <c r="P305" i="16"/>
  <c r="O305" i="16"/>
  <c r="N305" i="16"/>
  <c r="Q304" i="16"/>
  <c r="P304" i="16"/>
  <c r="O304" i="16"/>
  <c r="N304" i="16"/>
  <c r="Q303" i="16"/>
  <c r="P303" i="16"/>
  <c r="O303" i="16"/>
  <c r="N303" i="16"/>
  <c r="Q302" i="16"/>
  <c r="P302" i="16"/>
  <c r="O302" i="16"/>
  <c r="N302" i="16"/>
  <c r="Q301" i="16"/>
  <c r="P301" i="16"/>
  <c r="O301" i="16"/>
  <c r="N301" i="16"/>
  <c r="Q299" i="16"/>
  <c r="P299" i="16"/>
  <c r="O299" i="16"/>
  <c r="N299" i="16"/>
  <c r="Q298" i="16"/>
  <c r="P298" i="16"/>
  <c r="O298" i="16"/>
  <c r="N298" i="16"/>
  <c r="Q297" i="16"/>
  <c r="P297" i="16"/>
  <c r="O297" i="16"/>
  <c r="N297" i="16"/>
  <c r="Q296" i="16"/>
  <c r="P296" i="16"/>
  <c r="O296" i="16"/>
  <c r="N296" i="16"/>
  <c r="Q295" i="16"/>
  <c r="P295" i="16"/>
  <c r="O295" i="16"/>
  <c r="N295" i="16"/>
  <c r="Q294" i="16"/>
  <c r="P294" i="16"/>
  <c r="O294" i="16"/>
  <c r="N294" i="16"/>
  <c r="Q293" i="16"/>
  <c r="P293" i="16"/>
  <c r="O293" i="16"/>
  <c r="N293" i="16"/>
  <c r="N483" i="16" s="1"/>
  <c r="Q292" i="16"/>
  <c r="Q483" i="16" s="1"/>
  <c r="P292" i="16"/>
  <c r="P483" i="16" s="1"/>
  <c r="O292" i="16"/>
  <c r="O483" i="16" s="1"/>
  <c r="N292" i="16"/>
  <c r="Q290" i="16"/>
  <c r="P290" i="16"/>
  <c r="O290" i="16"/>
  <c r="N290" i="16"/>
  <c r="Q289" i="16"/>
  <c r="P289" i="16"/>
  <c r="O289" i="16"/>
  <c r="N289" i="16"/>
  <c r="Q288" i="16"/>
  <c r="P288" i="16"/>
  <c r="O288" i="16"/>
  <c r="N288" i="16"/>
  <c r="Q286" i="16"/>
  <c r="P286" i="16"/>
  <c r="O286" i="16"/>
  <c r="N286" i="16"/>
  <c r="Q285" i="16"/>
  <c r="P285" i="16"/>
  <c r="O285" i="16"/>
  <c r="N285" i="16"/>
  <c r="Q283" i="16"/>
  <c r="P283" i="16"/>
  <c r="O283" i="16"/>
  <c r="N283" i="16"/>
  <c r="Q281" i="16"/>
  <c r="P281" i="16"/>
  <c r="O281" i="16"/>
  <c r="N281" i="16"/>
  <c r="Q280" i="16"/>
  <c r="P280" i="16"/>
  <c r="O280" i="16"/>
  <c r="N280" i="16"/>
  <c r="Q278" i="16"/>
  <c r="P278" i="16"/>
  <c r="O278" i="16"/>
  <c r="N278" i="16"/>
  <c r="Q277" i="16"/>
  <c r="P277" i="16"/>
  <c r="O277" i="16"/>
  <c r="N277" i="16"/>
  <c r="Q276" i="16"/>
  <c r="P276" i="16"/>
  <c r="O276" i="16"/>
  <c r="N276" i="16"/>
  <c r="Q274" i="16"/>
  <c r="P274" i="16"/>
  <c r="O274" i="16"/>
  <c r="N274" i="16"/>
  <c r="Q273" i="16"/>
  <c r="P273" i="16"/>
  <c r="O273" i="16"/>
  <c r="N273" i="16"/>
  <c r="Q272" i="16"/>
  <c r="P272" i="16"/>
  <c r="O272" i="16"/>
  <c r="N272" i="16"/>
  <c r="Q271" i="16"/>
  <c r="P271" i="16"/>
  <c r="O271" i="16"/>
  <c r="N271" i="16"/>
  <c r="Q270" i="16"/>
  <c r="P270" i="16"/>
  <c r="O270" i="16"/>
  <c r="N270" i="16"/>
  <c r="Q268" i="16"/>
  <c r="P268" i="16"/>
  <c r="O268" i="16"/>
  <c r="N268" i="16"/>
  <c r="Q267" i="16"/>
  <c r="P267" i="16"/>
  <c r="O267" i="16"/>
  <c r="N267" i="16"/>
  <c r="Q266" i="16"/>
  <c r="P266" i="16"/>
  <c r="O266" i="16"/>
  <c r="N266" i="16"/>
  <c r="Q265" i="16"/>
  <c r="P265" i="16"/>
  <c r="O265" i="16"/>
  <c r="N265" i="16"/>
  <c r="Q264" i="16"/>
  <c r="P264" i="16"/>
  <c r="O264" i="16"/>
  <c r="N264" i="16"/>
  <c r="Q262" i="16"/>
  <c r="P262" i="16"/>
  <c r="O262" i="16"/>
  <c r="N262" i="16"/>
  <c r="Q260" i="16"/>
  <c r="P260" i="16"/>
  <c r="O260" i="16"/>
  <c r="N260" i="16"/>
  <c r="Q259" i="16"/>
  <c r="P259" i="16"/>
  <c r="O259" i="16"/>
  <c r="N259" i="16"/>
  <c r="Q258" i="16"/>
  <c r="P258" i="16"/>
  <c r="O258" i="16"/>
  <c r="N258" i="16"/>
  <c r="Q257" i="16"/>
  <c r="P257" i="16"/>
  <c r="O257" i="16"/>
  <c r="N257" i="16"/>
  <c r="Q256" i="16"/>
  <c r="P256" i="16"/>
  <c r="O256" i="16"/>
  <c r="N256" i="16"/>
  <c r="Q254" i="16"/>
  <c r="P254" i="16"/>
  <c r="O254" i="16"/>
  <c r="N254" i="16"/>
  <c r="Q253" i="16"/>
  <c r="P253" i="16"/>
  <c r="O253" i="16"/>
  <c r="N253" i="16"/>
  <c r="Q252" i="16"/>
  <c r="P252" i="16"/>
  <c r="O252" i="16"/>
  <c r="N252" i="16"/>
  <c r="Q251" i="16"/>
  <c r="P251" i="16"/>
  <c r="O251" i="16"/>
  <c r="N251" i="16"/>
  <c r="Q250" i="16"/>
  <c r="P250" i="16"/>
  <c r="O250" i="16"/>
  <c r="N250" i="16"/>
  <c r="Q249" i="16"/>
  <c r="P249" i="16"/>
  <c r="O249" i="16"/>
  <c r="N249" i="16"/>
  <c r="Q248" i="16"/>
  <c r="P248" i="16"/>
  <c r="O248" i="16"/>
  <c r="N248" i="16"/>
  <c r="Q247" i="16"/>
  <c r="P247" i="16"/>
  <c r="O247" i="16"/>
  <c r="N247" i="16"/>
  <c r="Q245" i="16"/>
  <c r="P245" i="16"/>
  <c r="O245" i="16"/>
  <c r="N245" i="16"/>
  <c r="Q244" i="16"/>
  <c r="P244" i="16"/>
  <c r="O244" i="16"/>
  <c r="N244" i="16"/>
  <c r="Q243" i="16"/>
  <c r="P243" i="16"/>
  <c r="O243" i="16"/>
  <c r="N243" i="16"/>
  <c r="Q242" i="16"/>
  <c r="P242" i="16"/>
  <c r="O242" i="16"/>
  <c r="N242" i="16"/>
  <c r="Q241" i="16"/>
  <c r="P241" i="16"/>
  <c r="O241" i="16"/>
  <c r="N241" i="16"/>
  <c r="Q239" i="16"/>
  <c r="P239" i="16"/>
  <c r="O239" i="16"/>
  <c r="N239" i="16"/>
  <c r="Q238" i="16"/>
  <c r="P238" i="16"/>
  <c r="O238" i="16"/>
  <c r="N238" i="16"/>
  <c r="Q237" i="16"/>
  <c r="P237" i="16"/>
  <c r="O237" i="16"/>
  <c r="N237" i="16"/>
  <c r="Q236" i="16"/>
  <c r="P236" i="16"/>
  <c r="O236" i="16"/>
  <c r="N236" i="16"/>
  <c r="Q235" i="16"/>
  <c r="P235" i="16"/>
  <c r="O235" i="16"/>
  <c r="N235" i="16"/>
  <c r="Q233" i="16"/>
  <c r="P233" i="16"/>
  <c r="O233" i="16"/>
  <c r="N233" i="16"/>
  <c r="Q232" i="16"/>
  <c r="P232" i="16"/>
  <c r="O232" i="16"/>
  <c r="N232" i="16"/>
  <c r="Q230" i="16"/>
  <c r="P230" i="16"/>
  <c r="O230" i="16"/>
  <c r="N230" i="16"/>
  <c r="Q229" i="16"/>
  <c r="P229" i="16"/>
  <c r="O229" i="16"/>
  <c r="N229" i="16"/>
  <c r="Q228" i="16"/>
  <c r="P228" i="16"/>
  <c r="O228" i="16"/>
  <c r="N228" i="16"/>
  <c r="Q227" i="16"/>
  <c r="P227" i="16"/>
  <c r="O227" i="16"/>
  <c r="N227" i="16"/>
  <c r="Q226" i="16"/>
  <c r="P226" i="16"/>
  <c r="O226" i="16"/>
  <c r="N226" i="16"/>
  <c r="Q225" i="16"/>
  <c r="P225" i="16"/>
  <c r="O225" i="16"/>
  <c r="N225" i="16"/>
  <c r="Q224" i="16"/>
  <c r="P224" i="16"/>
  <c r="O224" i="16"/>
  <c r="N224" i="16"/>
  <c r="Q223" i="16"/>
  <c r="P223" i="16"/>
  <c r="O223" i="16"/>
  <c r="N223" i="16"/>
  <c r="Q222" i="16"/>
  <c r="P222" i="16"/>
  <c r="O222" i="16"/>
  <c r="N222" i="16"/>
  <c r="Q221" i="16"/>
  <c r="P221" i="16"/>
  <c r="O221" i="16"/>
  <c r="N221" i="16"/>
  <c r="Q220" i="16"/>
  <c r="P220" i="16"/>
  <c r="O220" i="16"/>
  <c r="N220" i="16"/>
  <c r="Q218" i="16"/>
  <c r="P218" i="16"/>
  <c r="O218" i="16"/>
  <c r="N218" i="16"/>
  <c r="Q217" i="16"/>
  <c r="P217" i="16"/>
  <c r="O217" i="16"/>
  <c r="N217" i="16"/>
  <c r="Q216" i="16"/>
  <c r="P216" i="16"/>
  <c r="O216" i="16"/>
  <c r="N216" i="16"/>
  <c r="Q215" i="16"/>
  <c r="P215" i="16"/>
  <c r="O215" i="16"/>
  <c r="N215" i="16"/>
  <c r="Q214" i="16"/>
  <c r="P214" i="16"/>
  <c r="O214" i="16"/>
  <c r="N214" i="16"/>
  <c r="Q213" i="16"/>
  <c r="P213" i="16"/>
  <c r="O213" i="16"/>
  <c r="N213" i="16"/>
  <c r="Q212" i="16"/>
  <c r="P212" i="16"/>
  <c r="O212" i="16"/>
  <c r="N212" i="16"/>
  <c r="Q211" i="16"/>
  <c r="P211" i="16"/>
  <c r="O211" i="16"/>
  <c r="N211" i="16"/>
  <c r="Q209" i="16"/>
  <c r="P209" i="16"/>
  <c r="O209" i="16"/>
  <c r="N209" i="16"/>
  <c r="Q208" i="16"/>
  <c r="P208" i="16"/>
  <c r="O208" i="16"/>
  <c r="N208" i="16"/>
  <c r="Q207" i="16"/>
  <c r="P207" i="16"/>
  <c r="O207" i="16"/>
  <c r="N207" i="16"/>
  <c r="Q206" i="16"/>
  <c r="P206" i="16"/>
  <c r="O206" i="16"/>
  <c r="N206" i="16"/>
  <c r="Q204" i="16"/>
  <c r="P204" i="16"/>
  <c r="O204" i="16"/>
  <c r="N204" i="16"/>
  <c r="Q203" i="16"/>
  <c r="P203" i="16"/>
  <c r="O203" i="16"/>
  <c r="N203" i="16"/>
  <c r="Q202" i="16"/>
  <c r="P202" i="16"/>
  <c r="O202" i="16"/>
  <c r="N202" i="16"/>
  <c r="Q201" i="16"/>
  <c r="P201" i="16"/>
  <c r="O201" i="16"/>
  <c r="N201" i="16"/>
  <c r="Q200" i="16"/>
  <c r="P200" i="16"/>
  <c r="O200" i="16"/>
  <c r="N200" i="16"/>
  <c r="Q199" i="16"/>
  <c r="P199" i="16"/>
  <c r="O199" i="16"/>
  <c r="N199" i="16"/>
  <c r="Q198" i="16"/>
  <c r="P198" i="16"/>
  <c r="O198" i="16"/>
  <c r="N198" i="16"/>
  <c r="Q196" i="16"/>
  <c r="P196" i="16"/>
  <c r="O196" i="16"/>
  <c r="N196" i="16"/>
  <c r="Q195" i="16"/>
  <c r="P195" i="16"/>
  <c r="O195" i="16"/>
  <c r="N195" i="16"/>
  <c r="Q194" i="16"/>
  <c r="P194" i="16"/>
  <c r="O194" i="16"/>
  <c r="N194" i="16"/>
  <c r="Q192" i="16"/>
  <c r="P192" i="16"/>
  <c r="O192" i="16"/>
  <c r="N192" i="16"/>
  <c r="Q191" i="16"/>
  <c r="P191" i="16"/>
  <c r="O191" i="16"/>
  <c r="N191" i="16"/>
  <c r="Q190" i="16"/>
  <c r="P190" i="16"/>
  <c r="O190" i="16"/>
  <c r="N190" i="16"/>
  <c r="Q189" i="16"/>
  <c r="P189" i="16"/>
  <c r="O189" i="16"/>
  <c r="N189" i="16"/>
  <c r="Q188" i="16"/>
  <c r="P188" i="16"/>
  <c r="O188" i="16"/>
  <c r="N188" i="16"/>
  <c r="Q187" i="16"/>
  <c r="P187" i="16"/>
  <c r="O187" i="16"/>
  <c r="N187" i="16"/>
  <c r="Q185" i="16"/>
  <c r="P185" i="16"/>
  <c r="O185" i="16"/>
  <c r="N185" i="16"/>
  <c r="Q184" i="16"/>
  <c r="P184" i="16"/>
  <c r="O184" i="16"/>
  <c r="N184" i="16"/>
  <c r="Q183" i="16"/>
  <c r="P183" i="16"/>
  <c r="O183" i="16"/>
  <c r="N183" i="16"/>
  <c r="Q182" i="16"/>
  <c r="P182" i="16"/>
  <c r="O182" i="16"/>
  <c r="N182" i="16"/>
  <c r="Q180" i="16"/>
  <c r="P180" i="16"/>
  <c r="O180" i="16"/>
  <c r="N180" i="16"/>
  <c r="Q179" i="16"/>
  <c r="P179" i="16"/>
  <c r="O179" i="16"/>
  <c r="N179" i="16"/>
  <c r="Q178" i="16"/>
  <c r="P178" i="16"/>
  <c r="O178" i="16"/>
  <c r="N178" i="16"/>
  <c r="Q177" i="16"/>
  <c r="P177" i="16"/>
  <c r="O177" i="16"/>
  <c r="N177" i="16"/>
  <c r="Q176" i="16"/>
  <c r="P176" i="16"/>
  <c r="O176" i="16"/>
  <c r="N176" i="16"/>
  <c r="N291" i="16" s="1"/>
  <c r="Q175" i="16"/>
  <c r="P175" i="16"/>
  <c r="P291" i="16" s="1"/>
  <c r="O175" i="16"/>
  <c r="O291" i="16" s="1"/>
  <c r="N175" i="16"/>
  <c r="Q174" i="16"/>
  <c r="Q291" i="16" s="1"/>
  <c r="P174" i="16"/>
  <c r="O174" i="16"/>
  <c r="N174" i="16"/>
  <c r="Q170" i="16"/>
  <c r="P170" i="16"/>
  <c r="O170" i="16"/>
  <c r="N170" i="16"/>
  <c r="Q169" i="16"/>
  <c r="P169" i="16"/>
  <c r="O169" i="16"/>
  <c r="N169" i="16"/>
  <c r="Q168" i="16"/>
  <c r="P168" i="16"/>
  <c r="O168" i="16"/>
  <c r="N168" i="16"/>
  <c r="Q167" i="16"/>
  <c r="P167" i="16"/>
  <c r="O167" i="16"/>
  <c r="N167" i="16"/>
  <c r="Q166" i="16"/>
  <c r="P166" i="16"/>
  <c r="O166" i="16"/>
  <c r="N166" i="16"/>
  <c r="Q165" i="16"/>
  <c r="P165" i="16"/>
  <c r="O165" i="16"/>
  <c r="N165" i="16"/>
  <c r="Q164" i="16"/>
  <c r="P164" i="16"/>
  <c r="O164" i="16"/>
  <c r="N164" i="16"/>
  <c r="Q163" i="16"/>
  <c r="P163" i="16"/>
  <c r="O163" i="16"/>
  <c r="N163" i="16"/>
  <c r="Q162" i="16"/>
  <c r="P162" i="16"/>
  <c r="O162" i="16"/>
  <c r="N162" i="16"/>
  <c r="Q161" i="16"/>
  <c r="P161" i="16"/>
  <c r="O161" i="16"/>
  <c r="N161" i="16"/>
  <c r="Q159" i="16"/>
  <c r="P159" i="16"/>
  <c r="O159" i="16"/>
  <c r="N159" i="16"/>
  <c r="Q158" i="16"/>
  <c r="P158" i="16"/>
  <c r="O158" i="16"/>
  <c r="N158" i="16"/>
  <c r="Q157" i="16"/>
  <c r="P157" i="16"/>
  <c r="O157" i="16"/>
  <c r="N157" i="16"/>
  <c r="Q156" i="16"/>
  <c r="P156" i="16"/>
  <c r="O156" i="16"/>
  <c r="N156" i="16"/>
  <c r="Q155" i="16"/>
  <c r="P155" i="16"/>
  <c r="O155" i="16"/>
  <c r="N155" i="16"/>
  <c r="Q154" i="16"/>
  <c r="P154" i="16"/>
  <c r="O154" i="16"/>
  <c r="N154" i="16"/>
  <c r="Q152" i="16"/>
  <c r="P152" i="16"/>
  <c r="O152" i="16"/>
  <c r="N152" i="16"/>
  <c r="Q151" i="16"/>
  <c r="P151" i="16"/>
  <c r="O151" i="16"/>
  <c r="N151" i="16"/>
  <c r="Q150" i="16"/>
  <c r="P150" i="16"/>
  <c r="O150" i="16"/>
  <c r="N150" i="16"/>
  <c r="Q149" i="16"/>
  <c r="P149" i="16"/>
  <c r="O149" i="16"/>
  <c r="N149" i="16"/>
  <c r="Q148" i="16"/>
  <c r="P148" i="16"/>
  <c r="O148" i="16"/>
  <c r="N148" i="16"/>
  <c r="Q147" i="16"/>
  <c r="P147" i="16"/>
  <c r="O147" i="16"/>
  <c r="N147" i="16"/>
  <c r="Q146" i="16"/>
  <c r="P146" i="16"/>
  <c r="O146" i="16"/>
  <c r="N146" i="16"/>
  <c r="Q145" i="16"/>
  <c r="P145" i="16"/>
  <c r="O145" i="16"/>
  <c r="N145" i="16"/>
  <c r="Q143" i="16"/>
  <c r="P143" i="16"/>
  <c r="O143" i="16"/>
  <c r="N143" i="16"/>
  <c r="Q142" i="16"/>
  <c r="P142" i="16"/>
  <c r="O142" i="16"/>
  <c r="N142" i="16"/>
  <c r="Q141" i="16"/>
  <c r="P141" i="16"/>
  <c r="O141" i="16"/>
  <c r="N141" i="16"/>
  <c r="Q140" i="16"/>
  <c r="P140" i="16"/>
  <c r="O140" i="16"/>
  <c r="N140" i="16"/>
  <c r="Q139" i="16"/>
  <c r="P139" i="16"/>
  <c r="O139" i="16"/>
  <c r="N139" i="16"/>
  <c r="Q138" i="16"/>
  <c r="P138" i="16"/>
  <c r="O138" i="16"/>
  <c r="N138" i="16"/>
  <c r="Q137" i="16"/>
  <c r="P137" i="16"/>
  <c r="O137" i="16"/>
  <c r="N137" i="16"/>
  <c r="Q135" i="16"/>
  <c r="P135" i="16"/>
  <c r="O135" i="16"/>
  <c r="N135" i="16"/>
  <c r="Q134" i="16"/>
  <c r="P134" i="16"/>
  <c r="O134" i="16"/>
  <c r="N134" i="16"/>
  <c r="Q133" i="16"/>
  <c r="P133" i="16"/>
  <c r="O133" i="16"/>
  <c r="N133" i="16"/>
  <c r="Q132" i="16"/>
  <c r="P132" i="16"/>
  <c r="O132" i="16"/>
  <c r="N132" i="16"/>
  <c r="Q131" i="16"/>
  <c r="P131" i="16"/>
  <c r="O131" i="16"/>
  <c r="N131" i="16"/>
  <c r="Q130" i="16"/>
  <c r="P130" i="16"/>
  <c r="O130" i="16"/>
  <c r="N130" i="16"/>
  <c r="Q129" i="16"/>
  <c r="P129" i="16"/>
  <c r="O129" i="16"/>
  <c r="N129" i="16"/>
  <c r="Q128" i="16"/>
  <c r="P128" i="16"/>
  <c r="O128" i="16"/>
  <c r="N128" i="16"/>
  <c r="Q127" i="16"/>
  <c r="P127" i="16"/>
  <c r="O127" i="16"/>
  <c r="N127" i="16"/>
  <c r="Q126" i="16"/>
  <c r="P126" i="16"/>
  <c r="O126" i="16"/>
  <c r="N126" i="16"/>
  <c r="Q125" i="16"/>
  <c r="P125" i="16"/>
  <c r="O125" i="16"/>
  <c r="N125" i="16"/>
  <c r="Q124" i="16"/>
  <c r="P124" i="16"/>
  <c r="O124" i="16"/>
  <c r="N124" i="16"/>
  <c r="Q123" i="16"/>
  <c r="P123" i="16"/>
  <c r="O123" i="16"/>
  <c r="N123" i="16"/>
  <c r="Q122" i="16"/>
  <c r="P122" i="16"/>
  <c r="O122" i="16"/>
  <c r="N122" i="16"/>
  <c r="Q121" i="16"/>
  <c r="P121" i="16"/>
  <c r="O121" i="16"/>
  <c r="N121" i="16"/>
  <c r="Q120" i="16"/>
  <c r="P120" i="16"/>
  <c r="O120" i="16"/>
  <c r="N120" i="16"/>
  <c r="Q119" i="16"/>
  <c r="P119" i="16"/>
  <c r="O119" i="16"/>
  <c r="N119" i="16"/>
  <c r="Q117" i="16"/>
  <c r="P117" i="16"/>
  <c r="O117" i="16"/>
  <c r="N117" i="16"/>
  <c r="Q116" i="16"/>
  <c r="P116" i="16"/>
  <c r="O116" i="16"/>
  <c r="N116" i="16"/>
  <c r="Q115" i="16"/>
  <c r="P115" i="16"/>
  <c r="O115" i="16"/>
  <c r="N115" i="16"/>
  <c r="Q114" i="16"/>
  <c r="P114" i="16"/>
  <c r="O114" i="16"/>
  <c r="N114" i="16"/>
  <c r="Q113" i="16"/>
  <c r="P113" i="16"/>
  <c r="O113" i="16"/>
  <c r="N113" i="16"/>
  <c r="Q112" i="16"/>
  <c r="P112" i="16"/>
  <c r="O112" i="16"/>
  <c r="N112" i="16"/>
  <c r="Q111" i="16"/>
  <c r="P111" i="16"/>
  <c r="O111" i="16"/>
  <c r="N111" i="16"/>
  <c r="Q110" i="16"/>
  <c r="P110" i="16"/>
  <c r="O110" i="16"/>
  <c r="N110" i="16"/>
  <c r="Q109" i="16"/>
  <c r="P109" i="16"/>
  <c r="O109" i="16"/>
  <c r="N109" i="16"/>
  <c r="Q107" i="16"/>
  <c r="P107" i="16"/>
  <c r="O107" i="16"/>
  <c r="N107" i="16"/>
  <c r="Q106" i="16"/>
  <c r="P106" i="16"/>
  <c r="O106" i="16"/>
  <c r="N106" i="16"/>
  <c r="Q105" i="16"/>
  <c r="P105" i="16"/>
  <c r="O105" i="16"/>
  <c r="N105" i="16"/>
  <c r="Q104" i="16"/>
  <c r="P104" i="16"/>
  <c r="O104" i="16"/>
  <c r="N104" i="16"/>
  <c r="Q103" i="16"/>
  <c r="P103" i="16"/>
  <c r="O103" i="16"/>
  <c r="N103" i="16"/>
  <c r="Q102" i="16"/>
  <c r="P102" i="16"/>
  <c r="O102" i="16"/>
  <c r="N102" i="16"/>
  <c r="Q101" i="16"/>
  <c r="P101" i="16"/>
  <c r="O101" i="16"/>
  <c r="N101" i="16"/>
  <c r="Q100" i="16"/>
  <c r="P100" i="16"/>
  <c r="O100" i="16"/>
  <c r="N100" i="16"/>
  <c r="Q99" i="16"/>
  <c r="P99" i="16"/>
  <c r="O99" i="16"/>
  <c r="N99" i="16"/>
  <c r="Q98" i="16"/>
  <c r="P98" i="16"/>
  <c r="O98" i="16"/>
  <c r="N98" i="16"/>
  <c r="Q97" i="16"/>
  <c r="P97" i="16"/>
  <c r="O97" i="16"/>
  <c r="N97" i="16"/>
  <c r="Q96" i="16"/>
  <c r="P96" i="16"/>
  <c r="O96" i="16"/>
  <c r="N96" i="16"/>
  <c r="Q95" i="16"/>
  <c r="P95" i="16"/>
  <c r="O95" i="16"/>
  <c r="N95" i="16"/>
  <c r="Q94" i="16"/>
  <c r="P94" i="16"/>
  <c r="O94" i="16"/>
  <c r="N94" i="16"/>
  <c r="Q93" i="16"/>
  <c r="P93" i="16"/>
  <c r="O93" i="16"/>
  <c r="N93" i="16"/>
  <c r="Q92" i="16"/>
  <c r="P92" i="16"/>
  <c r="O92" i="16"/>
  <c r="N92" i="16"/>
  <c r="Q91" i="16"/>
  <c r="P91" i="16"/>
  <c r="O91" i="16"/>
  <c r="N91" i="16"/>
  <c r="Q90" i="16"/>
  <c r="P90" i="16"/>
  <c r="O90" i="16"/>
  <c r="N90" i="16"/>
  <c r="Q89" i="16"/>
  <c r="P89" i="16"/>
  <c r="O89" i="16"/>
  <c r="N89" i="16"/>
  <c r="Q88" i="16"/>
  <c r="P88" i="16"/>
  <c r="O88" i="16"/>
  <c r="N88" i="16"/>
  <c r="Q86" i="16"/>
  <c r="P86" i="16"/>
  <c r="O86" i="16"/>
  <c r="N86" i="16"/>
  <c r="Q85" i="16"/>
  <c r="P85" i="16"/>
  <c r="O85" i="16"/>
  <c r="N85" i="16"/>
  <c r="Q84" i="16"/>
  <c r="P84" i="16"/>
  <c r="O84" i="16"/>
  <c r="N84" i="16"/>
  <c r="Q83" i="16"/>
  <c r="P83" i="16"/>
  <c r="O83" i="16"/>
  <c r="N83" i="16"/>
  <c r="Q82" i="16"/>
  <c r="P82" i="16"/>
  <c r="O82" i="16"/>
  <c r="N82" i="16"/>
  <c r="Q81" i="16"/>
  <c r="P81" i="16"/>
  <c r="O81" i="16"/>
  <c r="N81" i="16"/>
  <c r="Q80" i="16"/>
  <c r="P80" i="16"/>
  <c r="O80" i="16"/>
  <c r="N80" i="16"/>
  <c r="Q79" i="16"/>
  <c r="P79" i="16"/>
  <c r="O79" i="16"/>
  <c r="N79" i="16"/>
  <c r="Q78" i="16"/>
  <c r="P78" i="16"/>
  <c r="O78" i="16"/>
  <c r="N78" i="16"/>
  <c r="Q77" i="16"/>
  <c r="P77" i="16"/>
  <c r="O77" i="16"/>
  <c r="N77" i="16"/>
  <c r="Q76" i="16"/>
  <c r="P76" i="16"/>
  <c r="O76" i="16"/>
  <c r="N76" i="16"/>
  <c r="Q75" i="16"/>
  <c r="P75" i="16"/>
  <c r="O75" i="16"/>
  <c r="N75" i="16"/>
  <c r="Q74" i="16"/>
  <c r="P74" i="16"/>
  <c r="O74" i="16"/>
  <c r="N74" i="16"/>
  <c r="Q73" i="16"/>
  <c r="P73" i="16"/>
  <c r="O73" i="16"/>
  <c r="N73" i="16"/>
  <c r="Q72" i="16"/>
  <c r="P72" i="16"/>
  <c r="O72" i="16"/>
  <c r="N72" i="16"/>
  <c r="Q71" i="16"/>
  <c r="P71" i="16"/>
  <c r="O71" i="16"/>
  <c r="N71" i="16"/>
  <c r="Q70" i="16"/>
  <c r="P70" i="16"/>
  <c r="O70" i="16"/>
  <c r="N70" i="16"/>
  <c r="Q68" i="16"/>
  <c r="P68" i="16"/>
  <c r="O68" i="16"/>
  <c r="N68" i="16"/>
  <c r="Q67" i="16"/>
  <c r="P67" i="16"/>
  <c r="O67" i="16"/>
  <c r="N67" i="16"/>
  <c r="Q65" i="16"/>
  <c r="P65" i="16"/>
  <c r="O65" i="16"/>
  <c r="N65" i="16"/>
  <c r="Q64" i="16"/>
  <c r="P64" i="16"/>
  <c r="O64" i="16"/>
  <c r="N64" i="16"/>
  <c r="Q63" i="16"/>
  <c r="P63" i="16"/>
  <c r="O63" i="16"/>
  <c r="N63" i="16"/>
  <c r="Q62" i="16"/>
  <c r="P62" i="16"/>
  <c r="O62" i="16"/>
  <c r="N62" i="16"/>
  <c r="Q61" i="16"/>
  <c r="P61" i="16"/>
  <c r="O61" i="16"/>
  <c r="N61" i="16"/>
  <c r="Q60" i="16"/>
  <c r="P60" i="16"/>
  <c r="O60" i="16"/>
  <c r="N60" i="16"/>
  <c r="Q59" i="16"/>
  <c r="P59" i="16"/>
  <c r="O59" i="16"/>
  <c r="N59" i="16"/>
  <c r="Q58" i="16"/>
  <c r="P58" i="16"/>
  <c r="O58" i="16"/>
  <c r="N58" i="16"/>
  <c r="Q57" i="16"/>
  <c r="P57" i="16"/>
  <c r="O57" i="16"/>
  <c r="N57" i="16"/>
  <c r="Q56" i="16"/>
  <c r="P56" i="16"/>
  <c r="O56" i="16"/>
  <c r="N56" i="16"/>
  <c r="Q55" i="16"/>
  <c r="P55" i="16"/>
  <c r="O55" i="16"/>
  <c r="N55" i="16"/>
  <c r="Q54" i="16"/>
  <c r="P54" i="16"/>
  <c r="O54" i="16"/>
  <c r="N54" i="16"/>
  <c r="Q53" i="16"/>
  <c r="P53" i="16"/>
  <c r="O53" i="16"/>
  <c r="N53" i="16"/>
  <c r="Q52" i="16"/>
  <c r="P52" i="16"/>
  <c r="O52" i="16"/>
  <c r="N52" i="16"/>
  <c r="Q51" i="16"/>
  <c r="P51" i="16"/>
  <c r="O51" i="16"/>
  <c r="N51" i="16"/>
  <c r="Q50" i="16"/>
  <c r="P50" i="16"/>
  <c r="O50" i="16"/>
  <c r="N50" i="16"/>
  <c r="Q49" i="16"/>
  <c r="P49" i="16"/>
  <c r="O49" i="16"/>
  <c r="N49" i="16"/>
  <c r="Q48" i="16"/>
  <c r="P48" i="16"/>
  <c r="O48" i="16"/>
  <c r="N48" i="16"/>
  <c r="Q46" i="16"/>
  <c r="P46" i="16"/>
  <c r="O46" i="16"/>
  <c r="N46" i="16"/>
  <c r="Q45" i="16"/>
  <c r="P45" i="16"/>
  <c r="O45" i="16"/>
  <c r="N45" i="16"/>
  <c r="Q44" i="16"/>
  <c r="P44" i="16"/>
  <c r="O44" i="16"/>
  <c r="N44" i="16"/>
  <c r="Q43" i="16"/>
  <c r="P43" i="16"/>
  <c r="O43" i="16"/>
  <c r="N43" i="16"/>
  <c r="Q42" i="16"/>
  <c r="P42" i="16"/>
  <c r="O42" i="16"/>
  <c r="N42" i="16"/>
  <c r="Q41" i="16"/>
  <c r="P41" i="16"/>
  <c r="O41" i="16"/>
  <c r="N41" i="16"/>
  <c r="Q40" i="16"/>
  <c r="P40" i="16"/>
  <c r="O40" i="16"/>
  <c r="N40" i="16"/>
  <c r="Q39" i="16"/>
  <c r="P39" i="16"/>
  <c r="O39" i="16"/>
  <c r="N39" i="16"/>
  <c r="Q38" i="16"/>
  <c r="P38" i="16"/>
  <c r="O38" i="16"/>
  <c r="N38" i="16"/>
  <c r="Q37" i="16"/>
  <c r="P37" i="16"/>
  <c r="O37" i="16"/>
  <c r="N37" i="16"/>
  <c r="Q36" i="16"/>
  <c r="P36" i="16"/>
  <c r="O36" i="16"/>
  <c r="N36" i="16"/>
  <c r="Q35" i="16"/>
  <c r="P35" i="16"/>
  <c r="O35" i="16"/>
  <c r="N35" i="16"/>
  <c r="Q34" i="16"/>
  <c r="P34" i="16"/>
  <c r="O34" i="16"/>
  <c r="N34" i="16"/>
  <c r="Q32" i="16"/>
  <c r="P32" i="16"/>
  <c r="O32" i="16"/>
  <c r="N32" i="16"/>
  <c r="Q31" i="16"/>
  <c r="P31" i="16"/>
  <c r="O31" i="16"/>
  <c r="N31" i="16"/>
  <c r="Q30" i="16"/>
  <c r="P30" i="16"/>
  <c r="O30" i="16"/>
  <c r="N30" i="16"/>
  <c r="Q29" i="16"/>
  <c r="P29" i="16"/>
  <c r="O29" i="16"/>
  <c r="N29" i="16"/>
  <c r="Q28" i="16"/>
  <c r="P28" i="16"/>
  <c r="O28" i="16"/>
  <c r="N28" i="16"/>
  <c r="Q27" i="16"/>
  <c r="P27" i="16"/>
  <c r="O27" i="16"/>
  <c r="N27" i="16"/>
  <c r="Q26" i="16"/>
  <c r="P26" i="16"/>
  <c r="O26" i="16"/>
  <c r="N26" i="16"/>
  <c r="Q25" i="16"/>
  <c r="P25" i="16"/>
  <c r="O25" i="16"/>
  <c r="N25" i="16"/>
  <c r="Q24" i="16"/>
  <c r="P24" i="16"/>
  <c r="O24" i="16"/>
  <c r="N24" i="16"/>
  <c r="Q22" i="16"/>
  <c r="P22" i="16"/>
  <c r="O22" i="16"/>
  <c r="N22" i="16"/>
  <c r="Q21" i="16"/>
  <c r="P21" i="16"/>
  <c r="O21" i="16"/>
  <c r="N21" i="16"/>
  <c r="Q20" i="16"/>
  <c r="P20" i="16"/>
  <c r="O20" i="16"/>
  <c r="N20" i="16"/>
  <c r="Q19" i="16"/>
  <c r="P19" i="16"/>
  <c r="O19" i="16"/>
  <c r="N19" i="16"/>
  <c r="Q18" i="16"/>
  <c r="P18" i="16"/>
  <c r="Q17" i="16"/>
  <c r="P17" i="16"/>
  <c r="Q16" i="16"/>
  <c r="P16" i="16"/>
  <c r="O16" i="16"/>
  <c r="N16" i="16"/>
  <c r="Q15" i="16"/>
  <c r="P15" i="16"/>
  <c r="O15" i="16"/>
  <c r="N15" i="16"/>
  <c r="Q14" i="16"/>
  <c r="P14" i="16"/>
  <c r="P171" i="16" s="1"/>
  <c r="O14" i="16"/>
  <c r="N14" i="16"/>
  <c r="Q12" i="16"/>
  <c r="P12" i="16"/>
  <c r="Q11" i="16"/>
  <c r="P11" i="16"/>
  <c r="O11" i="16"/>
  <c r="N11" i="16"/>
  <c r="Q10" i="16"/>
  <c r="Q171" i="16" s="1"/>
  <c r="P10" i="16"/>
  <c r="O10" i="16"/>
  <c r="N10" i="16"/>
  <c r="Q482" i="15"/>
  <c r="P482" i="15"/>
  <c r="O482" i="15"/>
  <c r="N482" i="15"/>
  <c r="Q481" i="15"/>
  <c r="P481" i="15"/>
  <c r="O481" i="15"/>
  <c r="N481" i="15"/>
  <c r="Q480" i="15"/>
  <c r="P480" i="15"/>
  <c r="O480" i="15"/>
  <c r="N480" i="15"/>
  <c r="Q479" i="15"/>
  <c r="P479" i="15"/>
  <c r="O479" i="15"/>
  <c r="N479" i="15"/>
  <c r="Q478" i="15"/>
  <c r="P478" i="15"/>
  <c r="O478" i="15"/>
  <c r="N478" i="15"/>
  <c r="Q477" i="15"/>
  <c r="P477" i="15"/>
  <c r="O477" i="15"/>
  <c r="N477" i="15"/>
  <c r="Q476" i="15"/>
  <c r="P476" i="15"/>
  <c r="O476" i="15"/>
  <c r="N476" i="15"/>
  <c r="Q475" i="15"/>
  <c r="P475" i="15"/>
  <c r="O475" i="15"/>
  <c r="N475" i="15"/>
  <c r="Q473" i="15"/>
  <c r="P473" i="15"/>
  <c r="O473" i="15"/>
  <c r="N473" i="15"/>
  <c r="Q472" i="15"/>
  <c r="P472" i="15"/>
  <c r="O472" i="15"/>
  <c r="N472" i="15"/>
  <c r="Q471" i="15"/>
  <c r="P471" i="15"/>
  <c r="O471" i="15"/>
  <c r="N471" i="15"/>
  <c r="Q470" i="15"/>
  <c r="P470" i="15"/>
  <c r="O470" i="15"/>
  <c r="N470" i="15"/>
  <c r="Q469" i="15"/>
  <c r="P469" i="15"/>
  <c r="O469" i="15"/>
  <c r="N469" i="15"/>
  <c r="Q468" i="15"/>
  <c r="P468" i="15"/>
  <c r="O468" i="15"/>
  <c r="N468" i="15"/>
  <c r="Q467" i="15"/>
  <c r="P467" i="15"/>
  <c r="O467" i="15"/>
  <c r="N467" i="15"/>
  <c r="Q466" i="15"/>
  <c r="P466" i="15"/>
  <c r="O466" i="15"/>
  <c r="N466" i="15"/>
  <c r="Q464" i="15"/>
  <c r="P464" i="15"/>
  <c r="O464" i="15"/>
  <c r="N464" i="15"/>
  <c r="Q463" i="15"/>
  <c r="P463" i="15"/>
  <c r="O463" i="15"/>
  <c r="N463" i="15"/>
  <c r="Q462" i="15"/>
  <c r="P462" i="15"/>
  <c r="O462" i="15"/>
  <c r="N462" i="15"/>
  <c r="Q461" i="15"/>
  <c r="P461" i="15"/>
  <c r="O461" i="15"/>
  <c r="N461" i="15"/>
  <c r="Q460" i="15"/>
  <c r="P460" i="15"/>
  <c r="O460" i="15"/>
  <c r="N460" i="15"/>
  <c r="Q459" i="15"/>
  <c r="P459" i="15"/>
  <c r="O459" i="15"/>
  <c r="N459" i="15"/>
  <c r="Q458" i="15"/>
  <c r="P458" i="15"/>
  <c r="O458" i="15"/>
  <c r="N458" i="15"/>
  <c r="Q457" i="15"/>
  <c r="P457" i="15"/>
  <c r="O457" i="15"/>
  <c r="N457" i="15"/>
  <c r="Q456" i="15"/>
  <c r="P456" i="15"/>
  <c r="O456" i="15"/>
  <c r="N456" i="15"/>
  <c r="Q455" i="15"/>
  <c r="P455" i="15"/>
  <c r="O455" i="15"/>
  <c r="N455" i="15"/>
  <c r="Q454" i="15"/>
  <c r="P454" i="15"/>
  <c r="O454" i="15"/>
  <c r="N454" i="15"/>
  <c r="Q452" i="15"/>
  <c r="P452" i="15"/>
  <c r="O452" i="15"/>
  <c r="N452" i="15"/>
  <c r="Q451" i="15"/>
  <c r="P451" i="15"/>
  <c r="O451" i="15"/>
  <c r="N451" i="15"/>
  <c r="Q450" i="15"/>
  <c r="P450" i="15"/>
  <c r="O450" i="15"/>
  <c r="N450" i="15"/>
  <c r="Q449" i="15"/>
  <c r="P449" i="15"/>
  <c r="O449" i="15"/>
  <c r="N449" i="15"/>
  <c r="Q448" i="15"/>
  <c r="P448" i="15"/>
  <c r="O448" i="15"/>
  <c r="N448" i="15"/>
  <c r="Q447" i="15"/>
  <c r="P447" i="15"/>
  <c r="O447" i="15"/>
  <c r="N447" i="15"/>
  <c r="Q446" i="15"/>
  <c r="P446" i="15"/>
  <c r="O446" i="15"/>
  <c r="N446" i="15"/>
  <c r="Q445" i="15"/>
  <c r="P445" i="15"/>
  <c r="O445" i="15"/>
  <c r="N445" i="15"/>
  <c r="Q444" i="15"/>
  <c r="P444" i="15"/>
  <c r="O444" i="15"/>
  <c r="N444" i="15"/>
  <c r="Q442" i="15"/>
  <c r="P442" i="15"/>
  <c r="O442" i="15"/>
  <c r="N442" i="15"/>
  <c r="Q441" i="15"/>
  <c r="P441" i="15"/>
  <c r="O441" i="15"/>
  <c r="N441" i="15"/>
  <c r="Q440" i="15"/>
  <c r="P440" i="15"/>
  <c r="O440" i="15"/>
  <c r="N440" i="15"/>
  <c r="Q439" i="15"/>
  <c r="P439" i="15"/>
  <c r="O439" i="15"/>
  <c r="N439" i="15"/>
  <c r="Q438" i="15"/>
  <c r="P438" i="15"/>
  <c r="O438" i="15"/>
  <c r="N438" i="15"/>
  <c r="Q437" i="15"/>
  <c r="P437" i="15"/>
  <c r="O437" i="15"/>
  <c r="N437" i="15"/>
  <c r="Q436" i="15"/>
  <c r="P436" i="15"/>
  <c r="O436" i="15"/>
  <c r="N436" i="15"/>
  <c r="Q435" i="15"/>
  <c r="P435" i="15"/>
  <c r="O435" i="15"/>
  <c r="N435" i="15"/>
  <c r="Q434" i="15"/>
  <c r="P434" i="15"/>
  <c r="O434" i="15"/>
  <c r="N434" i="15"/>
  <c r="Q433" i="15"/>
  <c r="P433" i="15"/>
  <c r="O433" i="15"/>
  <c r="N433" i="15"/>
  <c r="Q432" i="15"/>
  <c r="P432" i="15"/>
  <c r="O432" i="15"/>
  <c r="N432" i="15"/>
  <c r="Q431" i="15"/>
  <c r="P431" i="15"/>
  <c r="O431" i="15"/>
  <c r="N431" i="15"/>
  <c r="Q430" i="15"/>
  <c r="P430" i="15"/>
  <c r="O430" i="15"/>
  <c r="N430" i="15"/>
  <c r="Q429" i="15"/>
  <c r="P429" i="15"/>
  <c r="O429" i="15"/>
  <c r="N429" i="15"/>
  <c r="Q427" i="15"/>
  <c r="P427" i="15"/>
  <c r="O427" i="15"/>
  <c r="N427" i="15"/>
  <c r="Q426" i="15"/>
  <c r="P426" i="15"/>
  <c r="O426" i="15"/>
  <c r="N426" i="15"/>
  <c r="Q425" i="15"/>
  <c r="P425" i="15"/>
  <c r="O425" i="15"/>
  <c r="N425" i="15"/>
  <c r="Q424" i="15"/>
  <c r="P424" i="15"/>
  <c r="O424" i="15"/>
  <c r="N424" i="15"/>
  <c r="Q423" i="15"/>
  <c r="P423" i="15"/>
  <c r="O423" i="15"/>
  <c r="N423" i="15"/>
  <c r="Q422" i="15"/>
  <c r="P422" i="15"/>
  <c r="O422" i="15"/>
  <c r="N422" i="15"/>
  <c r="Q421" i="15"/>
  <c r="P421" i="15"/>
  <c r="O421" i="15"/>
  <c r="N421" i="15"/>
  <c r="Q420" i="15"/>
  <c r="P420" i="15"/>
  <c r="O420" i="15"/>
  <c r="N420" i="15"/>
  <c r="Q419" i="15"/>
  <c r="P419" i="15"/>
  <c r="O419" i="15"/>
  <c r="N419" i="15"/>
  <c r="Q418" i="15"/>
  <c r="P418" i="15"/>
  <c r="O418" i="15"/>
  <c r="N418" i="15"/>
  <c r="Q416" i="15"/>
  <c r="P416" i="15"/>
  <c r="O416" i="15"/>
  <c r="N416" i="15"/>
  <c r="Q415" i="15"/>
  <c r="P415" i="15"/>
  <c r="O415" i="15"/>
  <c r="N415" i="15"/>
  <c r="Q414" i="15"/>
  <c r="P414" i="15"/>
  <c r="O414" i="15"/>
  <c r="N414" i="15"/>
  <c r="Q413" i="15"/>
  <c r="P413" i="15"/>
  <c r="O413" i="15"/>
  <c r="N413" i="15"/>
  <c r="Q412" i="15"/>
  <c r="P412" i="15"/>
  <c r="O412" i="15"/>
  <c r="N412" i="15"/>
  <c r="Q411" i="15"/>
  <c r="P411" i="15"/>
  <c r="O411" i="15"/>
  <c r="N411" i="15"/>
  <c r="Q410" i="15"/>
  <c r="P410" i="15"/>
  <c r="O410" i="15"/>
  <c r="N410" i="15"/>
  <c r="Q409" i="15"/>
  <c r="P409" i="15"/>
  <c r="O409" i="15"/>
  <c r="N409" i="15"/>
  <c r="Q408" i="15"/>
  <c r="P408" i="15"/>
  <c r="O408" i="15"/>
  <c r="N408" i="15"/>
  <c r="Q406" i="15"/>
  <c r="P406" i="15"/>
  <c r="O406" i="15"/>
  <c r="N406" i="15"/>
  <c r="Q405" i="15"/>
  <c r="P405" i="15"/>
  <c r="O405" i="15"/>
  <c r="N405" i="15"/>
  <c r="Q404" i="15"/>
  <c r="P404" i="15"/>
  <c r="O404" i="15"/>
  <c r="N404" i="15"/>
  <c r="Q403" i="15"/>
  <c r="P403" i="15"/>
  <c r="O403" i="15"/>
  <c r="N403" i="15"/>
  <c r="Q402" i="15"/>
  <c r="P402" i="15"/>
  <c r="O402" i="15"/>
  <c r="N402" i="15"/>
  <c r="Q401" i="15"/>
  <c r="P401" i="15"/>
  <c r="O401" i="15"/>
  <c r="N401" i="15"/>
  <c r="Q400" i="15"/>
  <c r="P400" i="15"/>
  <c r="O400" i="15"/>
  <c r="N400" i="15"/>
  <c r="Q399" i="15"/>
  <c r="P399" i="15"/>
  <c r="O399" i="15"/>
  <c r="N399" i="15"/>
  <c r="Q398" i="15"/>
  <c r="P398" i="15"/>
  <c r="O398" i="15"/>
  <c r="N398" i="15"/>
  <c r="Q396" i="15"/>
  <c r="P396" i="15"/>
  <c r="O396" i="15"/>
  <c r="N396" i="15"/>
  <c r="Q395" i="15"/>
  <c r="P395" i="15"/>
  <c r="O395" i="15"/>
  <c r="N395" i="15"/>
  <c r="Q394" i="15"/>
  <c r="P394" i="15"/>
  <c r="O394" i="15"/>
  <c r="N394" i="15"/>
  <c r="Q393" i="15"/>
  <c r="P393" i="15"/>
  <c r="O393" i="15"/>
  <c r="N393" i="15"/>
  <c r="Q392" i="15"/>
  <c r="P392" i="15"/>
  <c r="O392" i="15"/>
  <c r="N392" i="15"/>
  <c r="Q391" i="15"/>
  <c r="P391" i="15"/>
  <c r="O391" i="15"/>
  <c r="N391" i="15"/>
  <c r="Q390" i="15"/>
  <c r="P390" i="15"/>
  <c r="O390" i="15"/>
  <c r="N390" i="15"/>
  <c r="Q389" i="15"/>
  <c r="P389" i="15"/>
  <c r="O389" i="15"/>
  <c r="N389" i="15"/>
  <c r="Q388" i="15"/>
  <c r="P388" i="15"/>
  <c r="O388" i="15"/>
  <c r="N388" i="15"/>
  <c r="Q387" i="15"/>
  <c r="P387" i="15"/>
  <c r="O387" i="15"/>
  <c r="N387" i="15"/>
  <c r="Q386" i="15"/>
  <c r="P386" i="15"/>
  <c r="O386" i="15"/>
  <c r="N386" i="15"/>
  <c r="Q385" i="15"/>
  <c r="P385" i="15"/>
  <c r="O385" i="15"/>
  <c r="N385" i="15"/>
  <c r="Q383" i="15"/>
  <c r="P383" i="15"/>
  <c r="O383" i="15"/>
  <c r="N383" i="15"/>
  <c r="Q382" i="15"/>
  <c r="P382" i="15"/>
  <c r="O382" i="15"/>
  <c r="N382" i="15"/>
  <c r="Q381" i="15"/>
  <c r="P381" i="15"/>
  <c r="O381" i="15"/>
  <c r="N381" i="15"/>
  <c r="Q380" i="15"/>
  <c r="P380" i="15"/>
  <c r="O380" i="15"/>
  <c r="N380" i="15"/>
  <c r="Q379" i="15"/>
  <c r="P379" i="15"/>
  <c r="O379" i="15"/>
  <c r="N379" i="15"/>
  <c r="Q378" i="15"/>
  <c r="P378" i="15"/>
  <c r="O378" i="15"/>
  <c r="N378" i="15"/>
  <c r="Q377" i="15"/>
  <c r="P377" i="15"/>
  <c r="O377" i="15"/>
  <c r="N377" i="15"/>
  <c r="Q375" i="15"/>
  <c r="P375" i="15"/>
  <c r="O375" i="15"/>
  <c r="N375" i="15"/>
  <c r="Q374" i="15"/>
  <c r="P374" i="15"/>
  <c r="O374" i="15"/>
  <c r="N374" i="15"/>
  <c r="Q373" i="15"/>
  <c r="P373" i="15"/>
  <c r="O373" i="15"/>
  <c r="N373" i="15"/>
  <c r="Q372" i="15"/>
  <c r="P372" i="15"/>
  <c r="O372" i="15"/>
  <c r="N372" i="15"/>
  <c r="Q371" i="15"/>
  <c r="P371" i="15"/>
  <c r="O371" i="15"/>
  <c r="N371" i="15"/>
  <c r="Q369" i="15"/>
  <c r="P369" i="15"/>
  <c r="O369" i="15"/>
  <c r="N369" i="15"/>
  <c r="Q368" i="15"/>
  <c r="P368" i="15"/>
  <c r="O368" i="15"/>
  <c r="N368" i="15"/>
  <c r="Q367" i="15"/>
  <c r="P367" i="15"/>
  <c r="O367" i="15"/>
  <c r="N367" i="15"/>
  <c r="Q366" i="15"/>
  <c r="P366" i="15"/>
  <c r="O366" i="15"/>
  <c r="N366" i="15"/>
  <c r="Q365" i="15"/>
  <c r="P365" i="15"/>
  <c r="O365" i="15"/>
  <c r="N365" i="15"/>
  <c r="Q363" i="15"/>
  <c r="P363" i="15"/>
  <c r="O363" i="15"/>
  <c r="N363" i="15"/>
  <c r="Q362" i="15"/>
  <c r="P362" i="15"/>
  <c r="O362" i="15"/>
  <c r="N362" i="15"/>
  <c r="Q361" i="15"/>
  <c r="P361" i="15"/>
  <c r="O361" i="15"/>
  <c r="N361" i="15"/>
  <c r="Q360" i="15"/>
  <c r="P360" i="15"/>
  <c r="O360" i="15"/>
  <c r="N360" i="15"/>
  <c r="Q359" i="15"/>
  <c r="P359" i="15"/>
  <c r="O359" i="15"/>
  <c r="N359" i="15"/>
  <c r="Q358" i="15"/>
  <c r="P358" i="15"/>
  <c r="O358" i="15"/>
  <c r="N358" i="15"/>
  <c r="Q357" i="15"/>
  <c r="P357" i="15"/>
  <c r="O357" i="15"/>
  <c r="N357" i="15"/>
  <c r="Q356" i="15"/>
  <c r="P356" i="15"/>
  <c r="O356" i="15"/>
  <c r="N356" i="15"/>
  <c r="Q354" i="15"/>
  <c r="P354" i="15"/>
  <c r="O354" i="15"/>
  <c r="N354" i="15"/>
  <c r="Q353" i="15"/>
  <c r="P353" i="15"/>
  <c r="O353" i="15"/>
  <c r="N353" i="15"/>
  <c r="Q352" i="15"/>
  <c r="P352" i="15"/>
  <c r="O352" i="15"/>
  <c r="N352" i="15"/>
  <c r="Q351" i="15"/>
  <c r="P351" i="15"/>
  <c r="O351" i="15"/>
  <c r="N351" i="15"/>
  <c r="Q350" i="15"/>
  <c r="P350" i="15"/>
  <c r="O350" i="15"/>
  <c r="N350" i="15"/>
  <c r="Q349" i="15"/>
  <c r="P349" i="15"/>
  <c r="O349" i="15"/>
  <c r="N349" i="15"/>
  <c r="Q348" i="15"/>
  <c r="P348" i="15"/>
  <c r="O348" i="15"/>
  <c r="N348" i="15"/>
  <c r="Q347" i="15"/>
  <c r="P347" i="15"/>
  <c r="O347" i="15"/>
  <c r="N347" i="15"/>
  <c r="Q346" i="15"/>
  <c r="P346" i="15"/>
  <c r="O346" i="15"/>
  <c r="N346" i="15"/>
  <c r="Q345" i="15"/>
  <c r="P345" i="15"/>
  <c r="O345" i="15"/>
  <c r="N345" i="15"/>
  <c r="Q343" i="15"/>
  <c r="P343" i="15"/>
  <c r="O343" i="15"/>
  <c r="N343" i="15"/>
  <c r="Q342" i="15"/>
  <c r="P342" i="15"/>
  <c r="O342" i="15"/>
  <c r="N342" i="15"/>
  <c r="Q341" i="15"/>
  <c r="P341" i="15"/>
  <c r="O341" i="15"/>
  <c r="N341" i="15"/>
  <c r="Q340" i="15"/>
  <c r="P340" i="15"/>
  <c r="O340" i="15"/>
  <c r="N340" i="15"/>
  <c r="Q339" i="15"/>
  <c r="P339" i="15"/>
  <c r="O339" i="15"/>
  <c r="N339" i="15"/>
  <c r="Q338" i="15"/>
  <c r="P338" i="15"/>
  <c r="O338" i="15"/>
  <c r="N338" i="15"/>
  <c r="Q337" i="15"/>
  <c r="P337" i="15"/>
  <c r="O337" i="15"/>
  <c r="N337" i="15"/>
  <c r="Q336" i="15"/>
  <c r="P336" i="15"/>
  <c r="O336" i="15"/>
  <c r="N336" i="15"/>
  <c r="Q334" i="15"/>
  <c r="P334" i="15"/>
  <c r="O334" i="15"/>
  <c r="N334" i="15"/>
  <c r="Q333" i="15"/>
  <c r="P333" i="15"/>
  <c r="O333" i="15"/>
  <c r="N333" i="15"/>
  <c r="Q332" i="15"/>
  <c r="P332" i="15"/>
  <c r="O332" i="15"/>
  <c r="N332" i="15"/>
  <c r="Q331" i="15"/>
  <c r="P331" i="15"/>
  <c r="O331" i="15"/>
  <c r="N331" i="15"/>
  <c r="Q330" i="15"/>
  <c r="P330" i="15"/>
  <c r="O330" i="15"/>
  <c r="N330" i="15"/>
  <c r="Q328" i="15"/>
  <c r="P328" i="15"/>
  <c r="O328" i="15"/>
  <c r="N328" i="15"/>
  <c r="Q327" i="15"/>
  <c r="P327" i="15"/>
  <c r="O327" i="15"/>
  <c r="N327" i="15"/>
  <c r="Q326" i="15"/>
  <c r="P326" i="15"/>
  <c r="O326" i="15"/>
  <c r="N326" i="15"/>
  <c r="Q325" i="15"/>
  <c r="P325" i="15"/>
  <c r="O325" i="15"/>
  <c r="N325" i="15"/>
  <c r="Q324" i="15"/>
  <c r="P324" i="15"/>
  <c r="O324" i="15"/>
  <c r="N324" i="15"/>
  <c r="Q323" i="15"/>
  <c r="P323" i="15"/>
  <c r="O323" i="15"/>
  <c r="N323" i="15"/>
  <c r="Q322" i="15"/>
  <c r="P322" i="15"/>
  <c r="O322" i="15"/>
  <c r="N322" i="15"/>
  <c r="Q321" i="15"/>
  <c r="P321" i="15"/>
  <c r="O321" i="15"/>
  <c r="N321" i="15"/>
  <c r="Q320" i="15"/>
  <c r="P320" i="15"/>
  <c r="O320" i="15"/>
  <c r="N320" i="15"/>
  <c r="Q318" i="15"/>
  <c r="P318" i="15"/>
  <c r="O318" i="15"/>
  <c r="N318" i="15"/>
  <c r="Q317" i="15"/>
  <c r="P317" i="15"/>
  <c r="O317" i="15"/>
  <c r="N317" i="15"/>
  <c r="Q316" i="15"/>
  <c r="P316" i="15"/>
  <c r="O316" i="15"/>
  <c r="N316" i="15"/>
  <c r="Q315" i="15"/>
  <c r="P315" i="15"/>
  <c r="O315" i="15"/>
  <c r="N315" i="15"/>
  <c r="Q314" i="15"/>
  <c r="P314" i="15"/>
  <c r="O314" i="15"/>
  <c r="N314" i="15"/>
  <c r="Q313" i="15"/>
  <c r="P313" i="15"/>
  <c r="O313" i="15"/>
  <c r="N313" i="15"/>
  <c r="Q312" i="15"/>
  <c r="P312" i="15"/>
  <c r="O312" i="15"/>
  <c r="N312" i="15"/>
  <c r="Q310" i="15"/>
  <c r="P310" i="15"/>
  <c r="O310" i="15"/>
  <c r="N310" i="15"/>
  <c r="Q309" i="15"/>
  <c r="P309" i="15"/>
  <c r="O309" i="15"/>
  <c r="N309" i="15"/>
  <c r="Q308" i="15"/>
  <c r="P308" i="15"/>
  <c r="O308" i="15"/>
  <c r="N308" i="15"/>
  <c r="Q307" i="15"/>
  <c r="P307" i="15"/>
  <c r="O307" i="15"/>
  <c r="N307" i="15"/>
  <c r="Q306" i="15"/>
  <c r="P306" i="15"/>
  <c r="O306" i="15"/>
  <c r="N306" i="15"/>
  <c r="Q305" i="15"/>
  <c r="P305" i="15"/>
  <c r="O305" i="15"/>
  <c r="N305" i="15"/>
  <c r="Q304" i="15"/>
  <c r="P304" i="15"/>
  <c r="O304" i="15"/>
  <c r="N304" i="15"/>
  <c r="Q303" i="15"/>
  <c r="P303" i="15"/>
  <c r="O303" i="15"/>
  <c r="N303" i="15"/>
  <c r="Q302" i="15"/>
  <c r="P302" i="15"/>
  <c r="O302" i="15"/>
  <c r="N302" i="15"/>
  <c r="Q301" i="15"/>
  <c r="P301" i="15"/>
  <c r="O301" i="15"/>
  <c r="N301" i="15"/>
  <c r="Q299" i="15"/>
  <c r="P299" i="15"/>
  <c r="O299" i="15"/>
  <c r="N299" i="15"/>
  <c r="Q298" i="15"/>
  <c r="P298" i="15"/>
  <c r="O298" i="15"/>
  <c r="N298" i="15"/>
  <c r="Q297" i="15"/>
  <c r="P297" i="15"/>
  <c r="O297" i="15"/>
  <c r="N297" i="15"/>
  <c r="Q296" i="15"/>
  <c r="P296" i="15"/>
  <c r="O296" i="15"/>
  <c r="N296" i="15"/>
  <c r="Q295" i="15"/>
  <c r="P295" i="15"/>
  <c r="O295" i="15"/>
  <c r="N295" i="15"/>
  <c r="Q294" i="15"/>
  <c r="P294" i="15"/>
  <c r="O294" i="15"/>
  <c r="N294" i="15"/>
  <c r="Q293" i="15"/>
  <c r="P293" i="15"/>
  <c r="O293" i="15"/>
  <c r="N293" i="15"/>
  <c r="Q292" i="15"/>
  <c r="Q483" i="15" s="1"/>
  <c r="P292" i="15"/>
  <c r="P483" i="15" s="1"/>
  <c r="O292" i="15"/>
  <c r="O483" i="15" s="1"/>
  <c r="N292" i="15"/>
  <c r="N483" i="15" s="1"/>
  <c r="Q290" i="15"/>
  <c r="P290" i="15"/>
  <c r="O290" i="15"/>
  <c r="N290" i="15"/>
  <c r="Q289" i="15"/>
  <c r="P289" i="15"/>
  <c r="O289" i="15"/>
  <c r="N289" i="15"/>
  <c r="Q288" i="15"/>
  <c r="P288" i="15"/>
  <c r="O288" i="15"/>
  <c r="N288" i="15"/>
  <c r="Q286" i="15"/>
  <c r="P286" i="15"/>
  <c r="O286" i="15"/>
  <c r="N286" i="15"/>
  <c r="Q285" i="15"/>
  <c r="P285" i="15"/>
  <c r="O285" i="15"/>
  <c r="N285" i="15"/>
  <c r="Q283" i="15"/>
  <c r="P283" i="15"/>
  <c r="O283" i="15"/>
  <c r="N283" i="15"/>
  <c r="Q281" i="15"/>
  <c r="P281" i="15"/>
  <c r="O281" i="15"/>
  <c r="N281" i="15"/>
  <c r="Q280" i="15"/>
  <c r="P280" i="15"/>
  <c r="O280" i="15"/>
  <c r="N280" i="15"/>
  <c r="Q278" i="15"/>
  <c r="P278" i="15"/>
  <c r="O278" i="15"/>
  <c r="N278" i="15"/>
  <c r="Q277" i="15"/>
  <c r="P277" i="15"/>
  <c r="O277" i="15"/>
  <c r="N277" i="15"/>
  <c r="Q276" i="15"/>
  <c r="P276" i="15"/>
  <c r="O276" i="15"/>
  <c r="N276" i="15"/>
  <c r="Q274" i="15"/>
  <c r="P274" i="15"/>
  <c r="O274" i="15"/>
  <c r="N274" i="15"/>
  <c r="Q273" i="15"/>
  <c r="P273" i="15"/>
  <c r="O273" i="15"/>
  <c r="N273" i="15"/>
  <c r="Q272" i="15"/>
  <c r="P272" i="15"/>
  <c r="O272" i="15"/>
  <c r="N272" i="15"/>
  <c r="Q271" i="15"/>
  <c r="P271" i="15"/>
  <c r="O271" i="15"/>
  <c r="N271" i="15"/>
  <c r="Q270" i="15"/>
  <c r="P270" i="15"/>
  <c r="O270" i="15"/>
  <c r="N270" i="15"/>
  <c r="Q268" i="15"/>
  <c r="P268" i="15"/>
  <c r="O268" i="15"/>
  <c r="N268" i="15"/>
  <c r="Q267" i="15"/>
  <c r="P267" i="15"/>
  <c r="O267" i="15"/>
  <c r="N267" i="15"/>
  <c r="Q266" i="15"/>
  <c r="P266" i="15"/>
  <c r="O266" i="15"/>
  <c r="N266" i="15"/>
  <c r="Q265" i="15"/>
  <c r="P265" i="15"/>
  <c r="O265" i="15"/>
  <c r="N265" i="15"/>
  <c r="Q264" i="15"/>
  <c r="P264" i="15"/>
  <c r="O264" i="15"/>
  <c r="N264" i="15"/>
  <c r="Q262" i="15"/>
  <c r="P262" i="15"/>
  <c r="O262" i="15"/>
  <c r="N262" i="15"/>
  <c r="Q260" i="15"/>
  <c r="P260" i="15"/>
  <c r="O260" i="15"/>
  <c r="N260" i="15"/>
  <c r="Q259" i="15"/>
  <c r="P259" i="15"/>
  <c r="O259" i="15"/>
  <c r="N259" i="15"/>
  <c r="Q258" i="15"/>
  <c r="P258" i="15"/>
  <c r="O258" i="15"/>
  <c r="N258" i="15"/>
  <c r="Q257" i="15"/>
  <c r="P257" i="15"/>
  <c r="O257" i="15"/>
  <c r="N257" i="15"/>
  <c r="Q256" i="15"/>
  <c r="P256" i="15"/>
  <c r="O256" i="15"/>
  <c r="N256" i="15"/>
  <c r="Q254" i="15"/>
  <c r="P254" i="15"/>
  <c r="O254" i="15"/>
  <c r="N254" i="15"/>
  <c r="Q253" i="15"/>
  <c r="P253" i="15"/>
  <c r="O253" i="15"/>
  <c r="N253" i="15"/>
  <c r="Q252" i="15"/>
  <c r="P252" i="15"/>
  <c r="O252" i="15"/>
  <c r="N252" i="15"/>
  <c r="Q251" i="15"/>
  <c r="P251" i="15"/>
  <c r="O251" i="15"/>
  <c r="N251" i="15"/>
  <c r="Q250" i="15"/>
  <c r="P250" i="15"/>
  <c r="O250" i="15"/>
  <c r="N250" i="15"/>
  <c r="Q249" i="15"/>
  <c r="P249" i="15"/>
  <c r="O249" i="15"/>
  <c r="N249" i="15"/>
  <c r="Q248" i="15"/>
  <c r="P248" i="15"/>
  <c r="O248" i="15"/>
  <c r="N248" i="15"/>
  <c r="Q247" i="15"/>
  <c r="P247" i="15"/>
  <c r="O247" i="15"/>
  <c r="N247" i="15"/>
  <c r="Q245" i="15"/>
  <c r="P245" i="15"/>
  <c r="O245" i="15"/>
  <c r="N245" i="15"/>
  <c r="Q244" i="15"/>
  <c r="P244" i="15"/>
  <c r="O244" i="15"/>
  <c r="N244" i="15"/>
  <c r="Q243" i="15"/>
  <c r="P243" i="15"/>
  <c r="O243" i="15"/>
  <c r="N243" i="15"/>
  <c r="Q242" i="15"/>
  <c r="P242" i="15"/>
  <c r="O242" i="15"/>
  <c r="N242" i="15"/>
  <c r="Q241" i="15"/>
  <c r="P241" i="15"/>
  <c r="O241" i="15"/>
  <c r="N241" i="15"/>
  <c r="Q239" i="15"/>
  <c r="P239" i="15"/>
  <c r="O239" i="15"/>
  <c r="N239" i="15"/>
  <c r="Q238" i="15"/>
  <c r="P238" i="15"/>
  <c r="O238" i="15"/>
  <c r="N238" i="15"/>
  <c r="Q237" i="15"/>
  <c r="P237" i="15"/>
  <c r="O237" i="15"/>
  <c r="N237" i="15"/>
  <c r="Q236" i="15"/>
  <c r="P236" i="15"/>
  <c r="O236" i="15"/>
  <c r="N236" i="15"/>
  <c r="Q235" i="15"/>
  <c r="P235" i="15"/>
  <c r="O235" i="15"/>
  <c r="N235" i="15"/>
  <c r="Q233" i="15"/>
  <c r="P233" i="15"/>
  <c r="O233" i="15"/>
  <c r="N233" i="15"/>
  <c r="Q232" i="15"/>
  <c r="P232" i="15"/>
  <c r="O232" i="15"/>
  <c r="N232" i="15"/>
  <c r="Q230" i="15"/>
  <c r="P230" i="15"/>
  <c r="O230" i="15"/>
  <c r="N230" i="15"/>
  <c r="Q229" i="15"/>
  <c r="P229" i="15"/>
  <c r="O229" i="15"/>
  <c r="N229" i="15"/>
  <c r="Q228" i="15"/>
  <c r="P228" i="15"/>
  <c r="O228" i="15"/>
  <c r="N228" i="15"/>
  <c r="Q227" i="15"/>
  <c r="P227" i="15"/>
  <c r="O227" i="15"/>
  <c r="N227" i="15"/>
  <c r="Q226" i="15"/>
  <c r="P226" i="15"/>
  <c r="O226" i="15"/>
  <c r="N226" i="15"/>
  <c r="Q225" i="15"/>
  <c r="P225" i="15"/>
  <c r="O225" i="15"/>
  <c r="N225" i="15"/>
  <c r="Q224" i="15"/>
  <c r="P224" i="15"/>
  <c r="O224" i="15"/>
  <c r="N224" i="15"/>
  <c r="Q223" i="15"/>
  <c r="P223" i="15"/>
  <c r="O223" i="15"/>
  <c r="N223" i="15"/>
  <c r="Q222" i="15"/>
  <c r="P222" i="15"/>
  <c r="O222" i="15"/>
  <c r="N222" i="15"/>
  <c r="Q221" i="15"/>
  <c r="P221" i="15"/>
  <c r="O221" i="15"/>
  <c r="N221" i="15"/>
  <c r="Q220" i="15"/>
  <c r="P220" i="15"/>
  <c r="O220" i="15"/>
  <c r="N220" i="15"/>
  <c r="Q218" i="15"/>
  <c r="P218" i="15"/>
  <c r="O218" i="15"/>
  <c r="N218" i="15"/>
  <c r="Q217" i="15"/>
  <c r="P217" i="15"/>
  <c r="O217" i="15"/>
  <c r="N217" i="15"/>
  <c r="Q216" i="15"/>
  <c r="P216" i="15"/>
  <c r="O216" i="15"/>
  <c r="N216" i="15"/>
  <c r="Q215" i="15"/>
  <c r="P215" i="15"/>
  <c r="O215" i="15"/>
  <c r="N215" i="15"/>
  <c r="Q214" i="15"/>
  <c r="P214" i="15"/>
  <c r="O214" i="15"/>
  <c r="N214" i="15"/>
  <c r="Q213" i="15"/>
  <c r="P213" i="15"/>
  <c r="O213" i="15"/>
  <c r="N213" i="15"/>
  <c r="Q212" i="15"/>
  <c r="P212" i="15"/>
  <c r="O212" i="15"/>
  <c r="N212" i="15"/>
  <c r="Q211" i="15"/>
  <c r="P211" i="15"/>
  <c r="O211" i="15"/>
  <c r="N211" i="15"/>
  <c r="Q209" i="15"/>
  <c r="P209" i="15"/>
  <c r="O209" i="15"/>
  <c r="N209" i="15"/>
  <c r="Q208" i="15"/>
  <c r="P208" i="15"/>
  <c r="O208" i="15"/>
  <c r="N208" i="15"/>
  <c r="Q207" i="15"/>
  <c r="P207" i="15"/>
  <c r="O207" i="15"/>
  <c r="N207" i="15"/>
  <c r="Q206" i="15"/>
  <c r="P206" i="15"/>
  <c r="O206" i="15"/>
  <c r="N206" i="15"/>
  <c r="Q204" i="15"/>
  <c r="P204" i="15"/>
  <c r="O204" i="15"/>
  <c r="N204" i="15"/>
  <c r="Q203" i="15"/>
  <c r="P203" i="15"/>
  <c r="O203" i="15"/>
  <c r="N203" i="15"/>
  <c r="Q202" i="15"/>
  <c r="P202" i="15"/>
  <c r="O202" i="15"/>
  <c r="N202" i="15"/>
  <c r="Q201" i="15"/>
  <c r="P201" i="15"/>
  <c r="O201" i="15"/>
  <c r="N201" i="15"/>
  <c r="Q200" i="15"/>
  <c r="P200" i="15"/>
  <c r="O200" i="15"/>
  <c r="N200" i="15"/>
  <c r="Q199" i="15"/>
  <c r="P199" i="15"/>
  <c r="O199" i="15"/>
  <c r="N199" i="15"/>
  <c r="Q198" i="15"/>
  <c r="P198" i="15"/>
  <c r="O198" i="15"/>
  <c r="N198" i="15"/>
  <c r="Q196" i="15"/>
  <c r="P196" i="15"/>
  <c r="O196" i="15"/>
  <c r="N196" i="15"/>
  <c r="Q195" i="15"/>
  <c r="P195" i="15"/>
  <c r="O195" i="15"/>
  <c r="N195" i="15"/>
  <c r="Q194" i="15"/>
  <c r="P194" i="15"/>
  <c r="O194" i="15"/>
  <c r="N194" i="15"/>
  <c r="Q192" i="15"/>
  <c r="P192" i="15"/>
  <c r="O192" i="15"/>
  <c r="N192" i="15"/>
  <c r="Q191" i="15"/>
  <c r="P191" i="15"/>
  <c r="O191" i="15"/>
  <c r="N191" i="15"/>
  <c r="Q190" i="15"/>
  <c r="P190" i="15"/>
  <c r="O190" i="15"/>
  <c r="N190" i="15"/>
  <c r="Q189" i="15"/>
  <c r="P189" i="15"/>
  <c r="O189" i="15"/>
  <c r="N189" i="15"/>
  <c r="Q188" i="15"/>
  <c r="P188" i="15"/>
  <c r="O188" i="15"/>
  <c r="N188" i="15"/>
  <c r="Q187" i="15"/>
  <c r="P187" i="15"/>
  <c r="O187" i="15"/>
  <c r="N187" i="15"/>
  <c r="Q185" i="15"/>
  <c r="P185" i="15"/>
  <c r="O185" i="15"/>
  <c r="N185" i="15"/>
  <c r="Q184" i="15"/>
  <c r="P184" i="15"/>
  <c r="O184" i="15"/>
  <c r="N184" i="15"/>
  <c r="Q183" i="15"/>
  <c r="P183" i="15"/>
  <c r="O183" i="15"/>
  <c r="N183" i="15"/>
  <c r="Q182" i="15"/>
  <c r="P182" i="15"/>
  <c r="O182" i="15"/>
  <c r="N182" i="15"/>
  <c r="Q180" i="15"/>
  <c r="P180" i="15"/>
  <c r="O180" i="15"/>
  <c r="N180" i="15"/>
  <c r="Q179" i="15"/>
  <c r="P179" i="15"/>
  <c r="O179" i="15"/>
  <c r="N179" i="15"/>
  <c r="Q178" i="15"/>
  <c r="P178" i="15"/>
  <c r="O178" i="15"/>
  <c r="N178" i="15"/>
  <c r="Q177" i="15"/>
  <c r="P177" i="15"/>
  <c r="O177" i="15"/>
  <c r="N177" i="15"/>
  <c r="Q176" i="15"/>
  <c r="P176" i="15"/>
  <c r="O176" i="15"/>
  <c r="N176" i="15"/>
  <c r="Q175" i="15"/>
  <c r="P175" i="15"/>
  <c r="O175" i="15"/>
  <c r="N175" i="15"/>
  <c r="N291" i="15" s="1"/>
  <c r="Q174" i="15"/>
  <c r="Q291" i="15" s="1"/>
  <c r="P174" i="15"/>
  <c r="P291" i="15" s="1"/>
  <c r="O174" i="15"/>
  <c r="O291" i="15" s="1"/>
  <c r="N174" i="15"/>
  <c r="Q170" i="15"/>
  <c r="P170" i="15"/>
  <c r="O170" i="15"/>
  <c r="N170" i="15"/>
  <c r="Q169" i="15"/>
  <c r="P169" i="15"/>
  <c r="O169" i="15"/>
  <c r="N169" i="15"/>
  <c r="Q168" i="15"/>
  <c r="P168" i="15"/>
  <c r="O168" i="15"/>
  <c r="N168" i="15"/>
  <c r="Q167" i="15"/>
  <c r="P167" i="15"/>
  <c r="O167" i="15"/>
  <c r="N167" i="15"/>
  <c r="Q166" i="15"/>
  <c r="P166" i="15"/>
  <c r="O166" i="15"/>
  <c r="N166" i="15"/>
  <c r="Q165" i="15"/>
  <c r="P165" i="15"/>
  <c r="O165" i="15"/>
  <c r="N165" i="15"/>
  <c r="Q164" i="15"/>
  <c r="P164" i="15"/>
  <c r="O164" i="15"/>
  <c r="N164" i="15"/>
  <c r="Q163" i="15"/>
  <c r="P163" i="15"/>
  <c r="O163" i="15"/>
  <c r="N163" i="15"/>
  <c r="Q162" i="15"/>
  <c r="P162" i="15"/>
  <c r="O162" i="15"/>
  <c r="N162" i="15"/>
  <c r="Q161" i="15"/>
  <c r="P161" i="15"/>
  <c r="O161" i="15"/>
  <c r="N161" i="15"/>
  <c r="Q159" i="15"/>
  <c r="P159" i="15"/>
  <c r="O159" i="15"/>
  <c r="N159" i="15"/>
  <c r="Q158" i="15"/>
  <c r="P158" i="15"/>
  <c r="O158" i="15"/>
  <c r="N158" i="15"/>
  <c r="Q157" i="15"/>
  <c r="P157" i="15"/>
  <c r="O157" i="15"/>
  <c r="N157" i="15"/>
  <c r="Q156" i="15"/>
  <c r="P156" i="15"/>
  <c r="O156" i="15"/>
  <c r="N156" i="15"/>
  <c r="Q155" i="15"/>
  <c r="P155" i="15"/>
  <c r="O155" i="15"/>
  <c r="N155" i="15"/>
  <c r="Q154" i="15"/>
  <c r="P154" i="15"/>
  <c r="O154" i="15"/>
  <c r="N154" i="15"/>
  <c r="Q152" i="15"/>
  <c r="P152" i="15"/>
  <c r="O152" i="15"/>
  <c r="N152" i="15"/>
  <c r="Q151" i="15"/>
  <c r="P151" i="15"/>
  <c r="O151" i="15"/>
  <c r="N151" i="15"/>
  <c r="Q150" i="15"/>
  <c r="P150" i="15"/>
  <c r="O150" i="15"/>
  <c r="N150" i="15"/>
  <c r="Q149" i="15"/>
  <c r="P149" i="15"/>
  <c r="O149" i="15"/>
  <c r="N149" i="15"/>
  <c r="Q148" i="15"/>
  <c r="P148" i="15"/>
  <c r="O148" i="15"/>
  <c r="N148" i="15"/>
  <c r="Q147" i="15"/>
  <c r="P147" i="15"/>
  <c r="O147" i="15"/>
  <c r="N147" i="15"/>
  <c r="Q146" i="15"/>
  <c r="P146" i="15"/>
  <c r="O146" i="15"/>
  <c r="N146" i="15"/>
  <c r="Q145" i="15"/>
  <c r="P145" i="15"/>
  <c r="O145" i="15"/>
  <c r="N145" i="15"/>
  <c r="Q143" i="15"/>
  <c r="P143" i="15"/>
  <c r="O143" i="15"/>
  <c r="N143" i="15"/>
  <c r="Q142" i="15"/>
  <c r="P142" i="15"/>
  <c r="O142" i="15"/>
  <c r="N142" i="15"/>
  <c r="Q141" i="15"/>
  <c r="P141" i="15"/>
  <c r="O141" i="15"/>
  <c r="N141" i="15"/>
  <c r="Q140" i="15"/>
  <c r="P140" i="15"/>
  <c r="O140" i="15"/>
  <c r="N140" i="15"/>
  <c r="Q139" i="15"/>
  <c r="P139" i="15"/>
  <c r="O139" i="15"/>
  <c r="N139" i="15"/>
  <c r="Q138" i="15"/>
  <c r="P138" i="15"/>
  <c r="O138" i="15"/>
  <c r="N138" i="15"/>
  <c r="Q137" i="15"/>
  <c r="P137" i="15"/>
  <c r="O137" i="15"/>
  <c r="N137" i="15"/>
  <c r="Q135" i="15"/>
  <c r="P135" i="15"/>
  <c r="O135" i="15"/>
  <c r="N135" i="15"/>
  <c r="Q134" i="15"/>
  <c r="P134" i="15"/>
  <c r="O134" i="15"/>
  <c r="N134" i="15"/>
  <c r="Q133" i="15"/>
  <c r="P133" i="15"/>
  <c r="O133" i="15"/>
  <c r="N133" i="15"/>
  <c r="Q132" i="15"/>
  <c r="P132" i="15"/>
  <c r="O132" i="15"/>
  <c r="N132" i="15"/>
  <c r="Q131" i="15"/>
  <c r="P131" i="15"/>
  <c r="O131" i="15"/>
  <c r="N131" i="15"/>
  <c r="Q130" i="15"/>
  <c r="P130" i="15"/>
  <c r="O130" i="15"/>
  <c r="N130" i="15"/>
  <c r="Q129" i="15"/>
  <c r="P129" i="15"/>
  <c r="O129" i="15"/>
  <c r="N129" i="15"/>
  <c r="Q128" i="15"/>
  <c r="P128" i="15"/>
  <c r="O128" i="15"/>
  <c r="N128" i="15"/>
  <c r="Q127" i="15"/>
  <c r="P127" i="15"/>
  <c r="O127" i="15"/>
  <c r="N127" i="15"/>
  <c r="Q126" i="15"/>
  <c r="P126" i="15"/>
  <c r="O126" i="15"/>
  <c r="N126" i="15"/>
  <c r="Q125" i="15"/>
  <c r="P125" i="15"/>
  <c r="O125" i="15"/>
  <c r="N125" i="15"/>
  <c r="Q124" i="15"/>
  <c r="P124" i="15"/>
  <c r="O124" i="15"/>
  <c r="N124" i="15"/>
  <c r="Q123" i="15"/>
  <c r="P123" i="15"/>
  <c r="O123" i="15"/>
  <c r="N123" i="15"/>
  <c r="Q122" i="15"/>
  <c r="P122" i="15"/>
  <c r="O122" i="15"/>
  <c r="N122" i="15"/>
  <c r="Q121" i="15"/>
  <c r="P121" i="15"/>
  <c r="O121" i="15"/>
  <c r="N121" i="15"/>
  <c r="Q120" i="15"/>
  <c r="P120" i="15"/>
  <c r="O120" i="15"/>
  <c r="N120" i="15"/>
  <c r="Q119" i="15"/>
  <c r="P119" i="15"/>
  <c r="O119" i="15"/>
  <c r="N119" i="15"/>
  <c r="Q117" i="15"/>
  <c r="P117" i="15"/>
  <c r="O117" i="15"/>
  <c r="N117" i="15"/>
  <c r="Q116" i="15"/>
  <c r="P116" i="15"/>
  <c r="O116" i="15"/>
  <c r="N116" i="15"/>
  <c r="Q115" i="15"/>
  <c r="P115" i="15"/>
  <c r="O115" i="15"/>
  <c r="N115" i="15"/>
  <c r="Q114" i="15"/>
  <c r="P114" i="15"/>
  <c r="O114" i="15"/>
  <c r="N114" i="15"/>
  <c r="Q113" i="15"/>
  <c r="P113" i="15"/>
  <c r="O113" i="15"/>
  <c r="N113" i="15"/>
  <c r="Q112" i="15"/>
  <c r="P112" i="15"/>
  <c r="O112" i="15"/>
  <c r="N112" i="15"/>
  <c r="Q111" i="15"/>
  <c r="P111" i="15"/>
  <c r="O111" i="15"/>
  <c r="N111" i="15"/>
  <c r="Q110" i="15"/>
  <c r="P110" i="15"/>
  <c r="O110" i="15"/>
  <c r="N110" i="15"/>
  <c r="Q109" i="15"/>
  <c r="P109" i="15"/>
  <c r="O109" i="15"/>
  <c r="N109" i="15"/>
  <c r="Q107" i="15"/>
  <c r="P107" i="15"/>
  <c r="O107" i="15"/>
  <c r="N107" i="15"/>
  <c r="Q106" i="15"/>
  <c r="P106" i="15"/>
  <c r="O106" i="15"/>
  <c r="N106" i="15"/>
  <c r="Q105" i="15"/>
  <c r="P105" i="15"/>
  <c r="O105" i="15"/>
  <c r="N105" i="15"/>
  <c r="Q104" i="15"/>
  <c r="P104" i="15"/>
  <c r="O104" i="15"/>
  <c r="N104" i="15"/>
  <c r="Q103" i="15"/>
  <c r="P103" i="15"/>
  <c r="O103" i="15"/>
  <c r="N103" i="15"/>
  <c r="Q102" i="15"/>
  <c r="P102" i="15"/>
  <c r="O102" i="15"/>
  <c r="N102" i="15"/>
  <c r="Q101" i="15"/>
  <c r="P101" i="15"/>
  <c r="O101" i="15"/>
  <c r="N101" i="15"/>
  <c r="Q100" i="15"/>
  <c r="P100" i="15"/>
  <c r="O100" i="15"/>
  <c r="N100" i="15"/>
  <c r="Q99" i="15"/>
  <c r="P99" i="15"/>
  <c r="O99" i="15"/>
  <c r="N99" i="15"/>
  <c r="Q98" i="15"/>
  <c r="P98" i="15"/>
  <c r="O98" i="15"/>
  <c r="N98" i="15"/>
  <c r="Q97" i="15"/>
  <c r="P97" i="15"/>
  <c r="O97" i="15"/>
  <c r="N97" i="15"/>
  <c r="Q96" i="15"/>
  <c r="P96" i="15"/>
  <c r="O96" i="15"/>
  <c r="N96" i="15"/>
  <c r="Q95" i="15"/>
  <c r="P95" i="15"/>
  <c r="O95" i="15"/>
  <c r="N95" i="15"/>
  <c r="Q94" i="15"/>
  <c r="P94" i="15"/>
  <c r="O94" i="15"/>
  <c r="N94" i="15"/>
  <c r="Q93" i="15"/>
  <c r="P93" i="15"/>
  <c r="O93" i="15"/>
  <c r="N93" i="15"/>
  <c r="Q92" i="15"/>
  <c r="P92" i="15"/>
  <c r="O92" i="15"/>
  <c r="N92" i="15"/>
  <c r="Q91" i="15"/>
  <c r="P91" i="15"/>
  <c r="O91" i="15"/>
  <c r="N91" i="15"/>
  <c r="Q90" i="15"/>
  <c r="P90" i="15"/>
  <c r="O90" i="15"/>
  <c r="N90" i="15"/>
  <c r="Q89" i="15"/>
  <c r="P89" i="15"/>
  <c r="O89" i="15"/>
  <c r="N89" i="15"/>
  <c r="Q88" i="15"/>
  <c r="P88" i="15"/>
  <c r="O88" i="15"/>
  <c r="N88" i="15"/>
  <c r="Q86" i="15"/>
  <c r="P86" i="15"/>
  <c r="O86" i="15"/>
  <c r="N86" i="15"/>
  <c r="Q85" i="15"/>
  <c r="P85" i="15"/>
  <c r="O85" i="15"/>
  <c r="N85" i="15"/>
  <c r="Q84" i="15"/>
  <c r="P84" i="15"/>
  <c r="O84" i="15"/>
  <c r="N84" i="15"/>
  <c r="Q83" i="15"/>
  <c r="P83" i="15"/>
  <c r="O83" i="15"/>
  <c r="N83" i="15"/>
  <c r="Q82" i="15"/>
  <c r="P82" i="15"/>
  <c r="O82" i="15"/>
  <c r="N82" i="15"/>
  <c r="Q81" i="15"/>
  <c r="P81" i="15"/>
  <c r="O81" i="15"/>
  <c r="N81" i="15"/>
  <c r="Q80" i="15"/>
  <c r="P80" i="15"/>
  <c r="O80" i="15"/>
  <c r="N80" i="15"/>
  <c r="Q79" i="15"/>
  <c r="P79" i="15"/>
  <c r="O79" i="15"/>
  <c r="N79" i="15"/>
  <c r="Q78" i="15"/>
  <c r="P78" i="15"/>
  <c r="O78" i="15"/>
  <c r="N78" i="15"/>
  <c r="Q77" i="15"/>
  <c r="P77" i="15"/>
  <c r="O77" i="15"/>
  <c r="N77" i="15"/>
  <c r="Q76" i="15"/>
  <c r="P76" i="15"/>
  <c r="O76" i="15"/>
  <c r="N76" i="15"/>
  <c r="Q75" i="15"/>
  <c r="P75" i="15"/>
  <c r="O75" i="15"/>
  <c r="N75" i="15"/>
  <c r="Q74" i="15"/>
  <c r="P74" i="15"/>
  <c r="O74" i="15"/>
  <c r="N74" i="15"/>
  <c r="Q73" i="15"/>
  <c r="P73" i="15"/>
  <c r="O73" i="15"/>
  <c r="N73" i="15"/>
  <c r="Q72" i="15"/>
  <c r="P72" i="15"/>
  <c r="O72" i="15"/>
  <c r="N72" i="15"/>
  <c r="Q71" i="15"/>
  <c r="P71" i="15"/>
  <c r="O71" i="15"/>
  <c r="N71" i="15"/>
  <c r="Q70" i="15"/>
  <c r="P70" i="15"/>
  <c r="O70" i="15"/>
  <c r="N70" i="15"/>
  <c r="Q68" i="15"/>
  <c r="P68" i="15"/>
  <c r="O68" i="15"/>
  <c r="N68" i="15"/>
  <c r="Q67" i="15"/>
  <c r="P67" i="15"/>
  <c r="O67" i="15"/>
  <c r="N67" i="15"/>
  <c r="Q65" i="15"/>
  <c r="P65" i="15"/>
  <c r="O65" i="15"/>
  <c r="N65" i="15"/>
  <c r="Q64" i="15"/>
  <c r="P64" i="15"/>
  <c r="O64" i="15"/>
  <c r="N64" i="15"/>
  <c r="Q63" i="15"/>
  <c r="P63" i="15"/>
  <c r="O63" i="15"/>
  <c r="N63" i="15"/>
  <c r="Q62" i="15"/>
  <c r="P62" i="15"/>
  <c r="O62" i="15"/>
  <c r="N62" i="15"/>
  <c r="Q61" i="15"/>
  <c r="P61" i="15"/>
  <c r="O61" i="15"/>
  <c r="N61" i="15"/>
  <c r="Q60" i="15"/>
  <c r="P60" i="15"/>
  <c r="O60" i="15"/>
  <c r="N60" i="15"/>
  <c r="Q59" i="15"/>
  <c r="P59" i="15"/>
  <c r="O59" i="15"/>
  <c r="N59" i="15"/>
  <c r="Q58" i="15"/>
  <c r="P58" i="15"/>
  <c r="O58" i="15"/>
  <c r="N58" i="15"/>
  <c r="Q57" i="15"/>
  <c r="P57" i="15"/>
  <c r="O57" i="15"/>
  <c r="N57" i="15"/>
  <c r="Q56" i="15"/>
  <c r="P56" i="15"/>
  <c r="O56" i="15"/>
  <c r="N56" i="15"/>
  <c r="Q55" i="15"/>
  <c r="P55" i="15"/>
  <c r="O55" i="15"/>
  <c r="N55" i="15"/>
  <c r="Q54" i="15"/>
  <c r="P54" i="15"/>
  <c r="O54" i="15"/>
  <c r="N54" i="15"/>
  <c r="Q53" i="15"/>
  <c r="P53" i="15"/>
  <c r="O53" i="15"/>
  <c r="N53" i="15"/>
  <c r="Q52" i="15"/>
  <c r="P52" i="15"/>
  <c r="O52" i="15"/>
  <c r="N52" i="15"/>
  <c r="Q51" i="15"/>
  <c r="P51" i="15"/>
  <c r="O51" i="15"/>
  <c r="N51" i="15"/>
  <c r="Q50" i="15"/>
  <c r="P50" i="15"/>
  <c r="O50" i="15"/>
  <c r="N50" i="15"/>
  <c r="Q49" i="15"/>
  <c r="P49" i="15"/>
  <c r="O49" i="15"/>
  <c r="N49" i="15"/>
  <c r="Q48" i="15"/>
  <c r="P48" i="15"/>
  <c r="O48" i="15"/>
  <c r="N48" i="15"/>
  <c r="Q46" i="15"/>
  <c r="P46" i="15"/>
  <c r="O46" i="15"/>
  <c r="N46" i="15"/>
  <c r="Q45" i="15"/>
  <c r="P45" i="15"/>
  <c r="O45" i="15"/>
  <c r="N45" i="15"/>
  <c r="Q44" i="15"/>
  <c r="P44" i="15"/>
  <c r="O44" i="15"/>
  <c r="N44" i="15"/>
  <c r="Q43" i="15"/>
  <c r="P43" i="15"/>
  <c r="O43" i="15"/>
  <c r="N43" i="15"/>
  <c r="Q42" i="15"/>
  <c r="P42" i="15"/>
  <c r="O42" i="15"/>
  <c r="N42" i="15"/>
  <c r="Q41" i="15"/>
  <c r="P41" i="15"/>
  <c r="O41" i="15"/>
  <c r="N41" i="15"/>
  <c r="Q40" i="15"/>
  <c r="P40" i="15"/>
  <c r="O40" i="15"/>
  <c r="N40" i="15"/>
  <c r="Q39" i="15"/>
  <c r="P39" i="15"/>
  <c r="O39" i="15"/>
  <c r="N39" i="15"/>
  <c r="Q38" i="15"/>
  <c r="P38" i="15"/>
  <c r="O38" i="15"/>
  <c r="N38" i="15"/>
  <c r="Q37" i="15"/>
  <c r="P37" i="15"/>
  <c r="O37" i="15"/>
  <c r="N37" i="15"/>
  <c r="Q36" i="15"/>
  <c r="P36" i="15"/>
  <c r="O36" i="15"/>
  <c r="N36" i="15"/>
  <c r="Q35" i="15"/>
  <c r="P35" i="15"/>
  <c r="O35" i="15"/>
  <c r="N35" i="15"/>
  <c r="Q34" i="15"/>
  <c r="P34" i="15"/>
  <c r="O34" i="15"/>
  <c r="N34" i="15"/>
  <c r="Q32" i="15"/>
  <c r="P32" i="15"/>
  <c r="O32" i="15"/>
  <c r="N32" i="15"/>
  <c r="Q31" i="15"/>
  <c r="P31" i="15"/>
  <c r="O31" i="15"/>
  <c r="N31" i="15"/>
  <c r="Q30" i="15"/>
  <c r="P30" i="15"/>
  <c r="O30" i="15"/>
  <c r="N30" i="15"/>
  <c r="Q29" i="15"/>
  <c r="P29" i="15"/>
  <c r="O29" i="15"/>
  <c r="N29" i="15"/>
  <c r="Q28" i="15"/>
  <c r="P28" i="15"/>
  <c r="O28" i="15"/>
  <c r="N28" i="15"/>
  <c r="Q27" i="15"/>
  <c r="P27" i="15"/>
  <c r="O27" i="15"/>
  <c r="N27" i="15"/>
  <c r="Q26" i="15"/>
  <c r="P26" i="15"/>
  <c r="O26" i="15"/>
  <c r="N26" i="15"/>
  <c r="Q25" i="15"/>
  <c r="P25" i="15"/>
  <c r="O25" i="15"/>
  <c r="N25" i="15"/>
  <c r="Q24" i="15"/>
  <c r="P24" i="15"/>
  <c r="O24" i="15"/>
  <c r="N24" i="15"/>
  <c r="Q22" i="15"/>
  <c r="P22" i="15"/>
  <c r="O22" i="15"/>
  <c r="N22" i="15"/>
  <c r="Q21" i="15"/>
  <c r="P21" i="15"/>
  <c r="O21" i="15"/>
  <c r="N21" i="15"/>
  <c r="Q20" i="15"/>
  <c r="P20" i="15"/>
  <c r="O20" i="15"/>
  <c r="N20" i="15"/>
  <c r="Q19" i="15"/>
  <c r="P19" i="15"/>
  <c r="O19" i="15"/>
  <c r="N19" i="15"/>
  <c r="Q18" i="15"/>
  <c r="P18" i="15"/>
  <c r="Q17" i="15"/>
  <c r="P17" i="15"/>
  <c r="Q16" i="15"/>
  <c r="P16" i="15"/>
  <c r="O16" i="15"/>
  <c r="N16" i="15"/>
  <c r="Q15" i="15"/>
  <c r="P15" i="15"/>
  <c r="O15" i="15"/>
  <c r="N15" i="15"/>
  <c r="Q14" i="15"/>
  <c r="P14" i="15"/>
  <c r="O14" i="15"/>
  <c r="N14" i="15"/>
  <c r="Q12" i="15"/>
  <c r="P12" i="15"/>
  <c r="Q11" i="15"/>
  <c r="P11" i="15"/>
  <c r="O11" i="15"/>
  <c r="N11" i="15"/>
  <c r="Q10" i="15"/>
  <c r="Q171" i="15" s="1"/>
  <c r="P10" i="15"/>
  <c r="P171" i="15" s="1"/>
  <c r="O10" i="15"/>
  <c r="N10" i="15"/>
  <c r="Q482" i="14"/>
  <c r="P482" i="14"/>
  <c r="O482" i="14"/>
  <c r="N482" i="14"/>
  <c r="Q481" i="14"/>
  <c r="P481" i="14"/>
  <c r="O481" i="14"/>
  <c r="N481" i="14"/>
  <c r="Q480" i="14"/>
  <c r="P480" i="14"/>
  <c r="O480" i="14"/>
  <c r="N480" i="14"/>
  <c r="Q479" i="14"/>
  <c r="P479" i="14"/>
  <c r="O479" i="14"/>
  <c r="N479" i="14"/>
  <c r="Q478" i="14"/>
  <c r="P478" i="14"/>
  <c r="O478" i="14"/>
  <c r="N478" i="14"/>
  <c r="Q477" i="14"/>
  <c r="P477" i="14"/>
  <c r="O477" i="14"/>
  <c r="N477" i="14"/>
  <c r="Q476" i="14"/>
  <c r="P476" i="14"/>
  <c r="O476" i="14"/>
  <c r="N476" i="14"/>
  <c r="Q475" i="14"/>
  <c r="P475" i="14"/>
  <c r="O475" i="14"/>
  <c r="N475" i="14"/>
  <c r="Q473" i="14"/>
  <c r="P473" i="14"/>
  <c r="O473" i="14"/>
  <c r="N473" i="14"/>
  <c r="Q472" i="14"/>
  <c r="P472" i="14"/>
  <c r="O472" i="14"/>
  <c r="N472" i="14"/>
  <c r="Q471" i="14"/>
  <c r="P471" i="14"/>
  <c r="O471" i="14"/>
  <c r="N471" i="14"/>
  <c r="Q470" i="14"/>
  <c r="P470" i="14"/>
  <c r="O470" i="14"/>
  <c r="N470" i="14"/>
  <c r="Q469" i="14"/>
  <c r="P469" i="14"/>
  <c r="O469" i="14"/>
  <c r="N469" i="14"/>
  <c r="Q468" i="14"/>
  <c r="P468" i="14"/>
  <c r="O468" i="14"/>
  <c r="N468" i="14"/>
  <c r="Q467" i="14"/>
  <c r="P467" i="14"/>
  <c r="O467" i="14"/>
  <c r="N467" i="14"/>
  <c r="Q466" i="14"/>
  <c r="P466" i="14"/>
  <c r="O466" i="14"/>
  <c r="N466" i="14"/>
  <c r="Q464" i="14"/>
  <c r="P464" i="14"/>
  <c r="O464" i="14"/>
  <c r="N464" i="14"/>
  <c r="Q463" i="14"/>
  <c r="P463" i="14"/>
  <c r="O463" i="14"/>
  <c r="N463" i="14"/>
  <c r="Q462" i="14"/>
  <c r="P462" i="14"/>
  <c r="O462" i="14"/>
  <c r="N462" i="14"/>
  <c r="Q461" i="14"/>
  <c r="P461" i="14"/>
  <c r="O461" i="14"/>
  <c r="N461" i="14"/>
  <c r="Q460" i="14"/>
  <c r="P460" i="14"/>
  <c r="O460" i="14"/>
  <c r="N460" i="14"/>
  <c r="Q459" i="14"/>
  <c r="P459" i="14"/>
  <c r="O459" i="14"/>
  <c r="N459" i="14"/>
  <c r="Q458" i="14"/>
  <c r="P458" i="14"/>
  <c r="O458" i="14"/>
  <c r="N458" i="14"/>
  <c r="Q457" i="14"/>
  <c r="P457" i="14"/>
  <c r="O457" i="14"/>
  <c r="N457" i="14"/>
  <c r="Q456" i="14"/>
  <c r="P456" i="14"/>
  <c r="O456" i="14"/>
  <c r="N456" i="14"/>
  <c r="Q455" i="14"/>
  <c r="P455" i="14"/>
  <c r="O455" i="14"/>
  <c r="N455" i="14"/>
  <c r="Q454" i="14"/>
  <c r="P454" i="14"/>
  <c r="O454" i="14"/>
  <c r="N454" i="14"/>
  <c r="Q452" i="14"/>
  <c r="P452" i="14"/>
  <c r="O452" i="14"/>
  <c r="N452" i="14"/>
  <c r="Q451" i="14"/>
  <c r="P451" i="14"/>
  <c r="O451" i="14"/>
  <c r="N451" i="14"/>
  <c r="Q450" i="14"/>
  <c r="P450" i="14"/>
  <c r="O450" i="14"/>
  <c r="N450" i="14"/>
  <c r="Q449" i="14"/>
  <c r="P449" i="14"/>
  <c r="O449" i="14"/>
  <c r="N449" i="14"/>
  <c r="Q448" i="14"/>
  <c r="P448" i="14"/>
  <c r="O448" i="14"/>
  <c r="N448" i="14"/>
  <c r="Q447" i="14"/>
  <c r="P447" i="14"/>
  <c r="O447" i="14"/>
  <c r="N447" i="14"/>
  <c r="Q446" i="14"/>
  <c r="P446" i="14"/>
  <c r="O446" i="14"/>
  <c r="N446" i="14"/>
  <c r="Q445" i="14"/>
  <c r="P445" i="14"/>
  <c r="O445" i="14"/>
  <c r="N445" i="14"/>
  <c r="Q444" i="14"/>
  <c r="P444" i="14"/>
  <c r="O444" i="14"/>
  <c r="N444" i="14"/>
  <c r="Q442" i="14"/>
  <c r="P442" i="14"/>
  <c r="O442" i="14"/>
  <c r="N442" i="14"/>
  <c r="Q441" i="14"/>
  <c r="P441" i="14"/>
  <c r="O441" i="14"/>
  <c r="N441" i="14"/>
  <c r="Q440" i="14"/>
  <c r="P440" i="14"/>
  <c r="O440" i="14"/>
  <c r="N440" i="14"/>
  <c r="Q439" i="14"/>
  <c r="P439" i="14"/>
  <c r="O439" i="14"/>
  <c r="N439" i="14"/>
  <c r="Q438" i="14"/>
  <c r="P438" i="14"/>
  <c r="O438" i="14"/>
  <c r="N438" i="14"/>
  <c r="Q437" i="14"/>
  <c r="P437" i="14"/>
  <c r="O437" i="14"/>
  <c r="N437" i="14"/>
  <c r="Q436" i="14"/>
  <c r="P436" i="14"/>
  <c r="O436" i="14"/>
  <c r="N436" i="14"/>
  <c r="Q435" i="14"/>
  <c r="P435" i="14"/>
  <c r="O435" i="14"/>
  <c r="N435" i="14"/>
  <c r="Q434" i="14"/>
  <c r="P434" i="14"/>
  <c r="O434" i="14"/>
  <c r="N434" i="14"/>
  <c r="Q433" i="14"/>
  <c r="P433" i="14"/>
  <c r="O433" i="14"/>
  <c r="N433" i="14"/>
  <c r="Q432" i="14"/>
  <c r="P432" i="14"/>
  <c r="O432" i="14"/>
  <c r="N432" i="14"/>
  <c r="Q431" i="14"/>
  <c r="P431" i="14"/>
  <c r="O431" i="14"/>
  <c r="N431" i="14"/>
  <c r="Q430" i="14"/>
  <c r="P430" i="14"/>
  <c r="O430" i="14"/>
  <c r="N430" i="14"/>
  <c r="Q429" i="14"/>
  <c r="P429" i="14"/>
  <c r="O429" i="14"/>
  <c r="N429" i="14"/>
  <c r="Q427" i="14"/>
  <c r="P427" i="14"/>
  <c r="O427" i="14"/>
  <c r="N427" i="14"/>
  <c r="Q426" i="14"/>
  <c r="P426" i="14"/>
  <c r="O426" i="14"/>
  <c r="N426" i="14"/>
  <c r="Q425" i="14"/>
  <c r="P425" i="14"/>
  <c r="O425" i="14"/>
  <c r="N425" i="14"/>
  <c r="Q424" i="14"/>
  <c r="P424" i="14"/>
  <c r="O424" i="14"/>
  <c r="N424" i="14"/>
  <c r="Q423" i="14"/>
  <c r="P423" i="14"/>
  <c r="O423" i="14"/>
  <c r="N423" i="14"/>
  <c r="Q422" i="14"/>
  <c r="P422" i="14"/>
  <c r="O422" i="14"/>
  <c r="N422" i="14"/>
  <c r="Q421" i="14"/>
  <c r="P421" i="14"/>
  <c r="O421" i="14"/>
  <c r="N421" i="14"/>
  <c r="Q420" i="14"/>
  <c r="P420" i="14"/>
  <c r="O420" i="14"/>
  <c r="N420" i="14"/>
  <c r="Q419" i="14"/>
  <c r="P419" i="14"/>
  <c r="O419" i="14"/>
  <c r="N419" i="14"/>
  <c r="Q418" i="14"/>
  <c r="P418" i="14"/>
  <c r="O418" i="14"/>
  <c r="N418" i="14"/>
  <c r="Q416" i="14"/>
  <c r="P416" i="14"/>
  <c r="O416" i="14"/>
  <c r="N416" i="14"/>
  <c r="Q415" i="14"/>
  <c r="P415" i="14"/>
  <c r="O415" i="14"/>
  <c r="N415" i="14"/>
  <c r="Q414" i="14"/>
  <c r="P414" i="14"/>
  <c r="O414" i="14"/>
  <c r="N414" i="14"/>
  <c r="Q413" i="14"/>
  <c r="P413" i="14"/>
  <c r="O413" i="14"/>
  <c r="N413" i="14"/>
  <c r="Q412" i="14"/>
  <c r="P412" i="14"/>
  <c r="O412" i="14"/>
  <c r="N412" i="14"/>
  <c r="Q411" i="14"/>
  <c r="P411" i="14"/>
  <c r="O411" i="14"/>
  <c r="N411" i="14"/>
  <c r="Q410" i="14"/>
  <c r="P410" i="14"/>
  <c r="O410" i="14"/>
  <c r="N410" i="14"/>
  <c r="Q409" i="14"/>
  <c r="P409" i="14"/>
  <c r="O409" i="14"/>
  <c r="N409" i="14"/>
  <c r="Q408" i="14"/>
  <c r="P408" i="14"/>
  <c r="O408" i="14"/>
  <c r="N408" i="14"/>
  <c r="Q406" i="14"/>
  <c r="P406" i="14"/>
  <c r="O406" i="14"/>
  <c r="N406" i="14"/>
  <c r="Q405" i="14"/>
  <c r="P405" i="14"/>
  <c r="O405" i="14"/>
  <c r="N405" i="14"/>
  <c r="Q404" i="14"/>
  <c r="P404" i="14"/>
  <c r="O404" i="14"/>
  <c r="N404" i="14"/>
  <c r="Q403" i="14"/>
  <c r="P403" i="14"/>
  <c r="O403" i="14"/>
  <c r="N403" i="14"/>
  <c r="Q402" i="14"/>
  <c r="P402" i="14"/>
  <c r="O402" i="14"/>
  <c r="N402" i="14"/>
  <c r="Q401" i="14"/>
  <c r="P401" i="14"/>
  <c r="O401" i="14"/>
  <c r="N401" i="14"/>
  <c r="Q400" i="14"/>
  <c r="P400" i="14"/>
  <c r="O400" i="14"/>
  <c r="N400" i="14"/>
  <c r="Q399" i="14"/>
  <c r="P399" i="14"/>
  <c r="O399" i="14"/>
  <c r="N399" i="14"/>
  <c r="Q398" i="14"/>
  <c r="P398" i="14"/>
  <c r="O398" i="14"/>
  <c r="N398" i="14"/>
  <c r="Q396" i="14"/>
  <c r="P396" i="14"/>
  <c r="O396" i="14"/>
  <c r="N396" i="14"/>
  <c r="Q395" i="14"/>
  <c r="P395" i="14"/>
  <c r="O395" i="14"/>
  <c r="N395" i="14"/>
  <c r="Q394" i="14"/>
  <c r="P394" i="14"/>
  <c r="O394" i="14"/>
  <c r="N394" i="14"/>
  <c r="Q393" i="14"/>
  <c r="P393" i="14"/>
  <c r="O393" i="14"/>
  <c r="N393" i="14"/>
  <c r="Q392" i="14"/>
  <c r="P392" i="14"/>
  <c r="O392" i="14"/>
  <c r="N392" i="14"/>
  <c r="Q391" i="14"/>
  <c r="P391" i="14"/>
  <c r="O391" i="14"/>
  <c r="N391" i="14"/>
  <c r="Q390" i="14"/>
  <c r="P390" i="14"/>
  <c r="O390" i="14"/>
  <c r="N390" i="14"/>
  <c r="Q389" i="14"/>
  <c r="P389" i="14"/>
  <c r="O389" i="14"/>
  <c r="N389" i="14"/>
  <c r="Q388" i="14"/>
  <c r="P388" i="14"/>
  <c r="O388" i="14"/>
  <c r="N388" i="14"/>
  <c r="Q387" i="14"/>
  <c r="P387" i="14"/>
  <c r="O387" i="14"/>
  <c r="N387" i="14"/>
  <c r="Q386" i="14"/>
  <c r="P386" i="14"/>
  <c r="O386" i="14"/>
  <c r="N386" i="14"/>
  <c r="Q385" i="14"/>
  <c r="P385" i="14"/>
  <c r="O385" i="14"/>
  <c r="N385" i="14"/>
  <c r="Q383" i="14"/>
  <c r="P383" i="14"/>
  <c r="O383" i="14"/>
  <c r="N383" i="14"/>
  <c r="Q382" i="14"/>
  <c r="P382" i="14"/>
  <c r="O382" i="14"/>
  <c r="N382" i="14"/>
  <c r="Q381" i="14"/>
  <c r="P381" i="14"/>
  <c r="O381" i="14"/>
  <c r="N381" i="14"/>
  <c r="Q380" i="14"/>
  <c r="P380" i="14"/>
  <c r="O380" i="14"/>
  <c r="N380" i="14"/>
  <c r="Q379" i="14"/>
  <c r="P379" i="14"/>
  <c r="O379" i="14"/>
  <c r="N379" i="14"/>
  <c r="Q378" i="14"/>
  <c r="P378" i="14"/>
  <c r="O378" i="14"/>
  <c r="N378" i="14"/>
  <c r="Q377" i="14"/>
  <c r="P377" i="14"/>
  <c r="O377" i="14"/>
  <c r="N377" i="14"/>
  <c r="Q375" i="14"/>
  <c r="P375" i="14"/>
  <c r="O375" i="14"/>
  <c r="N375" i="14"/>
  <c r="Q374" i="14"/>
  <c r="P374" i="14"/>
  <c r="O374" i="14"/>
  <c r="N374" i="14"/>
  <c r="Q373" i="14"/>
  <c r="P373" i="14"/>
  <c r="O373" i="14"/>
  <c r="N373" i="14"/>
  <c r="Q372" i="14"/>
  <c r="P372" i="14"/>
  <c r="O372" i="14"/>
  <c r="N372" i="14"/>
  <c r="Q371" i="14"/>
  <c r="P371" i="14"/>
  <c r="O371" i="14"/>
  <c r="N371" i="14"/>
  <c r="Q369" i="14"/>
  <c r="P369" i="14"/>
  <c r="O369" i="14"/>
  <c r="N369" i="14"/>
  <c r="Q368" i="14"/>
  <c r="P368" i="14"/>
  <c r="O368" i="14"/>
  <c r="N368" i="14"/>
  <c r="Q367" i="14"/>
  <c r="P367" i="14"/>
  <c r="O367" i="14"/>
  <c r="N367" i="14"/>
  <c r="Q366" i="14"/>
  <c r="P366" i="14"/>
  <c r="O366" i="14"/>
  <c r="N366" i="14"/>
  <c r="Q365" i="14"/>
  <c r="P365" i="14"/>
  <c r="O365" i="14"/>
  <c r="N365" i="14"/>
  <c r="Q363" i="14"/>
  <c r="P363" i="14"/>
  <c r="O363" i="14"/>
  <c r="N363" i="14"/>
  <c r="Q362" i="14"/>
  <c r="P362" i="14"/>
  <c r="O362" i="14"/>
  <c r="N362" i="14"/>
  <c r="Q361" i="14"/>
  <c r="P361" i="14"/>
  <c r="O361" i="14"/>
  <c r="N361" i="14"/>
  <c r="Q360" i="14"/>
  <c r="P360" i="14"/>
  <c r="O360" i="14"/>
  <c r="N360" i="14"/>
  <c r="Q359" i="14"/>
  <c r="P359" i="14"/>
  <c r="O359" i="14"/>
  <c r="N359" i="14"/>
  <c r="Q358" i="14"/>
  <c r="P358" i="14"/>
  <c r="O358" i="14"/>
  <c r="N358" i="14"/>
  <c r="Q357" i="14"/>
  <c r="P357" i="14"/>
  <c r="O357" i="14"/>
  <c r="N357" i="14"/>
  <c r="Q356" i="14"/>
  <c r="P356" i="14"/>
  <c r="O356" i="14"/>
  <c r="N356" i="14"/>
  <c r="Q354" i="14"/>
  <c r="P354" i="14"/>
  <c r="O354" i="14"/>
  <c r="N354" i="14"/>
  <c r="Q353" i="14"/>
  <c r="P353" i="14"/>
  <c r="O353" i="14"/>
  <c r="N353" i="14"/>
  <c r="Q352" i="14"/>
  <c r="P352" i="14"/>
  <c r="O352" i="14"/>
  <c r="N352" i="14"/>
  <c r="Q351" i="14"/>
  <c r="P351" i="14"/>
  <c r="O351" i="14"/>
  <c r="N351" i="14"/>
  <c r="Q350" i="14"/>
  <c r="P350" i="14"/>
  <c r="O350" i="14"/>
  <c r="N350" i="14"/>
  <c r="Q349" i="14"/>
  <c r="P349" i="14"/>
  <c r="O349" i="14"/>
  <c r="N349" i="14"/>
  <c r="Q348" i="14"/>
  <c r="P348" i="14"/>
  <c r="O348" i="14"/>
  <c r="N348" i="14"/>
  <c r="Q347" i="14"/>
  <c r="P347" i="14"/>
  <c r="O347" i="14"/>
  <c r="N347" i="14"/>
  <c r="Q346" i="14"/>
  <c r="P346" i="14"/>
  <c r="O346" i="14"/>
  <c r="N346" i="14"/>
  <c r="Q345" i="14"/>
  <c r="P345" i="14"/>
  <c r="O345" i="14"/>
  <c r="N345" i="14"/>
  <c r="Q343" i="14"/>
  <c r="P343" i="14"/>
  <c r="O343" i="14"/>
  <c r="N343" i="14"/>
  <c r="Q342" i="14"/>
  <c r="P342" i="14"/>
  <c r="O342" i="14"/>
  <c r="N342" i="14"/>
  <c r="Q341" i="14"/>
  <c r="P341" i="14"/>
  <c r="O341" i="14"/>
  <c r="N341" i="14"/>
  <c r="Q340" i="14"/>
  <c r="P340" i="14"/>
  <c r="O340" i="14"/>
  <c r="N340" i="14"/>
  <c r="Q339" i="14"/>
  <c r="P339" i="14"/>
  <c r="O339" i="14"/>
  <c r="N339" i="14"/>
  <c r="Q338" i="14"/>
  <c r="P338" i="14"/>
  <c r="O338" i="14"/>
  <c r="N338" i="14"/>
  <c r="Q337" i="14"/>
  <c r="P337" i="14"/>
  <c r="O337" i="14"/>
  <c r="N337" i="14"/>
  <c r="Q336" i="14"/>
  <c r="P336" i="14"/>
  <c r="O336" i="14"/>
  <c r="N336" i="14"/>
  <c r="Q334" i="14"/>
  <c r="P334" i="14"/>
  <c r="O334" i="14"/>
  <c r="N334" i="14"/>
  <c r="Q333" i="14"/>
  <c r="P333" i="14"/>
  <c r="O333" i="14"/>
  <c r="N333" i="14"/>
  <c r="Q332" i="14"/>
  <c r="P332" i="14"/>
  <c r="O332" i="14"/>
  <c r="N332" i="14"/>
  <c r="Q331" i="14"/>
  <c r="P331" i="14"/>
  <c r="O331" i="14"/>
  <c r="N331" i="14"/>
  <c r="Q330" i="14"/>
  <c r="P330" i="14"/>
  <c r="O330" i="14"/>
  <c r="N330" i="14"/>
  <c r="Q328" i="14"/>
  <c r="P328" i="14"/>
  <c r="O328" i="14"/>
  <c r="N328" i="14"/>
  <c r="Q327" i="14"/>
  <c r="P327" i="14"/>
  <c r="O327" i="14"/>
  <c r="N327" i="14"/>
  <c r="Q326" i="14"/>
  <c r="P326" i="14"/>
  <c r="O326" i="14"/>
  <c r="N326" i="14"/>
  <c r="Q325" i="14"/>
  <c r="P325" i="14"/>
  <c r="O325" i="14"/>
  <c r="N325" i="14"/>
  <c r="Q324" i="14"/>
  <c r="P324" i="14"/>
  <c r="O324" i="14"/>
  <c r="N324" i="14"/>
  <c r="Q323" i="14"/>
  <c r="P323" i="14"/>
  <c r="O323" i="14"/>
  <c r="N323" i="14"/>
  <c r="Q322" i="14"/>
  <c r="P322" i="14"/>
  <c r="O322" i="14"/>
  <c r="N322" i="14"/>
  <c r="Q321" i="14"/>
  <c r="P321" i="14"/>
  <c r="O321" i="14"/>
  <c r="N321" i="14"/>
  <c r="Q320" i="14"/>
  <c r="P320" i="14"/>
  <c r="O320" i="14"/>
  <c r="N320" i="14"/>
  <c r="Q318" i="14"/>
  <c r="P318" i="14"/>
  <c r="O318" i="14"/>
  <c r="N318" i="14"/>
  <c r="Q317" i="14"/>
  <c r="P317" i="14"/>
  <c r="O317" i="14"/>
  <c r="N317" i="14"/>
  <c r="Q316" i="14"/>
  <c r="P316" i="14"/>
  <c r="O316" i="14"/>
  <c r="N316" i="14"/>
  <c r="Q315" i="14"/>
  <c r="P315" i="14"/>
  <c r="O315" i="14"/>
  <c r="N315" i="14"/>
  <c r="Q314" i="14"/>
  <c r="P314" i="14"/>
  <c r="O314" i="14"/>
  <c r="N314" i="14"/>
  <c r="Q313" i="14"/>
  <c r="P313" i="14"/>
  <c r="O313" i="14"/>
  <c r="N313" i="14"/>
  <c r="Q312" i="14"/>
  <c r="P312" i="14"/>
  <c r="O312" i="14"/>
  <c r="N312" i="14"/>
  <c r="Q310" i="14"/>
  <c r="P310" i="14"/>
  <c r="O310" i="14"/>
  <c r="N310" i="14"/>
  <c r="Q309" i="14"/>
  <c r="P309" i="14"/>
  <c r="O309" i="14"/>
  <c r="N309" i="14"/>
  <c r="Q308" i="14"/>
  <c r="P308" i="14"/>
  <c r="O308" i="14"/>
  <c r="N308" i="14"/>
  <c r="Q307" i="14"/>
  <c r="P307" i="14"/>
  <c r="O307" i="14"/>
  <c r="N307" i="14"/>
  <c r="Q306" i="14"/>
  <c r="P306" i="14"/>
  <c r="O306" i="14"/>
  <c r="N306" i="14"/>
  <c r="Q305" i="14"/>
  <c r="P305" i="14"/>
  <c r="O305" i="14"/>
  <c r="N305" i="14"/>
  <c r="Q304" i="14"/>
  <c r="P304" i="14"/>
  <c r="O304" i="14"/>
  <c r="N304" i="14"/>
  <c r="Q303" i="14"/>
  <c r="P303" i="14"/>
  <c r="O303" i="14"/>
  <c r="N303" i="14"/>
  <c r="Q302" i="14"/>
  <c r="P302" i="14"/>
  <c r="O302" i="14"/>
  <c r="N302" i="14"/>
  <c r="Q301" i="14"/>
  <c r="P301" i="14"/>
  <c r="O301" i="14"/>
  <c r="N301" i="14"/>
  <c r="Q299" i="14"/>
  <c r="P299" i="14"/>
  <c r="O299" i="14"/>
  <c r="N299" i="14"/>
  <c r="Q298" i="14"/>
  <c r="P298" i="14"/>
  <c r="O298" i="14"/>
  <c r="N298" i="14"/>
  <c r="Q297" i="14"/>
  <c r="P297" i="14"/>
  <c r="O297" i="14"/>
  <c r="N297" i="14"/>
  <c r="Q296" i="14"/>
  <c r="P296" i="14"/>
  <c r="O296" i="14"/>
  <c r="N296" i="14"/>
  <c r="Q295" i="14"/>
  <c r="P295" i="14"/>
  <c r="O295" i="14"/>
  <c r="N295" i="14"/>
  <c r="Q294" i="14"/>
  <c r="Q483" i="14" s="1"/>
  <c r="P294" i="14"/>
  <c r="O294" i="14"/>
  <c r="N294" i="14"/>
  <c r="Q293" i="14"/>
  <c r="P293" i="14"/>
  <c r="O293" i="14"/>
  <c r="N293" i="14"/>
  <c r="Q292" i="14"/>
  <c r="P292" i="14"/>
  <c r="P483" i="14" s="1"/>
  <c r="O292" i="14"/>
  <c r="O483" i="14" s="1"/>
  <c r="N292" i="14"/>
  <c r="N483" i="14" s="1"/>
  <c r="Q290" i="14"/>
  <c r="P290" i="14"/>
  <c r="O290" i="14"/>
  <c r="N290" i="14"/>
  <c r="Q289" i="14"/>
  <c r="P289" i="14"/>
  <c r="O289" i="14"/>
  <c r="N289" i="14"/>
  <c r="Q288" i="14"/>
  <c r="P288" i="14"/>
  <c r="O288" i="14"/>
  <c r="N288" i="14"/>
  <c r="Q286" i="14"/>
  <c r="P286" i="14"/>
  <c r="O286" i="14"/>
  <c r="N286" i="14"/>
  <c r="Q285" i="14"/>
  <c r="P285" i="14"/>
  <c r="O285" i="14"/>
  <c r="N285" i="14"/>
  <c r="Q283" i="14"/>
  <c r="P283" i="14"/>
  <c r="O283" i="14"/>
  <c r="N283" i="14"/>
  <c r="Q281" i="14"/>
  <c r="P281" i="14"/>
  <c r="O281" i="14"/>
  <c r="N281" i="14"/>
  <c r="Q280" i="14"/>
  <c r="P280" i="14"/>
  <c r="O280" i="14"/>
  <c r="N280" i="14"/>
  <c r="Q278" i="14"/>
  <c r="P278" i="14"/>
  <c r="O278" i="14"/>
  <c r="N278" i="14"/>
  <c r="Q277" i="14"/>
  <c r="P277" i="14"/>
  <c r="O277" i="14"/>
  <c r="N277" i="14"/>
  <c r="Q276" i="14"/>
  <c r="P276" i="14"/>
  <c r="O276" i="14"/>
  <c r="N276" i="14"/>
  <c r="Q274" i="14"/>
  <c r="P274" i="14"/>
  <c r="O274" i="14"/>
  <c r="N274" i="14"/>
  <c r="Q273" i="14"/>
  <c r="P273" i="14"/>
  <c r="O273" i="14"/>
  <c r="N273" i="14"/>
  <c r="Q272" i="14"/>
  <c r="P272" i="14"/>
  <c r="O272" i="14"/>
  <c r="N272" i="14"/>
  <c r="Q271" i="14"/>
  <c r="P271" i="14"/>
  <c r="O271" i="14"/>
  <c r="N271" i="14"/>
  <c r="Q270" i="14"/>
  <c r="P270" i="14"/>
  <c r="O270" i="14"/>
  <c r="N270" i="14"/>
  <c r="Q268" i="14"/>
  <c r="P268" i="14"/>
  <c r="O268" i="14"/>
  <c r="N268" i="14"/>
  <c r="Q267" i="14"/>
  <c r="P267" i="14"/>
  <c r="O267" i="14"/>
  <c r="N267" i="14"/>
  <c r="Q266" i="14"/>
  <c r="P266" i="14"/>
  <c r="O266" i="14"/>
  <c r="N266" i="14"/>
  <c r="Q265" i="14"/>
  <c r="P265" i="14"/>
  <c r="O265" i="14"/>
  <c r="N265" i="14"/>
  <c r="Q264" i="14"/>
  <c r="P264" i="14"/>
  <c r="O264" i="14"/>
  <c r="N264" i="14"/>
  <c r="Q262" i="14"/>
  <c r="P262" i="14"/>
  <c r="O262" i="14"/>
  <c r="N262" i="14"/>
  <c r="Q260" i="14"/>
  <c r="P260" i="14"/>
  <c r="O260" i="14"/>
  <c r="N260" i="14"/>
  <c r="Q259" i="14"/>
  <c r="P259" i="14"/>
  <c r="O259" i="14"/>
  <c r="N259" i="14"/>
  <c r="Q258" i="14"/>
  <c r="P258" i="14"/>
  <c r="O258" i="14"/>
  <c r="N258" i="14"/>
  <c r="Q257" i="14"/>
  <c r="P257" i="14"/>
  <c r="O257" i="14"/>
  <c r="N257" i="14"/>
  <c r="Q256" i="14"/>
  <c r="P256" i="14"/>
  <c r="O256" i="14"/>
  <c r="N256" i="14"/>
  <c r="Q254" i="14"/>
  <c r="P254" i="14"/>
  <c r="O254" i="14"/>
  <c r="N254" i="14"/>
  <c r="Q253" i="14"/>
  <c r="P253" i="14"/>
  <c r="O253" i="14"/>
  <c r="N253" i="14"/>
  <c r="Q252" i="14"/>
  <c r="P252" i="14"/>
  <c r="O252" i="14"/>
  <c r="N252" i="14"/>
  <c r="Q251" i="14"/>
  <c r="P251" i="14"/>
  <c r="O251" i="14"/>
  <c r="N251" i="14"/>
  <c r="Q250" i="14"/>
  <c r="P250" i="14"/>
  <c r="O250" i="14"/>
  <c r="N250" i="14"/>
  <c r="Q249" i="14"/>
  <c r="P249" i="14"/>
  <c r="O249" i="14"/>
  <c r="N249" i="14"/>
  <c r="Q248" i="14"/>
  <c r="P248" i="14"/>
  <c r="O248" i="14"/>
  <c r="N248" i="14"/>
  <c r="Q247" i="14"/>
  <c r="P247" i="14"/>
  <c r="O247" i="14"/>
  <c r="N247" i="14"/>
  <c r="Q245" i="14"/>
  <c r="P245" i="14"/>
  <c r="O245" i="14"/>
  <c r="N245" i="14"/>
  <c r="Q244" i="14"/>
  <c r="P244" i="14"/>
  <c r="O244" i="14"/>
  <c r="N244" i="14"/>
  <c r="Q243" i="14"/>
  <c r="P243" i="14"/>
  <c r="O243" i="14"/>
  <c r="N243" i="14"/>
  <c r="Q242" i="14"/>
  <c r="P242" i="14"/>
  <c r="O242" i="14"/>
  <c r="N242" i="14"/>
  <c r="Q241" i="14"/>
  <c r="P241" i="14"/>
  <c r="O241" i="14"/>
  <c r="N241" i="14"/>
  <c r="Q239" i="14"/>
  <c r="P239" i="14"/>
  <c r="O239" i="14"/>
  <c r="N239" i="14"/>
  <c r="Q238" i="14"/>
  <c r="P238" i="14"/>
  <c r="O238" i="14"/>
  <c r="N238" i="14"/>
  <c r="Q237" i="14"/>
  <c r="P237" i="14"/>
  <c r="O237" i="14"/>
  <c r="N237" i="14"/>
  <c r="Q236" i="14"/>
  <c r="P236" i="14"/>
  <c r="O236" i="14"/>
  <c r="N236" i="14"/>
  <c r="Q235" i="14"/>
  <c r="P235" i="14"/>
  <c r="O235" i="14"/>
  <c r="N235" i="14"/>
  <c r="Q233" i="14"/>
  <c r="P233" i="14"/>
  <c r="O233" i="14"/>
  <c r="N233" i="14"/>
  <c r="Q232" i="14"/>
  <c r="P232" i="14"/>
  <c r="O232" i="14"/>
  <c r="N232" i="14"/>
  <c r="Q230" i="14"/>
  <c r="P230" i="14"/>
  <c r="O230" i="14"/>
  <c r="N230" i="14"/>
  <c r="Q229" i="14"/>
  <c r="P229" i="14"/>
  <c r="O229" i="14"/>
  <c r="N229" i="14"/>
  <c r="Q228" i="14"/>
  <c r="P228" i="14"/>
  <c r="O228" i="14"/>
  <c r="N228" i="14"/>
  <c r="Q227" i="14"/>
  <c r="P227" i="14"/>
  <c r="O227" i="14"/>
  <c r="N227" i="14"/>
  <c r="Q226" i="14"/>
  <c r="P226" i="14"/>
  <c r="O226" i="14"/>
  <c r="N226" i="14"/>
  <c r="Q225" i="14"/>
  <c r="P225" i="14"/>
  <c r="O225" i="14"/>
  <c r="N225" i="14"/>
  <c r="Q224" i="14"/>
  <c r="P224" i="14"/>
  <c r="O224" i="14"/>
  <c r="N224" i="14"/>
  <c r="Q223" i="14"/>
  <c r="P223" i="14"/>
  <c r="O223" i="14"/>
  <c r="N223" i="14"/>
  <c r="Q222" i="14"/>
  <c r="P222" i="14"/>
  <c r="O222" i="14"/>
  <c r="N222" i="14"/>
  <c r="Q221" i="14"/>
  <c r="P221" i="14"/>
  <c r="O221" i="14"/>
  <c r="N221" i="14"/>
  <c r="Q220" i="14"/>
  <c r="P220" i="14"/>
  <c r="O220" i="14"/>
  <c r="N220" i="14"/>
  <c r="Q218" i="14"/>
  <c r="P218" i="14"/>
  <c r="O218" i="14"/>
  <c r="N218" i="14"/>
  <c r="Q217" i="14"/>
  <c r="P217" i="14"/>
  <c r="O217" i="14"/>
  <c r="N217" i="14"/>
  <c r="Q216" i="14"/>
  <c r="P216" i="14"/>
  <c r="O216" i="14"/>
  <c r="N216" i="14"/>
  <c r="Q215" i="14"/>
  <c r="P215" i="14"/>
  <c r="O215" i="14"/>
  <c r="N215" i="14"/>
  <c r="Q214" i="14"/>
  <c r="P214" i="14"/>
  <c r="O214" i="14"/>
  <c r="N214" i="14"/>
  <c r="Q213" i="14"/>
  <c r="P213" i="14"/>
  <c r="O213" i="14"/>
  <c r="N213" i="14"/>
  <c r="Q212" i="14"/>
  <c r="P212" i="14"/>
  <c r="O212" i="14"/>
  <c r="N212" i="14"/>
  <c r="Q211" i="14"/>
  <c r="P211" i="14"/>
  <c r="O211" i="14"/>
  <c r="N211" i="14"/>
  <c r="Q209" i="14"/>
  <c r="P209" i="14"/>
  <c r="O209" i="14"/>
  <c r="N209" i="14"/>
  <c r="Q208" i="14"/>
  <c r="P208" i="14"/>
  <c r="O208" i="14"/>
  <c r="N208" i="14"/>
  <c r="Q207" i="14"/>
  <c r="P207" i="14"/>
  <c r="O207" i="14"/>
  <c r="N207" i="14"/>
  <c r="Q206" i="14"/>
  <c r="P206" i="14"/>
  <c r="O206" i="14"/>
  <c r="N206" i="14"/>
  <c r="Q204" i="14"/>
  <c r="P204" i="14"/>
  <c r="O204" i="14"/>
  <c r="N204" i="14"/>
  <c r="Q203" i="14"/>
  <c r="P203" i="14"/>
  <c r="O203" i="14"/>
  <c r="N203" i="14"/>
  <c r="Q202" i="14"/>
  <c r="P202" i="14"/>
  <c r="O202" i="14"/>
  <c r="N202" i="14"/>
  <c r="Q201" i="14"/>
  <c r="P201" i="14"/>
  <c r="O201" i="14"/>
  <c r="N201" i="14"/>
  <c r="Q200" i="14"/>
  <c r="P200" i="14"/>
  <c r="O200" i="14"/>
  <c r="N200" i="14"/>
  <c r="Q199" i="14"/>
  <c r="P199" i="14"/>
  <c r="O199" i="14"/>
  <c r="N199" i="14"/>
  <c r="Q198" i="14"/>
  <c r="P198" i="14"/>
  <c r="O198" i="14"/>
  <c r="N198" i="14"/>
  <c r="Q196" i="14"/>
  <c r="P196" i="14"/>
  <c r="O196" i="14"/>
  <c r="N196" i="14"/>
  <c r="Q195" i="14"/>
  <c r="P195" i="14"/>
  <c r="O195" i="14"/>
  <c r="N195" i="14"/>
  <c r="Q194" i="14"/>
  <c r="P194" i="14"/>
  <c r="O194" i="14"/>
  <c r="N194" i="14"/>
  <c r="Q192" i="14"/>
  <c r="P192" i="14"/>
  <c r="O192" i="14"/>
  <c r="N192" i="14"/>
  <c r="Q191" i="14"/>
  <c r="P191" i="14"/>
  <c r="O191" i="14"/>
  <c r="N191" i="14"/>
  <c r="Q190" i="14"/>
  <c r="P190" i="14"/>
  <c r="O190" i="14"/>
  <c r="N190" i="14"/>
  <c r="Q189" i="14"/>
  <c r="P189" i="14"/>
  <c r="O189" i="14"/>
  <c r="N189" i="14"/>
  <c r="Q188" i="14"/>
  <c r="P188" i="14"/>
  <c r="O188" i="14"/>
  <c r="N188" i="14"/>
  <c r="Q187" i="14"/>
  <c r="P187" i="14"/>
  <c r="O187" i="14"/>
  <c r="N187" i="14"/>
  <c r="Q185" i="14"/>
  <c r="P185" i="14"/>
  <c r="O185" i="14"/>
  <c r="N185" i="14"/>
  <c r="Q184" i="14"/>
  <c r="P184" i="14"/>
  <c r="O184" i="14"/>
  <c r="N184" i="14"/>
  <c r="Q183" i="14"/>
  <c r="P183" i="14"/>
  <c r="O183" i="14"/>
  <c r="N183" i="14"/>
  <c r="Q182" i="14"/>
  <c r="P182" i="14"/>
  <c r="O182" i="14"/>
  <c r="N182" i="14"/>
  <c r="Q180" i="14"/>
  <c r="P180" i="14"/>
  <c r="O180" i="14"/>
  <c r="N180" i="14"/>
  <c r="Q179" i="14"/>
  <c r="P179" i="14"/>
  <c r="O179" i="14"/>
  <c r="N179" i="14"/>
  <c r="Q178" i="14"/>
  <c r="P178" i="14"/>
  <c r="O178" i="14"/>
  <c r="N178" i="14"/>
  <c r="Q177" i="14"/>
  <c r="P177" i="14"/>
  <c r="O177" i="14"/>
  <c r="N177" i="14"/>
  <c r="Q176" i="14"/>
  <c r="P176" i="14"/>
  <c r="O176" i="14"/>
  <c r="N176" i="14"/>
  <c r="Q175" i="14"/>
  <c r="P175" i="14"/>
  <c r="O175" i="14"/>
  <c r="N175" i="14"/>
  <c r="Q174" i="14"/>
  <c r="Q291" i="14" s="1"/>
  <c r="P174" i="14"/>
  <c r="P291" i="14" s="1"/>
  <c r="O174" i="14"/>
  <c r="O291" i="14" s="1"/>
  <c r="N174" i="14"/>
  <c r="N291" i="14" s="1"/>
  <c r="Q170" i="14"/>
  <c r="P170" i="14"/>
  <c r="O170" i="14"/>
  <c r="N170" i="14"/>
  <c r="Q169" i="14"/>
  <c r="P169" i="14"/>
  <c r="O169" i="14"/>
  <c r="N169" i="14"/>
  <c r="Q168" i="14"/>
  <c r="P168" i="14"/>
  <c r="O168" i="14"/>
  <c r="N168" i="14"/>
  <c r="Q167" i="14"/>
  <c r="P167" i="14"/>
  <c r="O167" i="14"/>
  <c r="N167" i="14"/>
  <c r="Q166" i="14"/>
  <c r="P166" i="14"/>
  <c r="O166" i="14"/>
  <c r="N166" i="14"/>
  <c r="Q165" i="14"/>
  <c r="P165" i="14"/>
  <c r="O165" i="14"/>
  <c r="N165" i="14"/>
  <c r="Q164" i="14"/>
  <c r="P164" i="14"/>
  <c r="O164" i="14"/>
  <c r="N164" i="14"/>
  <c r="Q163" i="14"/>
  <c r="P163" i="14"/>
  <c r="O163" i="14"/>
  <c r="N163" i="14"/>
  <c r="Q162" i="14"/>
  <c r="P162" i="14"/>
  <c r="O162" i="14"/>
  <c r="N162" i="14"/>
  <c r="Q161" i="14"/>
  <c r="P161" i="14"/>
  <c r="O161" i="14"/>
  <c r="N161" i="14"/>
  <c r="Q159" i="14"/>
  <c r="P159" i="14"/>
  <c r="O159" i="14"/>
  <c r="N159" i="14"/>
  <c r="Q158" i="14"/>
  <c r="P158" i="14"/>
  <c r="O158" i="14"/>
  <c r="N158" i="14"/>
  <c r="Q157" i="14"/>
  <c r="P157" i="14"/>
  <c r="O157" i="14"/>
  <c r="N157" i="14"/>
  <c r="Q156" i="14"/>
  <c r="P156" i="14"/>
  <c r="O156" i="14"/>
  <c r="N156" i="14"/>
  <c r="Q155" i="14"/>
  <c r="P155" i="14"/>
  <c r="O155" i="14"/>
  <c r="N155" i="14"/>
  <c r="Q154" i="14"/>
  <c r="P154" i="14"/>
  <c r="O154" i="14"/>
  <c r="N154" i="14"/>
  <c r="Q152" i="14"/>
  <c r="P152" i="14"/>
  <c r="O152" i="14"/>
  <c r="N152" i="14"/>
  <c r="Q151" i="14"/>
  <c r="P151" i="14"/>
  <c r="O151" i="14"/>
  <c r="N151" i="14"/>
  <c r="Q150" i="14"/>
  <c r="P150" i="14"/>
  <c r="O150" i="14"/>
  <c r="N150" i="14"/>
  <c r="Q149" i="14"/>
  <c r="P149" i="14"/>
  <c r="O149" i="14"/>
  <c r="N149" i="14"/>
  <c r="Q148" i="14"/>
  <c r="P148" i="14"/>
  <c r="O148" i="14"/>
  <c r="N148" i="14"/>
  <c r="Q147" i="14"/>
  <c r="P147" i="14"/>
  <c r="O147" i="14"/>
  <c r="N147" i="14"/>
  <c r="Q146" i="14"/>
  <c r="P146" i="14"/>
  <c r="O146" i="14"/>
  <c r="N146" i="14"/>
  <c r="Q145" i="14"/>
  <c r="P145" i="14"/>
  <c r="O145" i="14"/>
  <c r="N145" i="14"/>
  <c r="Q143" i="14"/>
  <c r="P143" i="14"/>
  <c r="O143" i="14"/>
  <c r="N143" i="14"/>
  <c r="Q142" i="14"/>
  <c r="P142" i="14"/>
  <c r="O142" i="14"/>
  <c r="N142" i="14"/>
  <c r="Q141" i="14"/>
  <c r="P141" i="14"/>
  <c r="O141" i="14"/>
  <c r="N141" i="14"/>
  <c r="Q140" i="14"/>
  <c r="P140" i="14"/>
  <c r="O140" i="14"/>
  <c r="N140" i="14"/>
  <c r="Q139" i="14"/>
  <c r="P139" i="14"/>
  <c r="O139" i="14"/>
  <c r="N139" i="14"/>
  <c r="Q138" i="14"/>
  <c r="P138" i="14"/>
  <c r="O138" i="14"/>
  <c r="N138" i="14"/>
  <c r="Q137" i="14"/>
  <c r="P137" i="14"/>
  <c r="O137" i="14"/>
  <c r="N137" i="14"/>
  <c r="Q135" i="14"/>
  <c r="P135" i="14"/>
  <c r="O135" i="14"/>
  <c r="N135" i="14"/>
  <c r="Q134" i="14"/>
  <c r="P134" i="14"/>
  <c r="O134" i="14"/>
  <c r="N134" i="14"/>
  <c r="Q133" i="14"/>
  <c r="P133" i="14"/>
  <c r="O133" i="14"/>
  <c r="N133" i="14"/>
  <c r="Q132" i="14"/>
  <c r="P132" i="14"/>
  <c r="O132" i="14"/>
  <c r="N132" i="14"/>
  <c r="Q131" i="14"/>
  <c r="P131" i="14"/>
  <c r="O131" i="14"/>
  <c r="N131" i="14"/>
  <c r="Q130" i="14"/>
  <c r="P130" i="14"/>
  <c r="O130" i="14"/>
  <c r="N130" i="14"/>
  <c r="Q129" i="14"/>
  <c r="P129" i="14"/>
  <c r="O129" i="14"/>
  <c r="N129" i="14"/>
  <c r="Q128" i="14"/>
  <c r="P128" i="14"/>
  <c r="O128" i="14"/>
  <c r="N128" i="14"/>
  <c r="Q127" i="14"/>
  <c r="P127" i="14"/>
  <c r="O127" i="14"/>
  <c r="N127" i="14"/>
  <c r="Q126" i="14"/>
  <c r="P126" i="14"/>
  <c r="O126" i="14"/>
  <c r="N126" i="14"/>
  <c r="Q125" i="14"/>
  <c r="P125" i="14"/>
  <c r="O125" i="14"/>
  <c r="N125" i="14"/>
  <c r="Q124" i="14"/>
  <c r="P124" i="14"/>
  <c r="O124" i="14"/>
  <c r="N124" i="14"/>
  <c r="Q123" i="14"/>
  <c r="P123" i="14"/>
  <c r="O123" i="14"/>
  <c r="N123" i="14"/>
  <c r="Q122" i="14"/>
  <c r="P122" i="14"/>
  <c r="O122" i="14"/>
  <c r="N122" i="14"/>
  <c r="Q121" i="14"/>
  <c r="P121" i="14"/>
  <c r="O121" i="14"/>
  <c r="N121" i="14"/>
  <c r="Q120" i="14"/>
  <c r="P120" i="14"/>
  <c r="O120" i="14"/>
  <c r="N120" i="14"/>
  <c r="Q119" i="14"/>
  <c r="P119" i="14"/>
  <c r="O119" i="14"/>
  <c r="N119" i="14"/>
  <c r="Q117" i="14"/>
  <c r="P117" i="14"/>
  <c r="O117" i="14"/>
  <c r="N117" i="14"/>
  <c r="Q116" i="14"/>
  <c r="P116" i="14"/>
  <c r="O116" i="14"/>
  <c r="N116" i="14"/>
  <c r="Q115" i="14"/>
  <c r="P115" i="14"/>
  <c r="O115" i="14"/>
  <c r="N115" i="14"/>
  <c r="Q114" i="14"/>
  <c r="P114" i="14"/>
  <c r="O114" i="14"/>
  <c r="N114" i="14"/>
  <c r="Q113" i="14"/>
  <c r="P113" i="14"/>
  <c r="O113" i="14"/>
  <c r="N113" i="14"/>
  <c r="Q112" i="14"/>
  <c r="P112" i="14"/>
  <c r="O112" i="14"/>
  <c r="N112" i="14"/>
  <c r="Q111" i="14"/>
  <c r="P111" i="14"/>
  <c r="O111" i="14"/>
  <c r="N111" i="14"/>
  <c r="Q110" i="14"/>
  <c r="P110" i="14"/>
  <c r="O110" i="14"/>
  <c r="N110" i="14"/>
  <c r="Q109" i="14"/>
  <c r="P109" i="14"/>
  <c r="O109" i="14"/>
  <c r="N109" i="14"/>
  <c r="Q107" i="14"/>
  <c r="P107" i="14"/>
  <c r="O107" i="14"/>
  <c r="N107" i="14"/>
  <c r="Q106" i="14"/>
  <c r="P106" i="14"/>
  <c r="O106" i="14"/>
  <c r="N106" i="14"/>
  <c r="Q105" i="14"/>
  <c r="P105" i="14"/>
  <c r="O105" i="14"/>
  <c r="N105" i="14"/>
  <c r="Q104" i="14"/>
  <c r="P104" i="14"/>
  <c r="O104" i="14"/>
  <c r="N104" i="14"/>
  <c r="Q103" i="14"/>
  <c r="P103" i="14"/>
  <c r="O103" i="14"/>
  <c r="N103" i="14"/>
  <c r="Q102" i="14"/>
  <c r="P102" i="14"/>
  <c r="O102" i="14"/>
  <c r="N102" i="14"/>
  <c r="Q101" i="14"/>
  <c r="P101" i="14"/>
  <c r="O101" i="14"/>
  <c r="N101" i="14"/>
  <c r="Q100" i="14"/>
  <c r="P100" i="14"/>
  <c r="O100" i="14"/>
  <c r="N100" i="14"/>
  <c r="Q99" i="14"/>
  <c r="P99" i="14"/>
  <c r="O99" i="14"/>
  <c r="N99" i="14"/>
  <c r="Q98" i="14"/>
  <c r="P98" i="14"/>
  <c r="O98" i="14"/>
  <c r="N98" i="14"/>
  <c r="Q97" i="14"/>
  <c r="P97" i="14"/>
  <c r="O97" i="14"/>
  <c r="N97" i="14"/>
  <c r="Q96" i="14"/>
  <c r="P96" i="14"/>
  <c r="O96" i="14"/>
  <c r="N96" i="14"/>
  <c r="Q95" i="14"/>
  <c r="P95" i="14"/>
  <c r="O95" i="14"/>
  <c r="N95" i="14"/>
  <c r="Q94" i="14"/>
  <c r="P94" i="14"/>
  <c r="O94" i="14"/>
  <c r="N94" i="14"/>
  <c r="Q93" i="14"/>
  <c r="P93" i="14"/>
  <c r="O93" i="14"/>
  <c r="N93" i="14"/>
  <c r="Q92" i="14"/>
  <c r="P92" i="14"/>
  <c r="O92" i="14"/>
  <c r="N92" i="14"/>
  <c r="Q91" i="14"/>
  <c r="P91" i="14"/>
  <c r="O91" i="14"/>
  <c r="N91" i="14"/>
  <c r="Q90" i="14"/>
  <c r="P90" i="14"/>
  <c r="O90" i="14"/>
  <c r="N90" i="14"/>
  <c r="Q89" i="14"/>
  <c r="P89" i="14"/>
  <c r="O89" i="14"/>
  <c r="N89" i="14"/>
  <c r="Q88" i="14"/>
  <c r="P88" i="14"/>
  <c r="O88" i="14"/>
  <c r="N88" i="14"/>
  <c r="Q86" i="14"/>
  <c r="P86" i="14"/>
  <c r="O86" i="14"/>
  <c r="N86" i="14"/>
  <c r="Q85" i="14"/>
  <c r="P85" i="14"/>
  <c r="O85" i="14"/>
  <c r="N85" i="14"/>
  <c r="Q84" i="14"/>
  <c r="P84" i="14"/>
  <c r="O84" i="14"/>
  <c r="N84" i="14"/>
  <c r="Q83" i="14"/>
  <c r="P83" i="14"/>
  <c r="O83" i="14"/>
  <c r="N83" i="14"/>
  <c r="Q82" i="14"/>
  <c r="P82" i="14"/>
  <c r="O82" i="14"/>
  <c r="N82" i="14"/>
  <c r="Q81" i="14"/>
  <c r="P81" i="14"/>
  <c r="O81" i="14"/>
  <c r="N81" i="14"/>
  <c r="Q80" i="14"/>
  <c r="P80" i="14"/>
  <c r="O80" i="14"/>
  <c r="N80" i="14"/>
  <c r="Q79" i="14"/>
  <c r="P79" i="14"/>
  <c r="O79" i="14"/>
  <c r="N79" i="14"/>
  <c r="Q78" i="14"/>
  <c r="P78" i="14"/>
  <c r="O78" i="14"/>
  <c r="N78" i="14"/>
  <c r="Q77" i="14"/>
  <c r="P77" i="14"/>
  <c r="O77" i="14"/>
  <c r="N77" i="14"/>
  <c r="Q76" i="14"/>
  <c r="P76" i="14"/>
  <c r="O76" i="14"/>
  <c r="N76" i="14"/>
  <c r="Q75" i="14"/>
  <c r="P75" i="14"/>
  <c r="O75" i="14"/>
  <c r="N75" i="14"/>
  <c r="Q74" i="14"/>
  <c r="P74" i="14"/>
  <c r="O74" i="14"/>
  <c r="N74" i="14"/>
  <c r="Q73" i="14"/>
  <c r="P73" i="14"/>
  <c r="O73" i="14"/>
  <c r="N73" i="14"/>
  <c r="Q72" i="14"/>
  <c r="P72" i="14"/>
  <c r="O72" i="14"/>
  <c r="N72" i="14"/>
  <c r="Q71" i="14"/>
  <c r="P71" i="14"/>
  <c r="O71" i="14"/>
  <c r="N71" i="14"/>
  <c r="Q70" i="14"/>
  <c r="P70" i="14"/>
  <c r="O70" i="14"/>
  <c r="N70" i="14"/>
  <c r="Q68" i="14"/>
  <c r="P68" i="14"/>
  <c r="O68" i="14"/>
  <c r="N68" i="14"/>
  <c r="Q67" i="14"/>
  <c r="P67" i="14"/>
  <c r="O67" i="14"/>
  <c r="N67" i="14"/>
  <c r="Q65" i="14"/>
  <c r="P65" i="14"/>
  <c r="O65" i="14"/>
  <c r="N65" i="14"/>
  <c r="Q64" i="14"/>
  <c r="P64" i="14"/>
  <c r="O64" i="14"/>
  <c r="N64" i="14"/>
  <c r="Q63" i="14"/>
  <c r="P63" i="14"/>
  <c r="O63" i="14"/>
  <c r="N63" i="14"/>
  <c r="Q62" i="14"/>
  <c r="P62" i="14"/>
  <c r="O62" i="14"/>
  <c r="N62" i="14"/>
  <c r="Q61" i="14"/>
  <c r="P61" i="14"/>
  <c r="O61" i="14"/>
  <c r="N61" i="14"/>
  <c r="Q60" i="14"/>
  <c r="P60" i="14"/>
  <c r="O60" i="14"/>
  <c r="N60" i="14"/>
  <c r="Q59" i="14"/>
  <c r="P59" i="14"/>
  <c r="O59" i="14"/>
  <c r="N59" i="14"/>
  <c r="Q58" i="14"/>
  <c r="P58" i="14"/>
  <c r="O58" i="14"/>
  <c r="N58" i="14"/>
  <c r="Q57" i="14"/>
  <c r="P57" i="14"/>
  <c r="O57" i="14"/>
  <c r="N57" i="14"/>
  <c r="Q56" i="14"/>
  <c r="P56" i="14"/>
  <c r="O56" i="14"/>
  <c r="N56" i="14"/>
  <c r="Q55" i="14"/>
  <c r="P55" i="14"/>
  <c r="O55" i="14"/>
  <c r="N55" i="14"/>
  <c r="Q54" i="14"/>
  <c r="P54" i="14"/>
  <c r="O54" i="14"/>
  <c r="N54" i="14"/>
  <c r="Q53" i="14"/>
  <c r="P53" i="14"/>
  <c r="O53" i="14"/>
  <c r="N53" i="14"/>
  <c r="Q52" i="14"/>
  <c r="P52" i="14"/>
  <c r="O52" i="14"/>
  <c r="N52" i="14"/>
  <c r="Q51" i="14"/>
  <c r="P51" i="14"/>
  <c r="O51" i="14"/>
  <c r="N51" i="14"/>
  <c r="Q50" i="14"/>
  <c r="P50" i="14"/>
  <c r="O50" i="14"/>
  <c r="N50" i="14"/>
  <c r="Q49" i="14"/>
  <c r="P49" i="14"/>
  <c r="O49" i="14"/>
  <c r="N49" i="14"/>
  <c r="Q48" i="14"/>
  <c r="P48" i="14"/>
  <c r="O48" i="14"/>
  <c r="N48" i="14"/>
  <c r="Q46" i="14"/>
  <c r="P46" i="14"/>
  <c r="O46" i="14"/>
  <c r="N46" i="14"/>
  <c r="Q45" i="14"/>
  <c r="P45" i="14"/>
  <c r="O45" i="14"/>
  <c r="N45" i="14"/>
  <c r="Q44" i="14"/>
  <c r="P44" i="14"/>
  <c r="O44" i="14"/>
  <c r="N44" i="14"/>
  <c r="Q43" i="14"/>
  <c r="P43" i="14"/>
  <c r="O43" i="14"/>
  <c r="N43" i="14"/>
  <c r="Q42" i="14"/>
  <c r="P42" i="14"/>
  <c r="O42" i="14"/>
  <c r="N42" i="14"/>
  <c r="Q41" i="14"/>
  <c r="P41" i="14"/>
  <c r="O41" i="14"/>
  <c r="N41" i="14"/>
  <c r="Q40" i="14"/>
  <c r="P40" i="14"/>
  <c r="O40" i="14"/>
  <c r="N40" i="14"/>
  <c r="Q39" i="14"/>
  <c r="P39" i="14"/>
  <c r="O39" i="14"/>
  <c r="N39" i="14"/>
  <c r="Q38" i="14"/>
  <c r="P38" i="14"/>
  <c r="O38" i="14"/>
  <c r="N38" i="14"/>
  <c r="Q37" i="14"/>
  <c r="P37" i="14"/>
  <c r="O37" i="14"/>
  <c r="N37" i="14"/>
  <c r="Q36" i="14"/>
  <c r="P36" i="14"/>
  <c r="O36" i="14"/>
  <c r="N36" i="14"/>
  <c r="Q35" i="14"/>
  <c r="P35" i="14"/>
  <c r="O35" i="14"/>
  <c r="N35" i="14"/>
  <c r="Q34" i="14"/>
  <c r="P34" i="14"/>
  <c r="O34" i="14"/>
  <c r="N34" i="14"/>
  <c r="Q32" i="14"/>
  <c r="P32" i="14"/>
  <c r="O32" i="14"/>
  <c r="N32" i="14"/>
  <c r="Q31" i="14"/>
  <c r="P31" i="14"/>
  <c r="O31" i="14"/>
  <c r="N31" i="14"/>
  <c r="Q30" i="14"/>
  <c r="P30" i="14"/>
  <c r="O30" i="14"/>
  <c r="N30" i="14"/>
  <c r="Q29" i="14"/>
  <c r="P29" i="14"/>
  <c r="O29" i="14"/>
  <c r="N29" i="14"/>
  <c r="Q28" i="14"/>
  <c r="P28" i="14"/>
  <c r="O28" i="14"/>
  <c r="N28" i="14"/>
  <c r="Q27" i="14"/>
  <c r="P27" i="14"/>
  <c r="O27" i="14"/>
  <c r="N27" i="14"/>
  <c r="Q26" i="14"/>
  <c r="P26" i="14"/>
  <c r="O26" i="14"/>
  <c r="N26" i="14"/>
  <c r="Q25" i="14"/>
  <c r="P25" i="14"/>
  <c r="O25" i="14"/>
  <c r="N25" i="14"/>
  <c r="Q24" i="14"/>
  <c r="P24" i="14"/>
  <c r="O24" i="14"/>
  <c r="N24" i="14"/>
  <c r="Q22" i="14"/>
  <c r="P22" i="14"/>
  <c r="O22" i="14"/>
  <c r="N22" i="14"/>
  <c r="Q21" i="14"/>
  <c r="P21" i="14"/>
  <c r="O21" i="14"/>
  <c r="N21" i="14"/>
  <c r="Q20" i="14"/>
  <c r="P20" i="14"/>
  <c r="O20" i="14"/>
  <c r="N20" i="14"/>
  <c r="Q19" i="14"/>
  <c r="P19" i="14"/>
  <c r="O19" i="14"/>
  <c r="N19" i="14"/>
  <c r="Q18" i="14"/>
  <c r="P18" i="14"/>
  <c r="Q17" i="14"/>
  <c r="P1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2" i="14"/>
  <c r="P12" i="14"/>
  <c r="Q11" i="14"/>
  <c r="P11" i="14"/>
  <c r="O11" i="14"/>
  <c r="N11" i="14"/>
  <c r="Q10" i="14"/>
  <c r="Q171" i="14" s="1"/>
  <c r="P10" i="14"/>
  <c r="P171" i="14" s="1"/>
  <c r="O10" i="14"/>
  <c r="N10" i="14"/>
  <c r="Q482" i="13"/>
  <c r="P482" i="13"/>
  <c r="O482" i="13"/>
  <c r="N482" i="13"/>
  <c r="Q481" i="13"/>
  <c r="P481" i="13"/>
  <c r="O481" i="13"/>
  <c r="N481" i="13"/>
  <c r="Q480" i="13"/>
  <c r="P480" i="13"/>
  <c r="O480" i="13"/>
  <c r="N480" i="13"/>
  <c r="Q479" i="13"/>
  <c r="P479" i="13"/>
  <c r="O479" i="13"/>
  <c r="N479" i="13"/>
  <c r="Q478" i="13"/>
  <c r="P478" i="13"/>
  <c r="O478" i="13"/>
  <c r="N478" i="13"/>
  <c r="Q477" i="13"/>
  <c r="P477" i="13"/>
  <c r="O477" i="13"/>
  <c r="N477" i="13"/>
  <c r="Q476" i="13"/>
  <c r="P476" i="13"/>
  <c r="O476" i="13"/>
  <c r="N476" i="13"/>
  <c r="Q475" i="13"/>
  <c r="P475" i="13"/>
  <c r="O475" i="13"/>
  <c r="N475" i="13"/>
  <c r="Q473" i="13"/>
  <c r="P473" i="13"/>
  <c r="O473" i="13"/>
  <c r="N473" i="13"/>
  <c r="Q472" i="13"/>
  <c r="P472" i="13"/>
  <c r="O472" i="13"/>
  <c r="N472" i="13"/>
  <c r="Q471" i="13"/>
  <c r="P471" i="13"/>
  <c r="O471" i="13"/>
  <c r="N471" i="13"/>
  <c r="Q470" i="13"/>
  <c r="P470" i="13"/>
  <c r="O470" i="13"/>
  <c r="N470" i="13"/>
  <c r="Q469" i="13"/>
  <c r="P469" i="13"/>
  <c r="O469" i="13"/>
  <c r="N469" i="13"/>
  <c r="Q468" i="13"/>
  <c r="P468" i="13"/>
  <c r="O468" i="13"/>
  <c r="N468" i="13"/>
  <c r="Q467" i="13"/>
  <c r="P467" i="13"/>
  <c r="O467" i="13"/>
  <c r="N467" i="13"/>
  <c r="Q466" i="13"/>
  <c r="P466" i="13"/>
  <c r="O466" i="13"/>
  <c r="N466" i="13"/>
  <c r="Q464" i="13"/>
  <c r="P464" i="13"/>
  <c r="O464" i="13"/>
  <c r="N464" i="13"/>
  <c r="Q463" i="13"/>
  <c r="P463" i="13"/>
  <c r="O463" i="13"/>
  <c r="N463" i="13"/>
  <c r="Q462" i="13"/>
  <c r="P462" i="13"/>
  <c r="O462" i="13"/>
  <c r="N462" i="13"/>
  <c r="Q461" i="13"/>
  <c r="P461" i="13"/>
  <c r="O461" i="13"/>
  <c r="N461" i="13"/>
  <c r="Q460" i="13"/>
  <c r="P460" i="13"/>
  <c r="O460" i="13"/>
  <c r="N460" i="13"/>
  <c r="Q459" i="13"/>
  <c r="P459" i="13"/>
  <c r="O459" i="13"/>
  <c r="N459" i="13"/>
  <c r="Q458" i="13"/>
  <c r="P458" i="13"/>
  <c r="O458" i="13"/>
  <c r="N458" i="13"/>
  <c r="Q457" i="13"/>
  <c r="P457" i="13"/>
  <c r="O457" i="13"/>
  <c r="N457" i="13"/>
  <c r="Q456" i="13"/>
  <c r="P456" i="13"/>
  <c r="O456" i="13"/>
  <c r="N456" i="13"/>
  <c r="Q455" i="13"/>
  <c r="P455" i="13"/>
  <c r="O455" i="13"/>
  <c r="N455" i="13"/>
  <c r="Q454" i="13"/>
  <c r="P454" i="13"/>
  <c r="O454" i="13"/>
  <c r="N454" i="13"/>
  <c r="Q452" i="13"/>
  <c r="P452" i="13"/>
  <c r="O452" i="13"/>
  <c r="N452" i="13"/>
  <c r="Q451" i="13"/>
  <c r="P451" i="13"/>
  <c r="O451" i="13"/>
  <c r="N451" i="13"/>
  <c r="Q450" i="13"/>
  <c r="P450" i="13"/>
  <c r="O450" i="13"/>
  <c r="N450" i="13"/>
  <c r="Q449" i="13"/>
  <c r="P449" i="13"/>
  <c r="O449" i="13"/>
  <c r="N449" i="13"/>
  <c r="Q448" i="13"/>
  <c r="P448" i="13"/>
  <c r="O448" i="13"/>
  <c r="N448" i="13"/>
  <c r="Q447" i="13"/>
  <c r="P447" i="13"/>
  <c r="O447" i="13"/>
  <c r="N447" i="13"/>
  <c r="Q446" i="13"/>
  <c r="P446" i="13"/>
  <c r="O446" i="13"/>
  <c r="N446" i="13"/>
  <c r="Q445" i="13"/>
  <c r="P445" i="13"/>
  <c r="O445" i="13"/>
  <c r="N445" i="13"/>
  <c r="Q444" i="13"/>
  <c r="P444" i="13"/>
  <c r="O444" i="13"/>
  <c r="N444" i="13"/>
  <c r="Q442" i="13"/>
  <c r="P442" i="13"/>
  <c r="O442" i="13"/>
  <c r="N442" i="13"/>
  <c r="Q441" i="13"/>
  <c r="P441" i="13"/>
  <c r="O441" i="13"/>
  <c r="N441" i="13"/>
  <c r="Q440" i="13"/>
  <c r="P440" i="13"/>
  <c r="O440" i="13"/>
  <c r="N440" i="13"/>
  <c r="Q439" i="13"/>
  <c r="P439" i="13"/>
  <c r="O439" i="13"/>
  <c r="N439" i="13"/>
  <c r="Q438" i="13"/>
  <c r="P438" i="13"/>
  <c r="O438" i="13"/>
  <c r="N438" i="13"/>
  <c r="Q437" i="13"/>
  <c r="P437" i="13"/>
  <c r="O437" i="13"/>
  <c r="N437" i="13"/>
  <c r="Q436" i="13"/>
  <c r="P436" i="13"/>
  <c r="O436" i="13"/>
  <c r="N436" i="13"/>
  <c r="Q435" i="13"/>
  <c r="P435" i="13"/>
  <c r="O435" i="13"/>
  <c r="N435" i="13"/>
  <c r="Q434" i="13"/>
  <c r="P434" i="13"/>
  <c r="O434" i="13"/>
  <c r="N434" i="13"/>
  <c r="Q433" i="13"/>
  <c r="P433" i="13"/>
  <c r="O433" i="13"/>
  <c r="N433" i="13"/>
  <c r="Q432" i="13"/>
  <c r="P432" i="13"/>
  <c r="O432" i="13"/>
  <c r="N432" i="13"/>
  <c r="Q431" i="13"/>
  <c r="P431" i="13"/>
  <c r="O431" i="13"/>
  <c r="N431" i="13"/>
  <c r="Q430" i="13"/>
  <c r="P430" i="13"/>
  <c r="O430" i="13"/>
  <c r="N430" i="13"/>
  <c r="Q429" i="13"/>
  <c r="P429" i="13"/>
  <c r="O429" i="13"/>
  <c r="N429" i="13"/>
  <c r="Q427" i="13"/>
  <c r="P427" i="13"/>
  <c r="O427" i="13"/>
  <c r="N427" i="13"/>
  <c r="Q426" i="13"/>
  <c r="P426" i="13"/>
  <c r="O426" i="13"/>
  <c r="N426" i="13"/>
  <c r="Q425" i="13"/>
  <c r="P425" i="13"/>
  <c r="O425" i="13"/>
  <c r="N425" i="13"/>
  <c r="Q424" i="13"/>
  <c r="P424" i="13"/>
  <c r="O424" i="13"/>
  <c r="N424" i="13"/>
  <c r="Q423" i="13"/>
  <c r="P423" i="13"/>
  <c r="O423" i="13"/>
  <c r="N423" i="13"/>
  <c r="Q422" i="13"/>
  <c r="P422" i="13"/>
  <c r="O422" i="13"/>
  <c r="N422" i="13"/>
  <c r="Q421" i="13"/>
  <c r="P421" i="13"/>
  <c r="O421" i="13"/>
  <c r="N421" i="13"/>
  <c r="Q420" i="13"/>
  <c r="P420" i="13"/>
  <c r="O420" i="13"/>
  <c r="N420" i="13"/>
  <c r="Q419" i="13"/>
  <c r="P419" i="13"/>
  <c r="O419" i="13"/>
  <c r="N419" i="13"/>
  <c r="Q418" i="13"/>
  <c r="P418" i="13"/>
  <c r="O418" i="13"/>
  <c r="N418" i="13"/>
  <c r="Q416" i="13"/>
  <c r="P416" i="13"/>
  <c r="O416" i="13"/>
  <c r="N416" i="13"/>
  <c r="Q415" i="13"/>
  <c r="P415" i="13"/>
  <c r="O415" i="13"/>
  <c r="N415" i="13"/>
  <c r="Q414" i="13"/>
  <c r="P414" i="13"/>
  <c r="O414" i="13"/>
  <c r="N414" i="13"/>
  <c r="Q413" i="13"/>
  <c r="P413" i="13"/>
  <c r="O413" i="13"/>
  <c r="N413" i="13"/>
  <c r="Q412" i="13"/>
  <c r="P412" i="13"/>
  <c r="O412" i="13"/>
  <c r="N412" i="13"/>
  <c r="Q411" i="13"/>
  <c r="P411" i="13"/>
  <c r="O411" i="13"/>
  <c r="N411" i="13"/>
  <c r="Q410" i="13"/>
  <c r="P410" i="13"/>
  <c r="O410" i="13"/>
  <c r="N410" i="13"/>
  <c r="Q409" i="13"/>
  <c r="P409" i="13"/>
  <c r="O409" i="13"/>
  <c r="N409" i="13"/>
  <c r="Q408" i="13"/>
  <c r="P408" i="13"/>
  <c r="O408" i="13"/>
  <c r="N408" i="13"/>
  <c r="Q406" i="13"/>
  <c r="P406" i="13"/>
  <c r="O406" i="13"/>
  <c r="N406" i="13"/>
  <c r="Q405" i="13"/>
  <c r="P405" i="13"/>
  <c r="O405" i="13"/>
  <c r="N405" i="13"/>
  <c r="Q404" i="13"/>
  <c r="P404" i="13"/>
  <c r="O404" i="13"/>
  <c r="N404" i="13"/>
  <c r="Q403" i="13"/>
  <c r="P403" i="13"/>
  <c r="O403" i="13"/>
  <c r="N403" i="13"/>
  <c r="Q402" i="13"/>
  <c r="P402" i="13"/>
  <c r="O402" i="13"/>
  <c r="N402" i="13"/>
  <c r="Q401" i="13"/>
  <c r="P401" i="13"/>
  <c r="O401" i="13"/>
  <c r="N401" i="13"/>
  <c r="Q400" i="13"/>
  <c r="P400" i="13"/>
  <c r="O400" i="13"/>
  <c r="N400" i="13"/>
  <c r="Q399" i="13"/>
  <c r="P399" i="13"/>
  <c r="O399" i="13"/>
  <c r="N399" i="13"/>
  <c r="Q398" i="13"/>
  <c r="P398" i="13"/>
  <c r="O398" i="13"/>
  <c r="N398" i="13"/>
  <c r="Q396" i="13"/>
  <c r="P396" i="13"/>
  <c r="O396" i="13"/>
  <c r="N396" i="13"/>
  <c r="Q395" i="13"/>
  <c r="P395" i="13"/>
  <c r="O395" i="13"/>
  <c r="N395" i="13"/>
  <c r="Q394" i="13"/>
  <c r="P394" i="13"/>
  <c r="O394" i="13"/>
  <c r="N394" i="13"/>
  <c r="Q393" i="13"/>
  <c r="P393" i="13"/>
  <c r="O393" i="13"/>
  <c r="N393" i="13"/>
  <c r="Q392" i="13"/>
  <c r="P392" i="13"/>
  <c r="O392" i="13"/>
  <c r="N392" i="13"/>
  <c r="Q391" i="13"/>
  <c r="P391" i="13"/>
  <c r="O391" i="13"/>
  <c r="N391" i="13"/>
  <c r="Q390" i="13"/>
  <c r="P390" i="13"/>
  <c r="O390" i="13"/>
  <c r="N390" i="13"/>
  <c r="Q389" i="13"/>
  <c r="P389" i="13"/>
  <c r="O389" i="13"/>
  <c r="N389" i="13"/>
  <c r="Q388" i="13"/>
  <c r="P388" i="13"/>
  <c r="O388" i="13"/>
  <c r="N388" i="13"/>
  <c r="Q387" i="13"/>
  <c r="P387" i="13"/>
  <c r="O387" i="13"/>
  <c r="N387" i="13"/>
  <c r="Q386" i="13"/>
  <c r="P386" i="13"/>
  <c r="O386" i="13"/>
  <c r="N386" i="13"/>
  <c r="Q385" i="13"/>
  <c r="P385" i="13"/>
  <c r="O385" i="13"/>
  <c r="N385" i="13"/>
  <c r="Q383" i="13"/>
  <c r="P383" i="13"/>
  <c r="O383" i="13"/>
  <c r="N383" i="13"/>
  <c r="Q382" i="13"/>
  <c r="P382" i="13"/>
  <c r="O382" i="13"/>
  <c r="N382" i="13"/>
  <c r="Q381" i="13"/>
  <c r="P381" i="13"/>
  <c r="O381" i="13"/>
  <c r="N381" i="13"/>
  <c r="Q380" i="13"/>
  <c r="P380" i="13"/>
  <c r="O380" i="13"/>
  <c r="N380" i="13"/>
  <c r="Q379" i="13"/>
  <c r="P379" i="13"/>
  <c r="O379" i="13"/>
  <c r="N379" i="13"/>
  <c r="Q378" i="13"/>
  <c r="P378" i="13"/>
  <c r="O378" i="13"/>
  <c r="N378" i="13"/>
  <c r="Q377" i="13"/>
  <c r="P377" i="13"/>
  <c r="O377" i="13"/>
  <c r="N377" i="13"/>
  <c r="Q375" i="13"/>
  <c r="P375" i="13"/>
  <c r="O375" i="13"/>
  <c r="N375" i="13"/>
  <c r="Q374" i="13"/>
  <c r="P374" i="13"/>
  <c r="O374" i="13"/>
  <c r="N374" i="13"/>
  <c r="Q373" i="13"/>
  <c r="P373" i="13"/>
  <c r="O373" i="13"/>
  <c r="N373" i="13"/>
  <c r="Q372" i="13"/>
  <c r="P372" i="13"/>
  <c r="O372" i="13"/>
  <c r="N372" i="13"/>
  <c r="Q371" i="13"/>
  <c r="P371" i="13"/>
  <c r="O371" i="13"/>
  <c r="N371" i="13"/>
  <c r="Q369" i="13"/>
  <c r="P369" i="13"/>
  <c r="O369" i="13"/>
  <c r="N369" i="13"/>
  <c r="Q368" i="13"/>
  <c r="P368" i="13"/>
  <c r="O368" i="13"/>
  <c r="N368" i="13"/>
  <c r="Q367" i="13"/>
  <c r="P367" i="13"/>
  <c r="O367" i="13"/>
  <c r="N367" i="13"/>
  <c r="Q366" i="13"/>
  <c r="P366" i="13"/>
  <c r="O366" i="13"/>
  <c r="N366" i="13"/>
  <c r="Q365" i="13"/>
  <c r="P365" i="13"/>
  <c r="O365" i="13"/>
  <c r="N365" i="13"/>
  <c r="Q363" i="13"/>
  <c r="P363" i="13"/>
  <c r="O363" i="13"/>
  <c r="N363" i="13"/>
  <c r="Q362" i="13"/>
  <c r="P362" i="13"/>
  <c r="O362" i="13"/>
  <c r="N362" i="13"/>
  <c r="Q361" i="13"/>
  <c r="P361" i="13"/>
  <c r="O361" i="13"/>
  <c r="N361" i="13"/>
  <c r="Q360" i="13"/>
  <c r="P360" i="13"/>
  <c r="O360" i="13"/>
  <c r="N360" i="13"/>
  <c r="Q359" i="13"/>
  <c r="P359" i="13"/>
  <c r="O359" i="13"/>
  <c r="N359" i="13"/>
  <c r="Q358" i="13"/>
  <c r="P358" i="13"/>
  <c r="O358" i="13"/>
  <c r="N358" i="13"/>
  <c r="Q357" i="13"/>
  <c r="P357" i="13"/>
  <c r="O357" i="13"/>
  <c r="N357" i="13"/>
  <c r="Q356" i="13"/>
  <c r="P356" i="13"/>
  <c r="O356" i="13"/>
  <c r="N356" i="13"/>
  <c r="Q354" i="13"/>
  <c r="P354" i="13"/>
  <c r="O354" i="13"/>
  <c r="N354" i="13"/>
  <c r="Q353" i="13"/>
  <c r="P353" i="13"/>
  <c r="O353" i="13"/>
  <c r="N353" i="13"/>
  <c r="Q352" i="13"/>
  <c r="P352" i="13"/>
  <c r="O352" i="13"/>
  <c r="N352" i="13"/>
  <c r="Q351" i="13"/>
  <c r="P351" i="13"/>
  <c r="O351" i="13"/>
  <c r="N351" i="13"/>
  <c r="Q350" i="13"/>
  <c r="P350" i="13"/>
  <c r="O350" i="13"/>
  <c r="N350" i="13"/>
  <c r="Q349" i="13"/>
  <c r="P349" i="13"/>
  <c r="O349" i="13"/>
  <c r="N349" i="13"/>
  <c r="Q348" i="13"/>
  <c r="P348" i="13"/>
  <c r="O348" i="13"/>
  <c r="N348" i="13"/>
  <c r="Q347" i="13"/>
  <c r="P347" i="13"/>
  <c r="O347" i="13"/>
  <c r="N347" i="13"/>
  <c r="Q346" i="13"/>
  <c r="P346" i="13"/>
  <c r="O346" i="13"/>
  <c r="N346" i="13"/>
  <c r="Q345" i="13"/>
  <c r="P345" i="13"/>
  <c r="O345" i="13"/>
  <c r="N345" i="13"/>
  <c r="Q343" i="13"/>
  <c r="P343" i="13"/>
  <c r="O343" i="13"/>
  <c r="N343" i="13"/>
  <c r="Q342" i="13"/>
  <c r="P342" i="13"/>
  <c r="O342" i="13"/>
  <c r="N342" i="13"/>
  <c r="Q341" i="13"/>
  <c r="P341" i="13"/>
  <c r="O341" i="13"/>
  <c r="N341" i="13"/>
  <c r="Q340" i="13"/>
  <c r="P340" i="13"/>
  <c r="O340" i="13"/>
  <c r="N340" i="13"/>
  <c r="Q339" i="13"/>
  <c r="P339" i="13"/>
  <c r="O339" i="13"/>
  <c r="N339" i="13"/>
  <c r="Q338" i="13"/>
  <c r="P338" i="13"/>
  <c r="O338" i="13"/>
  <c r="N338" i="13"/>
  <c r="Q337" i="13"/>
  <c r="P337" i="13"/>
  <c r="O337" i="13"/>
  <c r="N337" i="13"/>
  <c r="Q336" i="13"/>
  <c r="P336" i="13"/>
  <c r="O336" i="13"/>
  <c r="N336" i="13"/>
  <c r="Q334" i="13"/>
  <c r="P334" i="13"/>
  <c r="O334" i="13"/>
  <c r="N334" i="13"/>
  <c r="Q333" i="13"/>
  <c r="P333" i="13"/>
  <c r="O333" i="13"/>
  <c r="N333" i="13"/>
  <c r="Q332" i="13"/>
  <c r="P332" i="13"/>
  <c r="O332" i="13"/>
  <c r="N332" i="13"/>
  <c r="Q331" i="13"/>
  <c r="P331" i="13"/>
  <c r="O331" i="13"/>
  <c r="N331" i="13"/>
  <c r="Q330" i="13"/>
  <c r="P330" i="13"/>
  <c r="O330" i="13"/>
  <c r="N330" i="13"/>
  <c r="Q328" i="13"/>
  <c r="P328" i="13"/>
  <c r="O328" i="13"/>
  <c r="N328" i="13"/>
  <c r="Q327" i="13"/>
  <c r="P327" i="13"/>
  <c r="O327" i="13"/>
  <c r="N327" i="13"/>
  <c r="Q326" i="13"/>
  <c r="P326" i="13"/>
  <c r="O326" i="13"/>
  <c r="N326" i="13"/>
  <c r="Q325" i="13"/>
  <c r="P325" i="13"/>
  <c r="O325" i="13"/>
  <c r="N325" i="13"/>
  <c r="Q324" i="13"/>
  <c r="P324" i="13"/>
  <c r="O324" i="13"/>
  <c r="N324" i="13"/>
  <c r="Q323" i="13"/>
  <c r="P323" i="13"/>
  <c r="O323" i="13"/>
  <c r="N323" i="13"/>
  <c r="Q322" i="13"/>
  <c r="P322" i="13"/>
  <c r="O322" i="13"/>
  <c r="N322" i="13"/>
  <c r="Q321" i="13"/>
  <c r="P321" i="13"/>
  <c r="O321" i="13"/>
  <c r="N321" i="13"/>
  <c r="Q320" i="13"/>
  <c r="P320" i="13"/>
  <c r="O320" i="13"/>
  <c r="N320" i="13"/>
  <c r="Q318" i="13"/>
  <c r="P318" i="13"/>
  <c r="O318" i="13"/>
  <c r="N318" i="13"/>
  <c r="Q317" i="13"/>
  <c r="P317" i="13"/>
  <c r="O317" i="13"/>
  <c r="N317" i="13"/>
  <c r="Q316" i="13"/>
  <c r="P316" i="13"/>
  <c r="O316" i="13"/>
  <c r="N316" i="13"/>
  <c r="Q315" i="13"/>
  <c r="P315" i="13"/>
  <c r="O315" i="13"/>
  <c r="N315" i="13"/>
  <c r="Q314" i="13"/>
  <c r="P314" i="13"/>
  <c r="O314" i="13"/>
  <c r="N314" i="13"/>
  <c r="Q313" i="13"/>
  <c r="P313" i="13"/>
  <c r="O313" i="13"/>
  <c r="N313" i="13"/>
  <c r="Q312" i="13"/>
  <c r="P312" i="13"/>
  <c r="O312" i="13"/>
  <c r="N312" i="13"/>
  <c r="Q310" i="13"/>
  <c r="P310" i="13"/>
  <c r="O310" i="13"/>
  <c r="N310" i="13"/>
  <c r="Q309" i="13"/>
  <c r="P309" i="13"/>
  <c r="O309" i="13"/>
  <c r="N309" i="13"/>
  <c r="Q308" i="13"/>
  <c r="P308" i="13"/>
  <c r="O308" i="13"/>
  <c r="N308" i="13"/>
  <c r="Q307" i="13"/>
  <c r="P307" i="13"/>
  <c r="O307" i="13"/>
  <c r="N307" i="13"/>
  <c r="Q306" i="13"/>
  <c r="P306" i="13"/>
  <c r="O306" i="13"/>
  <c r="N306" i="13"/>
  <c r="Q305" i="13"/>
  <c r="P305" i="13"/>
  <c r="O305" i="13"/>
  <c r="N305" i="13"/>
  <c r="Q304" i="13"/>
  <c r="P304" i="13"/>
  <c r="O304" i="13"/>
  <c r="N304" i="13"/>
  <c r="Q303" i="13"/>
  <c r="P303" i="13"/>
  <c r="O303" i="13"/>
  <c r="N303" i="13"/>
  <c r="Q302" i="13"/>
  <c r="P302" i="13"/>
  <c r="O302" i="13"/>
  <c r="N302" i="13"/>
  <c r="Q301" i="13"/>
  <c r="P301" i="13"/>
  <c r="O301" i="13"/>
  <c r="N301" i="13"/>
  <c r="Q299" i="13"/>
  <c r="P299" i="13"/>
  <c r="O299" i="13"/>
  <c r="N299" i="13"/>
  <c r="Q298" i="13"/>
  <c r="P298" i="13"/>
  <c r="O298" i="13"/>
  <c r="N298" i="13"/>
  <c r="Q297" i="13"/>
  <c r="P297" i="13"/>
  <c r="O297" i="13"/>
  <c r="N297" i="13"/>
  <c r="Q296" i="13"/>
  <c r="P296" i="13"/>
  <c r="O296" i="13"/>
  <c r="N296" i="13"/>
  <c r="Q295" i="13"/>
  <c r="P295" i="13"/>
  <c r="O295" i="13"/>
  <c r="N295" i="13"/>
  <c r="Q294" i="13"/>
  <c r="P294" i="13"/>
  <c r="P483" i="13" s="1"/>
  <c r="O294" i="13"/>
  <c r="O483" i="13" s="1"/>
  <c r="N294" i="13"/>
  <c r="Q293" i="13"/>
  <c r="P293" i="13"/>
  <c r="O293" i="13"/>
  <c r="N293" i="13"/>
  <c r="Q292" i="13"/>
  <c r="Q483" i="13" s="1"/>
  <c r="P292" i="13"/>
  <c r="O292" i="13"/>
  <c r="N292" i="13"/>
  <c r="N483" i="13" s="1"/>
  <c r="Q290" i="13"/>
  <c r="P290" i="13"/>
  <c r="O290" i="13"/>
  <c r="N290" i="13"/>
  <c r="Q289" i="13"/>
  <c r="P289" i="13"/>
  <c r="O289" i="13"/>
  <c r="N289" i="13"/>
  <c r="Q288" i="13"/>
  <c r="P288" i="13"/>
  <c r="O288" i="13"/>
  <c r="N288" i="13"/>
  <c r="Q286" i="13"/>
  <c r="P286" i="13"/>
  <c r="O286" i="13"/>
  <c r="N286" i="13"/>
  <c r="Q285" i="13"/>
  <c r="P285" i="13"/>
  <c r="O285" i="13"/>
  <c r="N285" i="13"/>
  <c r="Q283" i="13"/>
  <c r="P283" i="13"/>
  <c r="O283" i="13"/>
  <c r="N283" i="13"/>
  <c r="Q281" i="13"/>
  <c r="P281" i="13"/>
  <c r="O281" i="13"/>
  <c r="N281" i="13"/>
  <c r="Q280" i="13"/>
  <c r="P280" i="13"/>
  <c r="O280" i="13"/>
  <c r="N280" i="13"/>
  <c r="Q278" i="13"/>
  <c r="P278" i="13"/>
  <c r="O278" i="13"/>
  <c r="N278" i="13"/>
  <c r="Q277" i="13"/>
  <c r="P277" i="13"/>
  <c r="O277" i="13"/>
  <c r="N277" i="13"/>
  <c r="Q276" i="13"/>
  <c r="P276" i="13"/>
  <c r="O276" i="13"/>
  <c r="N276" i="13"/>
  <c r="Q274" i="13"/>
  <c r="P274" i="13"/>
  <c r="O274" i="13"/>
  <c r="N274" i="13"/>
  <c r="Q273" i="13"/>
  <c r="P273" i="13"/>
  <c r="O273" i="13"/>
  <c r="N273" i="13"/>
  <c r="Q272" i="13"/>
  <c r="P272" i="13"/>
  <c r="O272" i="13"/>
  <c r="N272" i="13"/>
  <c r="Q271" i="13"/>
  <c r="P271" i="13"/>
  <c r="O271" i="13"/>
  <c r="N271" i="13"/>
  <c r="Q270" i="13"/>
  <c r="P270" i="13"/>
  <c r="O270" i="13"/>
  <c r="N270" i="13"/>
  <c r="Q268" i="13"/>
  <c r="P268" i="13"/>
  <c r="O268" i="13"/>
  <c r="N268" i="13"/>
  <c r="Q267" i="13"/>
  <c r="P267" i="13"/>
  <c r="O267" i="13"/>
  <c r="N267" i="13"/>
  <c r="Q266" i="13"/>
  <c r="P266" i="13"/>
  <c r="O266" i="13"/>
  <c r="N266" i="13"/>
  <c r="Q265" i="13"/>
  <c r="P265" i="13"/>
  <c r="O265" i="13"/>
  <c r="N265" i="13"/>
  <c r="Q264" i="13"/>
  <c r="P264" i="13"/>
  <c r="O264" i="13"/>
  <c r="N264" i="13"/>
  <c r="Q262" i="13"/>
  <c r="P262" i="13"/>
  <c r="O262" i="13"/>
  <c r="N262" i="13"/>
  <c r="Q260" i="13"/>
  <c r="P260" i="13"/>
  <c r="O260" i="13"/>
  <c r="N260" i="13"/>
  <c r="Q259" i="13"/>
  <c r="P259" i="13"/>
  <c r="O259" i="13"/>
  <c r="N259" i="13"/>
  <c r="Q258" i="13"/>
  <c r="P258" i="13"/>
  <c r="O258" i="13"/>
  <c r="N258" i="13"/>
  <c r="Q257" i="13"/>
  <c r="P257" i="13"/>
  <c r="O257" i="13"/>
  <c r="N257" i="13"/>
  <c r="Q256" i="13"/>
  <c r="P256" i="13"/>
  <c r="O256" i="13"/>
  <c r="N256" i="13"/>
  <c r="Q254" i="13"/>
  <c r="P254" i="13"/>
  <c r="O254" i="13"/>
  <c r="N254" i="13"/>
  <c r="Q253" i="13"/>
  <c r="P253" i="13"/>
  <c r="O253" i="13"/>
  <c r="N253" i="13"/>
  <c r="Q252" i="13"/>
  <c r="P252" i="13"/>
  <c r="O252" i="13"/>
  <c r="N252" i="13"/>
  <c r="Q251" i="13"/>
  <c r="P251" i="13"/>
  <c r="O251" i="13"/>
  <c r="N251" i="13"/>
  <c r="Q250" i="13"/>
  <c r="P250" i="13"/>
  <c r="O250" i="13"/>
  <c r="N250" i="13"/>
  <c r="Q249" i="13"/>
  <c r="P249" i="13"/>
  <c r="O249" i="13"/>
  <c r="N249" i="13"/>
  <c r="Q248" i="13"/>
  <c r="P248" i="13"/>
  <c r="O248" i="13"/>
  <c r="N248" i="13"/>
  <c r="Q247" i="13"/>
  <c r="P247" i="13"/>
  <c r="O247" i="13"/>
  <c r="N247" i="13"/>
  <c r="Q245" i="13"/>
  <c r="P245" i="13"/>
  <c r="O245" i="13"/>
  <c r="N245" i="13"/>
  <c r="Q244" i="13"/>
  <c r="P244" i="13"/>
  <c r="O244" i="13"/>
  <c r="N244" i="13"/>
  <c r="Q243" i="13"/>
  <c r="P243" i="13"/>
  <c r="O243" i="13"/>
  <c r="N243" i="13"/>
  <c r="Q242" i="13"/>
  <c r="P242" i="13"/>
  <c r="O242" i="13"/>
  <c r="N242" i="13"/>
  <c r="Q241" i="13"/>
  <c r="P241" i="13"/>
  <c r="O241" i="13"/>
  <c r="N241" i="13"/>
  <c r="Q239" i="13"/>
  <c r="P239" i="13"/>
  <c r="O239" i="13"/>
  <c r="N239" i="13"/>
  <c r="Q238" i="13"/>
  <c r="P238" i="13"/>
  <c r="O238" i="13"/>
  <c r="N238" i="13"/>
  <c r="Q237" i="13"/>
  <c r="P237" i="13"/>
  <c r="O237" i="13"/>
  <c r="N237" i="13"/>
  <c r="Q236" i="13"/>
  <c r="P236" i="13"/>
  <c r="O236" i="13"/>
  <c r="N236" i="13"/>
  <c r="Q235" i="13"/>
  <c r="P235" i="13"/>
  <c r="O235" i="13"/>
  <c r="N235" i="13"/>
  <c r="Q233" i="13"/>
  <c r="P233" i="13"/>
  <c r="O233" i="13"/>
  <c r="N233" i="13"/>
  <c r="Q232" i="13"/>
  <c r="P232" i="13"/>
  <c r="O232" i="13"/>
  <c r="N232" i="13"/>
  <c r="Q230" i="13"/>
  <c r="P230" i="13"/>
  <c r="O230" i="13"/>
  <c r="N230" i="13"/>
  <c r="Q229" i="13"/>
  <c r="P229" i="13"/>
  <c r="O229" i="13"/>
  <c r="N229" i="13"/>
  <c r="Q228" i="13"/>
  <c r="P228" i="13"/>
  <c r="O228" i="13"/>
  <c r="N228" i="13"/>
  <c r="Q227" i="13"/>
  <c r="P227" i="13"/>
  <c r="O227" i="13"/>
  <c r="N227" i="13"/>
  <c r="Q226" i="13"/>
  <c r="P226" i="13"/>
  <c r="O226" i="13"/>
  <c r="N226" i="13"/>
  <c r="Q225" i="13"/>
  <c r="P225" i="13"/>
  <c r="O225" i="13"/>
  <c r="N225" i="13"/>
  <c r="Q224" i="13"/>
  <c r="P224" i="13"/>
  <c r="O224" i="13"/>
  <c r="N224" i="13"/>
  <c r="Q223" i="13"/>
  <c r="P223" i="13"/>
  <c r="O223" i="13"/>
  <c r="N223" i="13"/>
  <c r="Q222" i="13"/>
  <c r="P222" i="13"/>
  <c r="O222" i="13"/>
  <c r="N222" i="13"/>
  <c r="Q221" i="13"/>
  <c r="P221" i="13"/>
  <c r="O221" i="13"/>
  <c r="N221" i="13"/>
  <c r="Q220" i="13"/>
  <c r="P220" i="13"/>
  <c r="O220" i="13"/>
  <c r="N220" i="13"/>
  <c r="Q218" i="13"/>
  <c r="P218" i="13"/>
  <c r="O218" i="13"/>
  <c r="N218" i="13"/>
  <c r="Q217" i="13"/>
  <c r="P217" i="13"/>
  <c r="O217" i="13"/>
  <c r="N217" i="13"/>
  <c r="Q216" i="13"/>
  <c r="P216" i="13"/>
  <c r="O216" i="13"/>
  <c r="N216" i="13"/>
  <c r="Q215" i="13"/>
  <c r="P215" i="13"/>
  <c r="O215" i="13"/>
  <c r="N215" i="13"/>
  <c r="Q214" i="13"/>
  <c r="P214" i="13"/>
  <c r="O214" i="13"/>
  <c r="N214" i="13"/>
  <c r="Q213" i="13"/>
  <c r="P213" i="13"/>
  <c r="O213" i="13"/>
  <c r="N213" i="13"/>
  <c r="Q212" i="13"/>
  <c r="P212" i="13"/>
  <c r="O212" i="13"/>
  <c r="N212" i="13"/>
  <c r="Q211" i="13"/>
  <c r="P211" i="13"/>
  <c r="O211" i="13"/>
  <c r="N211" i="13"/>
  <c r="Q209" i="13"/>
  <c r="P209" i="13"/>
  <c r="O209" i="13"/>
  <c r="N209" i="13"/>
  <c r="Q208" i="13"/>
  <c r="P208" i="13"/>
  <c r="O208" i="13"/>
  <c r="N208" i="13"/>
  <c r="Q207" i="13"/>
  <c r="P207" i="13"/>
  <c r="O207" i="13"/>
  <c r="N207" i="13"/>
  <c r="Q206" i="13"/>
  <c r="P206" i="13"/>
  <c r="O206" i="13"/>
  <c r="N206" i="13"/>
  <c r="Q204" i="13"/>
  <c r="P204" i="13"/>
  <c r="O204" i="13"/>
  <c r="N204" i="13"/>
  <c r="Q203" i="13"/>
  <c r="P203" i="13"/>
  <c r="O203" i="13"/>
  <c r="N203" i="13"/>
  <c r="Q202" i="13"/>
  <c r="P202" i="13"/>
  <c r="O202" i="13"/>
  <c r="N202" i="13"/>
  <c r="Q201" i="13"/>
  <c r="P201" i="13"/>
  <c r="O201" i="13"/>
  <c r="N201" i="13"/>
  <c r="Q200" i="13"/>
  <c r="P200" i="13"/>
  <c r="O200" i="13"/>
  <c r="N200" i="13"/>
  <c r="Q199" i="13"/>
  <c r="P199" i="13"/>
  <c r="O199" i="13"/>
  <c r="N199" i="13"/>
  <c r="Q198" i="13"/>
  <c r="P198" i="13"/>
  <c r="O198" i="13"/>
  <c r="N198" i="13"/>
  <c r="Q196" i="13"/>
  <c r="P196" i="13"/>
  <c r="O196" i="13"/>
  <c r="N196" i="13"/>
  <c r="Q195" i="13"/>
  <c r="P195" i="13"/>
  <c r="O195" i="13"/>
  <c r="N195" i="13"/>
  <c r="Q194" i="13"/>
  <c r="P194" i="13"/>
  <c r="O194" i="13"/>
  <c r="N194" i="13"/>
  <c r="Q192" i="13"/>
  <c r="P192" i="13"/>
  <c r="O192" i="13"/>
  <c r="N192" i="13"/>
  <c r="Q191" i="13"/>
  <c r="P191" i="13"/>
  <c r="O191" i="13"/>
  <c r="N191" i="13"/>
  <c r="Q190" i="13"/>
  <c r="P190" i="13"/>
  <c r="O190" i="13"/>
  <c r="N190" i="13"/>
  <c r="Q189" i="13"/>
  <c r="P189" i="13"/>
  <c r="O189" i="13"/>
  <c r="N189" i="13"/>
  <c r="Q188" i="13"/>
  <c r="P188" i="13"/>
  <c r="O188" i="13"/>
  <c r="N188" i="13"/>
  <c r="Q187" i="13"/>
  <c r="P187" i="13"/>
  <c r="O187" i="13"/>
  <c r="N187" i="13"/>
  <c r="Q185" i="13"/>
  <c r="P185" i="13"/>
  <c r="O185" i="13"/>
  <c r="N185" i="13"/>
  <c r="Q184" i="13"/>
  <c r="P184" i="13"/>
  <c r="O184" i="13"/>
  <c r="N184" i="13"/>
  <c r="Q183" i="13"/>
  <c r="P183" i="13"/>
  <c r="O183" i="13"/>
  <c r="N183" i="13"/>
  <c r="Q182" i="13"/>
  <c r="P182" i="13"/>
  <c r="O182" i="13"/>
  <c r="N182" i="13"/>
  <c r="Q180" i="13"/>
  <c r="P180" i="13"/>
  <c r="O180" i="13"/>
  <c r="N180" i="13"/>
  <c r="Q179" i="13"/>
  <c r="P179" i="13"/>
  <c r="O179" i="13"/>
  <c r="N179" i="13"/>
  <c r="Q178" i="13"/>
  <c r="P178" i="13"/>
  <c r="O178" i="13"/>
  <c r="N178" i="13"/>
  <c r="Q177" i="13"/>
  <c r="P177" i="13"/>
  <c r="O177" i="13"/>
  <c r="N177" i="13"/>
  <c r="Q176" i="13"/>
  <c r="Q291" i="13" s="1"/>
  <c r="P176" i="13"/>
  <c r="O176" i="13"/>
  <c r="N176" i="13"/>
  <c r="Q175" i="13"/>
  <c r="P175" i="13"/>
  <c r="O175" i="13"/>
  <c r="N175" i="13"/>
  <c r="Q174" i="13"/>
  <c r="P174" i="13"/>
  <c r="P291" i="13" s="1"/>
  <c r="O174" i="13"/>
  <c r="O291" i="13" s="1"/>
  <c r="N174" i="13"/>
  <c r="N291" i="13" s="1"/>
  <c r="Q170" i="13"/>
  <c r="P170" i="13"/>
  <c r="O170" i="13"/>
  <c r="N170" i="13"/>
  <c r="Q169" i="13"/>
  <c r="P169" i="13"/>
  <c r="O169" i="13"/>
  <c r="N169" i="13"/>
  <c r="Q168" i="13"/>
  <c r="P168" i="13"/>
  <c r="O168" i="13"/>
  <c r="N168" i="13"/>
  <c r="Q167" i="13"/>
  <c r="P167" i="13"/>
  <c r="O167" i="13"/>
  <c r="N167" i="13"/>
  <c r="Q166" i="13"/>
  <c r="P166" i="13"/>
  <c r="O166" i="13"/>
  <c r="N166" i="13"/>
  <c r="Q165" i="13"/>
  <c r="P165" i="13"/>
  <c r="O165" i="13"/>
  <c r="N165" i="13"/>
  <c r="Q164" i="13"/>
  <c r="P164" i="13"/>
  <c r="O164" i="13"/>
  <c r="N164" i="13"/>
  <c r="Q163" i="13"/>
  <c r="P163" i="13"/>
  <c r="O163" i="13"/>
  <c r="N163" i="13"/>
  <c r="Q162" i="13"/>
  <c r="P162" i="13"/>
  <c r="O162" i="13"/>
  <c r="N162" i="13"/>
  <c r="Q161" i="13"/>
  <c r="P161" i="13"/>
  <c r="O161" i="13"/>
  <c r="N161" i="13"/>
  <c r="Q159" i="13"/>
  <c r="P159" i="13"/>
  <c r="O159" i="13"/>
  <c r="N159" i="13"/>
  <c r="Q158" i="13"/>
  <c r="P158" i="13"/>
  <c r="O158" i="13"/>
  <c r="N158" i="13"/>
  <c r="Q157" i="13"/>
  <c r="P157" i="13"/>
  <c r="O157" i="13"/>
  <c r="N157" i="13"/>
  <c r="Q156" i="13"/>
  <c r="P156" i="13"/>
  <c r="O156" i="13"/>
  <c r="N156" i="13"/>
  <c r="Q155" i="13"/>
  <c r="P155" i="13"/>
  <c r="O155" i="13"/>
  <c r="N155" i="13"/>
  <c r="Q154" i="13"/>
  <c r="P154" i="13"/>
  <c r="O154" i="13"/>
  <c r="N154" i="13"/>
  <c r="Q152" i="13"/>
  <c r="P152" i="13"/>
  <c r="O152" i="13"/>
  <c r="N152" i="13"/>
  <c r="Q151" i="13"/>
  <c r="P151" i="13"/>
  <c r="O151" i="13"/>
  <c r="N151" i="13"/>
  <c r="Q150" i="13"/>
  <c r="P150" i="13"/>
  <c r="O150" i="13"/>
  <c r="N150" i="13"/>
  <c r="Q149" i="13"/>
  <c r="P149" i="13"/>
  <c r="O149" i="13"/>
  <c r="N149" i="13"/>
  <c r="Q148" i="13"/>
  <c r="P148" i="13"/>
  <c r="O148" i="13"/>
  <c r="N148" i="13"/>
  <c r="Q147" i="13"/>
  <c r="P147" i="13"/>
  <c r="O147" i="13"/>
  <c r="N147" i="13"/>
  <c r="Q146" i="13"/>
  <c r="P146" i="13"/>
  <c r="O146" i="13"/>
  <c r="N146" i="13"/>
  <c r="Q145" i="13"/>
  <c r="P145" i="13"/>
  <c r="O145" i="13"/>
  <c r="N145" i="13"/>
  <c r="Q143" i="13"/>
  <c r="P143" i="13"/>
  <c r="O143" i="13"/>
  <c r="N143" i="13"/>
  <c r="Q142" i="13"/>
  <c r="P142" i="13"/>
  <c r="O142" i="13"/>
  <c r="N142" i="13"/>
  <c r="Q141" i="13"/>
  <c r="P141" i="13"/>
  <c r="O141" i="13"/>
  <c r="N141" i="13"/>
  <c r="Q140" i="13"/>
  <c r="P140" i="13"/>
  <c r="O140" i="13"/>
  <c r="N140" i="13"/>
  <c r="Q139" i="13"/>
  <c r="P139" i="13"/>
  <c r="O139" i="13"/>
  <c r="N139" i="13"/>
  <c r="Q138" i="13"/>
  <c r="P138" i="13"/>
  <c r="O138" i="13"/>
  <c r="N138" i="13"/>
  <c r="Q137" i="13"/>
  <c r="P137" i="13"/>
  <c r="O137" i="13"/>
  <c r="N137" i="13"/>
  <c r="Q135" i="13"/>
  <c r="P135" i="13"/>
  <c r="O135" i="13"/>
  <c r="N135" i="13"/>
  <c r="Q134" i="13"/>
  <c r="P134" i="13"/>
  <c r="O134" i="13"/>
  <c r="N134" i="13"/>
  <c r="Q133" i="13"/>
  <c r="P133" i="13"/>
  <c r="O133" i="13"/>
  <c r="N133" i="13"/>
  <c r="Q132" i="13"/>
  <c r="P132" i="13"/>
  <c r="O132" i="13"/>
  <c r="N132" i="13"/>
  <c r="Q131" i="13"/>
  <c r="P131" i="13"/>
  <c r="O131" i="13"/>
  <c r="N131" i="13"/>
  <c r="Q130" i="13"/>
  <c r="P130" i="13"/>
  <c r="O130" i="13"/>
  <c r="N130" i="13"/>
  <c r="Q129" i="13"/>
  <c r="P129" i="13"/>
  <c r="O129" i="13"/>
  <c r="N129" i="13"/>
  <c r="Q128" i="13"/>
  <c r="P128" i="13"/>
  <c r="O128" i="13"/>
  <c r="N128" i="13"/>
  <c r="Q127" i="13"/>
  <c r="P127" i="13"/>
  <c r="O127" i="13"/>
  <c r="N127" i="13"/>
  <c r="Q126" i="13"/>
  <c r="P126" i="13"/>
  <c r="O126" i="13"/>
  <c r="N126" i="13"/>
  <c r="Q125" i="13"/>
  <c r="P125" i="13"/>
  <c r="O125" i="13"/>
  <c r="N125" i="13"/>
  <c r="Q124" i="13"/>
  <c r="P124" i="13"/>
  <c r="O124" i="13"/>
  <c r="N124" i="13"/>
  <c r="Q123" i="13"/>
  <c r="P123" i="13"/>
  <c r="O123" i="13"/>
  <c r="N123" i="13"/>
  <c r="Q122" i="13"/>
  <c r="P122" i="13"/>
  <c r="O122" i="13"/>
  <c r="N122" i="13"/>
  <c r="Q121" i="13"/>
  <c r="P121" i="13"/>
  <c r="O121" i="13"/>
  <c r="N121" i="13"/>
  <c r="Q120" i="13"/>
  <c r="P120" i="13"/>
  <c r="O120" i="13"/>
  <c r="N120" i="13"/>
  <c r="Q119" i="13"/>
  <c r="P119" i="13"/>
  <c r="O119" i="13"/>
  <c r="N119" i="13"/>
  <c r="Q117" i="13"/>
  <c r="P117" i="13"/>
  <c r="O117" i="13"/>
  <c r="N117" i="13"/>
  <c r="Q116" i="13"/>
  <c r="P116" i="13"/>
  <c r="O116" i="13"/>
  <c r="N116" i="13"/>
  <c r="Q115" i="13"/>
  <c r="P115" i="13"/>
  <c r="O115" i="13"/>
  <c r="N115" i="13"/>
  <c r="Q114" i="13"/>
  <c r="P114" i="13"/>
  <c r="O114" i="13"/>
  <c r="N114" i="13"/>
  <c r="Q113" i="13"/>
  <c r="P113" i="13"/>
  <c r="O113" i="13"/>
  <c r="N113" i="13"/>
  <c r="Q112" i="13"/>
  <c r="P112" i="13"/>
  <c r="O112" i="13"/>
  <c r="N112" i="13"/>
  <c r="Q111" i="13"/>
  <c r="P111" i="13"/>
  <c r="O111" i="13"/>
  <c r="N111" i="13"/>
  <c r="Q110" i="13"/>
  <c r="P110" i="13"/>
  <c r="O110" i="13"/>
  <c r="N110" i="13"/>
  <c r="Q109" i="13"/>
  <c r="P109" i="13"/>
  <c r="O109" i="13"/>
  <c r="N109" i="13"/>
  <c r="Q107" i="13"/>
  <c r="P107" i="13"/>
  <c r="O107" i="13"/>
  <c r="N107" i="13"/>
  <c r="Q106" i="13"/>
  <c r="P106" i="13"/>
  <c r="O106" i="13"/>
  <c r="N106" i="13"/>
  <c r="Q105" i="13"/>
  <c r="P105" i="13"/>
  <c r="O105" i="13"/>
  <c r="N105" i="13"/>
  <c r="Q104" i="13"/>
  <c r="P104" i="13"/>
  <c r="O104" i="13"/>
  <c r="N104" i="13"/>
  <c r="Q103" i="13"/>
  <c r="P103" i="13"/>
  <c r="O103" i="13"/>
  <c r="N103" i="13"/>
  <c r="Q102" i="13"/>
  <c r="P102" i="13"/>
  <c r="O102" i="13"/>
  <c r="N102" i="13"/>
  <c r="Q101" i="13"/>
  <c r="P101" i="13"/>
  <c r="O101" i="13"/>
  <c r="N101" i="13"/>
  <c r="Q100" i="13"/>
  <c r="P100" i="13"/>
  <c r="O100" i="13"/>
  <c r="N100" i="13"/>
  <c r="Q99" i="13"/>
  <c r="P99" i="13"/>
  <c r="O99" i="13"/>
  <c r="N99" i="13"/>
  <c r="Q98" i="13"/>
  <c r="P98" i="13"/>
  <c r="O98" i="13"/>
  <c r="N98" i="13"/>
  <c r="Q97" i="13"/>
  <c r="P97" i="13"/>
  <c r="O97" i="13"/>
  <c r="N97" i="13"/>
  <c r="Q96" i="13"/>
  <c r="P96" i="13"/>
  <c r="O96" i="13"/>
  <c r="N96" i="13"/>
  <c r="Q95" i="13"/>
  <c r="P95" i="13"/>
  <c r="O95" i="13"/>
  <c r="N95" i="13"/>
  <c r="Q94" i="13"/>
  <c r="P94" i="13"/>
  <c r="O94" i="13"/>
  <c r="N94" i="13"/>
  <c r="Q93" i="13"/>
  <c r="P93" i="13"/>
  <c r="O93" i="13"/>
  <c r="N93" i="13"/>
  <c r="Q92" i="13"/>
  <c r="P92" i="13"/>
  <c r="O92" i="13"/>
  <c r="N92" i="13"/>
  <c r="Q91" i="13"/>
  <c r="P91" i="13"/>
  <c r="O91" i="13"/>
  <c r="N91" i="13"/>
  <c r="Q90" i="13"/>
  <c r="P90" i="13"/>
  <c r="O90" i="13"/>
  <c r="N90" i="13"/>
  <c r="Q89" i="13"/>
  <c r="P89" i="13"/>
  <c r="O89" i="13"/>
  <c r="N89" i="13"/>
  <c r="Q88" i="13"/>
  <c r="P88" i="13"/>
  <c r="O88" i="13"/>
  <c r="N88" i="13"/>
  <c r="Q86" i="13"/>
  <c r="P86" i="13"/>
  <c r="O86" i="13"/>
  <c r="N86" i="13"/>
  <c r="Q85" i="13"/>
  <c r="P85" i="13"/>
  <c r="O85" i="13"/>
  <c r="N85" i="13"/>
  <c r="Q84" i="13"/>
  <c r="P84" i="13"/>
  <c r="O84" i="13"/>
  <c r="N84" i="13"/>
  <c r="Q83" i="13"/>
  <c r="P83" i="13"/>
  <c r="O83" i="13"/>
  <c r="N83" i="13"/>
  <c r="Q82" i="13"/>
  <c r="P82" i="13"/>
  <c r="O82" i="13"/>
  <c r="N82" i="13"/>
  <c r="Q81" i="13"/>
  <c r="P81" i="13"/>
  <c r="O81" i="13"/>
  <c r="N81" i="13"/>
  <c r="Q80" i="13"/>
  <c r="P80" i="13"/>
  <c r="O80" i="13"/>
  <c r="N80" i="13"/>
  <c r="Q79" i="13"/>
  <c r="P79" i="13"/>
  <c r="O79" i="13"/>
  <c r="N79" i="13"/>
  <c r="Q78" i="13"/>
  <c r="P78" i="13"/>
  <c r="O78" i="13"/>
  <c r="N78" i="13"/>
  <c r="Q77" i="13"/>
  <c r="P77" i="13"/>
  <c r="O77" i="13"/>
  <c r="N77" i="13"/>
  <c r="Q76" i="13"/>
  <c r="P76" i="13"/>
  <c r="O76" i="13"/>
  <c r="N76" i="13"/>
  <c r="Q75" i="13"/>
  <c r="P75" i="13"/>
  <c r="O75" i="13"/>
  <c r="N75" i="13"/>
  <c r="Q74" i="13"/>
  <c r="P74" i="13"/>
  <c r="O74" i="13"/>
  <c r="N74" i="13"/>
  <c r="Q73" i="13"/>
  <c r="P73" i="13"/>
  <c r="O73" i="13"/>
  <c r="N73" i="13"/>
  <c r="Q72" i="13"/>
  <c r="P72" i="13"/>
  <c r="O72" i="13"/>
  <c r="N72" i="13"/>
  <c r="Q71" i="13"/>
  <c r="P71" i="13"/>
  <c r="O71" i="13"/>
  <c r="N71" i="13"/>
  <c r="Q70" i="13"/>
  <c r="P70" i="13"/>
  <c r="O70" i="13"/>
  <c r="N70" i="13"/>
  <c r="Q68" i="13"/>
  <c r="P68" i="13"/>
  <c r="O68" i="13"/>
  <c r="N68" i="13"/>
  <c r="Q67" i="13"/>
  <c r="P67" i="13"/>
  <c r="O67" i="13"/>
  <c r="N67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N18" i="13"/>
  <c r="Q17" i="13"/>
  <c r="P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2" i="13"/>
  <c r="P12" i="13"/>
  <c r="N12" i="13"/>
  <c r="Q11" i="13"/>
  <c r="Q171" i="13" s="1"/>
  <c r="P11" i="13"/>
  <c r="P171" i="13" s="1"/>
  <c r="O11" i="13"/>
  <c r="N11" i="13"/>
  <c r="Q10" i="13"/>
  <c r="P10" i="13"/>
  <c r="O10" i="13"/>
  <c r="N10" i="13"/>
  <c r="O484" i="13"/>
  <c r="Q482" i="12"/>
  <c r="P482" i="12"/>
  <c r="O482" i="12"/>
  <c r="N482" i="12"/>
  <c r="Q481" i="12"/>
  <c r="P481" i="12"/>
  <c r="O481" i="12"/>
  <c r="N481" i="12"/>
  <c r="Q480" i="12"/>
  <c r="P480" i="12"/>
  <c r="O480" i="12"/>
  <c r="N480" i="12"/>
  <c r="Q479" i="12"/>
  <c r="P479" i="12"/>
  <c r="O479" i="12"/>
  <c r="N479" i="12"/>
  <c r="Q478" i="12"/>
  <c r="P478" i="12"/>
  <c r="O478" i="12"/>
  <c r="N478" i="12"/>
  <c r="Q477" i="12"/>
  <c r="P477" i="12"/>
  <c r="O477" i="12"/>
  <c r="N477" i="12"/>
  <c r="Q476" i="12"/>
  <c r="P476" i="12"/>
  <c r="O476" i="12"/>
  <c r="N476" i="12"/>
  <c r="Q475" i="12"/>
  <c r="P475" i="12"/>
  <c r="O475" i="12"/>
  <c r="N475" i="12"/>
  <c r="Q473" i="12"/>
  <c r="P473" i="12"/>
  <c r="O473" i="12"/>
  <c r="N473" i="12"/>
  <c r="Q472" i="12"/>
  <c r="P472" i="12"/>
  <c r="O472" i="12"/>
  <c r="N472" i="12"/>
  <c r="Q471" i="12"/>
  <c r="P471" i="12"/>
  <c r="O471" i="12"/>
  <c r="N471" i="12"/>
  <c r="Q470" i="12"/>
  <c r="P470" i="12"/>
  <c r="O470" i="12"/>
  <c r="N470" i="12"/>
  <c r="Q469" i="12"/>
  <c r="P469" i="12"/>
  <c r="O469" i="12"/>
  <c r="N469" i="12"/>
  <c r="Q468" i="12"/>
  <c r="P468" i="12"/>
  <c r="O468" i="12"/>
  <c r="N468" i="12"/>
  <c r="Q467" i="12"/>
  <c r="P467" i="12"/>
  <c r="O467" i="12"/>
  <c r="N467" i="12"/>
  <c r="Q466" i="12"/>
  <c r="P466" i="12"/>
  <c r="O466" i="12"/>
  <c r="N466" i="12"/>
  <c r="Q464" i="12"/>
  <c r="P464" i="12"/>
  <c r="O464" i="12"/>
  <c r="N464" i="12"/>
  <c r="Q463" i="12"/>
  <c r="P463" i="12"/>
  <c r="O463" i="12"/>
  <c r="N463" i="12"/>
  <c r="Q462" i="12"/>
  <c r="P462" i="12"/>
  <c r="O462" i="12"/>
  <c r="N462" i="12"/>
  <c r="Q461" i="12"/>
  <c r="P461" i="12"/>
  <c r="O461" i="12"/>
  <c r="N461" i="12"/>
  <c r="Q460" i="12"/>
  <c r="P460" i="12"/>
  <c r="O460" i="12"/>
  <c r="N460" i="12"/>
  <c r="Q459" i="12"/>
  <c r="P459" i="12"/>
  <c r="O459" i="12"/>
  <c r="N459" i="12"/>
  <c r="Q458" i="12"/>
  <c r="P458" i="12"/>
  <c r="O458" i="12"/>
  <c r="N458" i="12"/>
  <c r="Q457" i="12"/>
  <c r="P457" i="12"/>
  <c r="O457" i="12"/>
  <c r="N457" i="12"/>
  <c r="Q456" i="12"/>
  <c r="P456" i="12"/>
  <c r="O456" i="12"/>
  <c r="N456" i="12"/>
  <c r="Q455" i="12"/>
  <c r="P455" i="12"/>
  <c r="O455" i="12"/>
  <c r="N455" i="12"/>
  <c r="Q454" i="12"/>
  <c r="P454" i="12"/>
  <c r="O454" i="12"/>
  <c r="N454" i="12"/>
  <c r="Q452" i="12"/>
  <c r="P452" i="12"/>
  <c r="O452" i="12"/>
  <c r="N452" i="12"/>
  <c r="Q451" i="12"/>
  <c r="P451" i="12"/>
  <c r="O451" i="12"/>
  <c r="N451" i="12"/>
  <c r="Q450" i="12"/>
  <c r="P450" i="12"/>
  <c r="O450" i="12"/>
  <c r="N450" i="12"/>
  <c r="Q449" i="12"/>
  <c r="P449" i="12"/>
  <c r="O449" i="12"/>
  <c r="N449" i="12"/>
  <c r="Q448" i="12"/>
  <c r="P448" i="12"/>
  <c r="O448" i="12"/>
  <c r="N448" i="12"/>
  <c r="Q447" i="12"/>
  <c r="P447" i="12"/>
  <c r="O447" i="12"/>
  <c r="N447" i="12"/>
  <c r="Q446" i="12"/>
  <c r="P446" i="12"/>
  <c r="O446" i="12"/>
  <c r="N446" i="12"/>
  <c r="Q445" i="12"/>
  <c r="P445" i="12"/>
  <c r="O445" i="12"/>
  <c r="N445" i="12"/>
  <c r="Q444" i="12"/>
  <c r="P444" i="12"/>
  <c r="O444" i="12"/>
  <c r="N444" i="12"/>
  <c r="Q442" i="12"/>
  <c r="P442" i="12"/>
  <c r="O442" i="12"/>
  <c r="N442" i="12"/>
  <c r="Q441" i="12"/>
  <c r="P441" i="12"/>
  <c r="O441" i="12"/>
  <c r="N441" i="12"/>
  <c r="Q440" i="12"/>
  <c r="P440" i="12"/>
  <c r="O440" i="12"/>
  <c r="N440" i="12"/>
  <c r="Q439" i="12"/>
  <c r="P439" i="12"/>
  <c r="O439" i="12"/>
  <c r="N439" i="12"/>
  <c r="Q438" i="12"/>
  <c r="P438" i="12"/>
  <c r="O438" i="12"/>
  <c r="N438" i="12"/>
  <c r="Q437" i="12"/>
  <c r="P437" i="12"/>
  <c r="O437" i="12"/>
  <c r="N437" i="12"/>
  <c r="Q436" i="12"/>
  <c r="P436" i="12"/>
  <c r="O436" i="12"/>
  <c r="N436" i="12"/>
  <c r="Q435" i="12"/>
  <c r="P435" i="12"/>
  <c r="O435" i="12"/>
  <c r="N435" i="12"/>
  <c r="Q434" i="12"/>
  <c r="P434" i="12"/>
  <c r="O434" i="12"/>
  <c r="N434" i="12"/>
  <c r="Q433" i="12"/>
  <c r="P433" i="12"/>
  <c r="O433" i="12"/>
  <c r="N433" i="12"/>
  <c r="Q432" i="12"/>
  <c r="P432" i="12"/>
  <c r="O432" i="12"/>
  <c r="N432" i="12"/>
  <c r="Q431" i="12"/>
  <c r="P431" i="12"/>
  <c r="O431" i="12"/>
  <c r="N431" i="12"/>
  <c r="Q430" i="12"/>
  <c r="P430" i="12"/>
  <c r="O430" i="12"/>
  <c r="N430" i="12"/>
  <c r="Q429" i="12"/>
  <c r="P429" i="12"/>
  <c r="O429" i="12"/>
  <c r="N429" i="12"/>
  <c r="Q427" i="12"/>
  <c r="P427" i="12"/>
  <c r="O427" i="12"/>
  <c r="N427" i="12"/>
  <c r="Q426" i="12"/>
  <c r="P426" i="12"/>
  <c r="O426" i="12"/>
  <c r="N426" i="12"/>
  <c r="Q425" i="12"/>
  <c r="P425" i="12"/>
  <c r="O425" i="12"/>
  <c r="N425" i="12"/>
  <c r="Q424" i="12"/>
  <c r="P424" i="12"/>
  <c r="O424" i="12"/>
  <c r="N424" i="12"/>
  <c r="Q423" i="12"/>
  <c r="P423" i="12"/>
  <c r="O423" i="12"/>
  <c r="N423" i="12"/>
  <c r="Q422" i="12"/>
  <c r="P422" i="12"/>
  <c r="O422" i="12"/>
  <c r="N422" i="12"/>
  <c r="Q421" i="12"/>
  <c r="P421" i="12"/>
  <c r="O421" i="12"/>
  <c r="N421" i="12"/>
  <c r="Q420" i="12"/>
  <c r="P420" i="12"/>
  <c r="O420" i="12"/>
  <c r="N420" i="12"/>
  <c r="Q419" i="12"/>
  <c r="P419" i="12"/>
  <c r="O419" i="12"/>
  <c r="N419" i="12"/>
  <c r="Q418" i="12"/>
  <c r="P418" i="12"/>
  <c r="O418" i="12"/>
  <c r="N418" i="12"/>
  <c r="Q416" i="12"/>
  <c r="P416" i="12"/>
  <c r="O416" i="12"/>
  <c r="N416" i="12"/>
  <c r="Q415" i="12"/>
  <c r="P415" i="12"/>
  <c r="O415" i="12"/>
  <c r="N415" i="12"/>
  <c r="Q414" i="12"/>
  <c r="P414" i="12"/>
  <c r="O414" i="12"/>
  <c r="N414" i="12"/>
  <c r="Q413" i="12"/>
  <c r="P413" i="12"/>
  <c r="O413" i="12"/>
  <c r="N413" i="12"/>
  <c r="Q412" i="12"/>
  <c r="P412" i="12"/>
  <c r="O412" i="12"/>
  <c r="N412" i="12"/>
  <c r="Q411" i="12"/>
  <c r="P411" i="12"/>
  <c r="O411" i="12"/>
  <c r="N411" i="12"/>
  <c r="Q410" i="12"/>
  <c r="P410" i="12"/>
  <c r="O410" i="12"/>
  <c r="N410" i="12"/>
  <c r="Q409" i="12"/>
  <c r="P409" i="12"/>
  <c r="O409" i="12"/>
  <c r="N409" i="12"/>
  <c r="Q408" i="12"/>
  <c r="P408" i="12"/>
  <c r="O408" i="12"/>
  <c r="N408" i="12"/>
  <c r="Q406" i="12"/>
  <c r="P406" i="12"/>
  <c r="O406" i="12"/>
  <c r="N406" i="12"/>
  <c r="Q405" i="12"/>
  <c r="P405" i="12"/>
  <c r="O405" i="12"/>
  <c r="N405" i="12"/>
  <c r="Q404" i="12"/>
  <c r="P404" i="12"/>
  <c r="O404" i="12"/>
  <c r="N404" i="12"/>
  <c r="Q403" i="12"/>
  <c r="P403" i="12"/>
  <c r="O403" i="12"/>
  <c r="N403" i="12"/>
  <c r="Q402" i="12"/>
  <c r="P402" i="12"/>
  <c r="O402" i="12"/>
  <c r="N402" i="12"/>
  <c r="Q401" i="12"/>
  <c r="P401" i="12"/>
  <c r="O401" i="12"/>
  <c r="N401" i="12"/>
  <c r="Q400" i="12"/>
  <c r="P400" i="12"/>
  <c r="O400" i="12"/>
  <c r="N400" i="12"/>
  <c r="Q399" i="12"/>
  <c r="P399" i="12"/>
  <c r="O399" i="12"/>
  <c r="N399" i="12"/>
  <c r="Q398" i="12"/>
  <c r="P398" i="12"/>
  <c r="O398" i="12"/>
  <c r="N398" i="12"/>
  <c r="Q396" i="12"/>
  <c r="P396" i="12"/>
  <c r="O396" i="12"/>
  <c r="N396" i="12"/>
  <c r="Q395" i="12"/>
  <c r="P395" i="12"/>
  <c r="O395" i="12"/>
  <c r="N395" i="12"/>
  <c r="Q394" i="12"/>
  <c r="P394" i="12"/>
  <c r="O394" i="12"/>
  <c r="N394" i="12"/>
  <c r="Q393" i="12"/>
  <c r="P393" i="12"/>
  <c r="O393" i="12"/>
  <c r="N393" i="12"/>
  <c r="Q392" i="12"/>
  <c r="P392" i="12"/>
  <c r="O392" i="12"/>
  <c r="N392" i="12"/>
  <c r="Q391" i="12"/>
  <c r="P391" i="12"/>
  <c r="O391" i="12"/>
  <c r="N391" i="12"/>
  <c r="Q390" i="12"/>
  <c r="P390" i="12"/>
  <c r="O390" i="12"/>
  <c r="N390" i="12"/>
  <c r="Q389" i="12"/>
  <c r="P389" i="12"/>
  <c r="O389" i="12"/>
  <c r="N389" i="12"/>
  <c r="Q388" i="12"/>
  <c r="P388" i="12"/>
  <c r="O388" i="12"/>
  <c r="N388" i="12"/>
  <c r="Q387" i="12"/>
  <c r="P387" i="12"/>
  <c r="O387" i="12"/>
  <c r="N387" i="12"/>
  <c r="Q386" i="12"/>
  <c r="P386" i="12"/>
  <c r="O386" i="12"/>
  <c r="N386" i="12"/>
  <c r="Q385" i="12"/>
  <c r="P385" i="12"/>
  <c r="O385" i="12"/>
  <c r="N385" i="12"/>
  <c r="Q383" i="12"/>
  <c r="P383" i="12"/>
  <c r="O383" i="12"/>
  <c r="N383" i="12"/>
  <c r="Q382" i="12"/>
  <c r="P382" i="12"/>
  <c r="O382" i="12"/>
  <c r="N382" i="12"/>
  <c r="Q381" i="12"/>
  <c r="P381" i="12"/>
  <c r="O381" i="12"/>
  <c r="N381" i="12"/>
  <c r="Q380" i="12"/>
  <c r="P380" i="12"/>
  <c r="O380" i="12"/>
  <c r="N380" i="12"/>
  <c r="Q379" i="12"/>
  <c r="P379" i="12"/>
  <c r="O379" i="12"/>
  <c r="N379" i="12"/>
  <c r="Q378" i="12"/>
  <c r="P378" i="12"/>
  <c r="O378" i="12"/>
  <c r="N378" i="12"/>
  <c r="Q377" i="12"/>
  <c r="P377" i="12"/>
  <c r="O377" i="12"/>
  <c r="N377" i="12"/>
  <c r="Q375" i="12"/>
  <c r="P375" i="12"/>
  <c r="O375" i="12"/>
  <c r="N375" i="12"/>
  <c r="Q374" i="12"/>
  <c r="P374" i="12"/>
  <c r="O374" i="12"/>
  <c r="N374" i="12"/>
  <c r="Q373" i="12"/>
  <c r="P373" i="12"/>
  <c r="O373" i="12"/>
  <c r="N373" i="12"/>
  <c r="Q372" i="12"/>
  <c r="P372" i="12"/>
  <c r="O372" i="12"/>
  <c r="N372" i="12"/>
  <c r="Q371" i="12"/>
  <c r="P371" i="12"/>
  <c r="O371" i="12"/>
  <c r="N371" i="12"/>
  <c r="Q369" i="12"/>
  <c r="P369" i="12"/>
  <c r="O369" i="12"/>
  <c r="N369" i="12"/>
  <c r="Q368" i="12"/>
  <c r="P368" i="12"/>
  <c r="O368" i="12"/>
  <c r="N368" i="12"/>
  <c r="Q367" i="12"/>
  <c r="P367" i="12"/>
  <c r="O367" i="12"/>
  <c r="N367" i="12"/>
  <c r="Q366" i="12"/>
  <c r="P366" i="12"/>
  <c r="O366" i="12"/>
  <c r="N366" i="12"/>
  <c r="Q365" i="12"/>
  <c r="P365" i="12"/>
  <c r="O365" i="12"/>
  <c r="N365" i="12"/>
  <c r="Q363" i="12"/>
  <c r="P363" i="12"/>
  <c r="O363" i="12"/>
  <c r="N363" i="12"/>
  <c r="Q362" i="12"/>
  <c r="P362" i="12"/>
  <c r="O362" i="12"/>
  <c r="N362" i="12"/>
  <c r="Q361" i="12"/>
  <c r="P361" i="12"/>
  <c r="O361" i="12"/>
  <c r="N361" i="12"/>
  <c r="Q360" i="12"/>
  <c r="P360" i="12"/>
  <c r="O360" i="12"/>
  <c r="N360" i="12"/>
  <c r="Q359" i="12"/>
  <c r="P359" i="12"/>
  <c r="O359" i="12"/>
  <c r="N359" i="12"/>
  <c r="Q358" i="12"/>
  <c r="P358" i="12"/>
  <c r="O358" i="12"/>
  <c r="N358" i="12"/>
  <c r="Q357" i="12"/>
  <c r="P357" i="12"/>
  <c r="O357" i="12"/>
  <c r="N357" i="12"/>
  <c r="Q356" i="12"/>
  <c r="P356" i="12"/>
  <c r="O356" i="12"/>
  <c r="N356" i="12"/>
  <c r="Q354" i="12"/>
  <c r="P354" i="12"/>
  <c r="O354" i="12"/>
  <c r="N354" i="12"/>
  <c r="Q353" i="12"/>
  <c r="P353" i="12"/>
  <c r="O353" i="12"/>
  <c r="N353" i="12"/>
  <c r="Q352" i="12"/>
  <c r="P352" i="12"/>
  <c r="O352" i="12"/>
  <c r="N352" i="12"/>
  <c r="Q351" i="12"/>
  <c r="P351" i="12"/>
  <c r="O351" i="12"/>
  <c r="N351" i="12"/>
  <c r="Q350" i="12"/>
  <c r="P350" i="12"/>
  <c r="O350" i="12"/>
  <c r="N350" i="12"/>
  <c r="Q349" i="12"/>
  <c r="P349" i="12"/>
  <c r="O349" i="12"/>
  <c r="N349" i="12"/>
  <c r="Q348" i="12"/>
  <c r="P348" i="12"/>
  <c r="O348" i="12"/>
  <c r="N348" i="12"/>
  <c r="Q347" i="12"/>
  <c r="P347" i="12"/>
  <c r="O347" i="12"/>
  <c r="N347" i="12"/>
  <c r="Q346" i="12"/>
  <c r="P346" i="12"/>
  <c r="O346" i="12"/>
  <c r="N346" i="12"/>
  <c r="Q345" i="12"/>
  <c r="P345" i="12"/>
  <c r="O345" i="12"/>
  <c r="N345" i="12"/>
  <c r="Q343" i="12"/>
  <c r="P343" i="12"/>
  <c r="O343" i="12"/>
  <c r="N343" i="12"/>
  <c r="Q342" i="12"/>
  <c r="P342" i="12"/>
  <c r="O342" i="12"/>
  <c r="N342" i="12"/>
  <c r="Q341" i="12"/>
  <c r="P341" i="12"/>
  <c r="O341" i="12"/>
  <c r="N341" i="12"/>
  <c r="Q340" i="12"/>
  <c r="P340" i="12"/>
  <c r="O340" i="12"/>
  <c r="N340" i="12"/>
  <c r="Q339" i="12"/>
  <c r="P339" i="12"/>
  <c r="O339" i="12"/>
  <c r="N339" i="12"/>
  <c r="Q338" i="12"/>
  <c r="P338" i="12"/>
  <c r="O338" i="12"/>
  <c r="N338" i="12"/>
  <c r="Q337" i="12"/>
  <c r="P337" i="12"/>
  <c r="O337" i="12"/>
  <c r="N337" i="12"/>
  <c r="Q336" i="12"/>
  <c r="P336" i="12"/>
  <c r="O336" i="12"/>
  <c r="N336" i="12"/>
  <c r="Q334" i="12"/>
  <c r="P334" i="12"/>
  <c r="O334" i="12"/>
  <c r="N334" i="12"/>
  <c r="Q333" i="12"/>
  <c r="P333" i="12"/>
  <c r="O333" i="12"/>
  <c r="N333" i="12"/>
  <c r="Q332" i="12"/>
  <c r="P332" i="12"/>
  <c r="O332" i="12"/>
  <c r="N332" i="12"/>
  <c r="Q331" i="12"/>
  <c r="P331" i="12"/>
  <c r="O331" i="12"/>
  <c r="N331" i="12"/>
  <c r="Q330" i="12"/>
  <c r="P330" i="12"/>
  <c r="O330" i="12"/>
  <c r="N330" i="12"/>
  <c r="Q328" i="12"/>
  <c r="P328" i="12"/>
  <c r="O328" i="12"/>
  <c r="N328" i="12"/>
  <c r="Q327" i="12"/>
  <c r="P327" i="12"/>
  <c r="O327" i="12"/>
  <c r="N327" i="12"/>
  <c r="Q326" i="12"/>
  <c r="P326" i="12"/>
  <c r="O326" i="12"/>
  <c r="N326" i="12"/>
  <c r="Q325" i="12"/>
  <c r="P325" i="12"/>
  <c r="O325" i="12"/>
  <c r="N325" i="12"/>
  <c r="Q324" i="12"/>
  <c r="P324" i="12"/>
  <c r="O324" i="12"/>
  <c r="N324" i="12"/>
  <c r="Q323" i="12"/>
  <c r="P323" i="12"/>
  <c r="O323" i="12"/>
  <c r="N323" i="12"/>
  <c r="Q322" i="12"/>
  <c r="P322" i="12"/>
  <c r="O322" i="12"/>
  <c r="N322" i="12"/>
  <c r="Q321" i="12"/>
  <c r="P321" i="12"/>
  <c r="O321" i="12"/>
  <c r="N321" i="12"/>
  <c r="Q320" i="12"/>
  <c r="P320" i="12"/>
  <c r="O320" i="12"/>
  <c r="N320" i="12"/>
  <c r="Q318" i="12"/>
  <c r="P318" i="12"/>
  <c r="O318" i="12"/>
  <c r="N318" i="12"/>
  <c r="Q317" i="12"/>
  <c r="P317" i="12"/>
  <c r="O317" i="12"/>
  <c r="N317" i="12"/>
  <c r="Q316" i="12"/>
  <c r="P316" i="12"/>
  <c r="O316" i="12"/>
  <c r="N316" i="12"/>
  <c r="Q315" i="12"/>
  <c r="P315" i="12"/>
  <c r="O315" i="12"/>
  <c r="N315" i="12"/>
  <c r="Q314" i="12"/>
  <c r="P314" i="12"/>
  <c r="O314" i="12"/>
  <c r="N314" i="12"/>
  <c r="Q313" i="12"/>
  <c r="P313" i="12"/>
  <c r="O313" i="12"/>
  <c r="N313" i="12"/>
  <c r="Q312" i="12"/>
  <c r="P312" i="12"/>
  <c r="O312" i="12"/>
  <c r="N312" i="12"/>
  <c r="Q310" i="12"/>
  <c r="P310" i="12"/>
  <c r="O310" i="12"/>
  <c r="N310" i="12"/>
  <c r="Q309" i="12"/>
  <c r="P309" i="12"/>
  <c r="O309" i="12"/>
  <c r="N309" i="12"/>
  <c r="Q308" i="12"/>
  <c r="P308" i="12"/>
  <c r="O308" i="12"/>
  <c r="N308" i="12"/>
  <c r="Q307" i="12"/>
  <c r="P307" i="12"/>
  <c r="O307" i="12"/>
  <c r="N307" i="12"/>
  <c r="Q306" i="12"/>
  <c r="P306" i="12"/>
  <c r="O306" i="12"/>
  <c r="N306" i="12"/>
  <c r="Q305" i="12"/>
  <c r="P305" i="12"/>
  <c r="O305" i="12"/>
  <c r="N305" i="12"/>
  <c r="Q304" i="12"/>
  <c r="P304" i="12"/>
  <c r="O304" i="12"/>
  <c r="N304" i="12"/>
  <c r="Q303" i="12"/>
  <c r="P303" i="12"/>
  <c r="O303" i="12"/>
  <c r="N303" i="12"/>
  <c r="Q302" i="12"/>
  <c r="P302" i="12"/>
  <c r="O302" i="12"/>
  <c r="N302" i="12"/>
  <c r="Q301" i="12"/>
  <c r="P301" i="12"/>
  <c r="O301" i="12"/>
  <c r="N301" i="12"/>
  <c r="Q299" i="12"/>
  <c r="P299" i="12"/>
  <c r="O299" i="12"/>
  <c r="N299" i="12"/>
  <c r="Q298" i="12"/>
  <c r="P298" i="12"/>
  <c r="O298" i="12"/>
  <c r="N298" i="12"/>
  <c r="Q297" i="12"/>
  <c r="P297" i="12"/>
  <c r="O297" i="12"/>
  <c r="N297" i="12"/>
  <c r="Q296" i="12"/>
  <c r="P296" i="12"/>
  <c r="O296" i="12"/>
  <c r="N296" i="12"/>
  <c r="Q295" i="12"/>
  <c r="P295" i="12"/>
  <c r="O295" i="12"/>
  <c r="N295" i="12"/>
  <c r="Q294" i="12"/>
  <c r="P294" i="12"/>
  <c r="O294" i="12"/>
  <c r="O483" i="12" s="1"/>
  <c r="N294" i="12"/>
  <c r="N483" i="12" s="1"/>
  <c r="Q293" i="12"/>
  <c r="P293" i="12"/>
  <c r="P483" i="12" s="1"/>
  <c r="O293" i="12"/>
  <c r="N293" i="12"/>
  <c r="Q292" i="12"/>
  <c r="Q483" i="12" s="1"/>
  <c r="P292" i="12"/>
  <c r="O292" i="12"/>
  <c r="N292" i="12"/>
  <c r="Q290" i="12"/>
  <c r="P290" i="12"/>
  <c r="O290" i="12"/>
  <c r="N290" i="12"/>
  <c r="Q289" i="12"/>
  <c r="P289" i="12"/>
  <c r="O289" i="12"/>
  <c r="N289" i="12"/>
  <c r="Q288" i="12"/>
  <c r="P288" i="12"/>
  <c r="O288" i="12"/>
  <c r="N288" i="12"/>
  <c r="Q286" i="12"/>
  <c r="P286" i="12"/>
  <c r="O286" i="12"/>
  <c r="N286" i="12"/>
  <c r="Q285" i="12"/>
  <c r="P285" i="12"/>
  <c r="O285" i="12"/>
  <c r="N285" i="12"/>
  <c r="Q283" i="12"/>
  <c r="P283" i="12"/>
  <c r="O283" i="12"/>
  <c r="N283" i="12"/>
  <c r="Q281" i="12"/>
  <c r="P281" i="12"/>
  <c r="O281" i="12"/>
  <c r="N281" i="12"/>
  <c r="Q280" i="12"/>
  <c r="P280" i="12"/>
  <c r="O280" i="12"/>
  <c r="N280" i="12"/>
  <c r="Q278" i="12"/>
  <c r="P278" i="12"/>
  <c r="O278" i="12"/>
  <c r="N278" i="12"/>
  <c r="Q277" i="12"/>
  <c r="P277" i="12"/>
  <c r="O277" i="12"/>
  <c r="N277" i="12"/>
  <c r="Q276" i="12"/>
  <c r="P276" i="12"/>
  <c r="O276" i="12"/>
  <c r="N276" i="12"/>
  <c r="Q274" i="12"/>
  <c r="P274" i="12"/>
  <c r="O274" i="12"/>
  <c r="N274" i="12"/>
  <c r="Q273" i="12"/>
  <c r="P273" i="12"/>
  <c r="O273" i="12"/>
  <c r="N273" i="12"/>
  <c r="Q272" i="12"/>
  <c r="P272" i="12"/>
  <c r="O272" i="12"/>
  <c r="N272" i="12"/>
  <c r="Q271" i="12"/>
  <c r="P271" i="12"/>
  <c r="O271" i="12"/>
  <c r="N271" i="12"/>
  <c r="Q270" i="12"/>
  <c r="P270" i="12"/>
  <c r="O270" i="12"/>
  <c r="N270" i="12"/>
  <c r="Q268" i="12"/>
  <c r="P268" i="12"/>
  <c r="O268" i="12"/>
  <c r="N268" i="12"/>
  <c r="Q267" i="12"/>
  <c r="P267" i="12"/>
  <c r="O267" i="12"/>
  <c r="N267" i="12"/>
  <c r="Q266" i="12"/>
  <c r="P266" i="12"/>
  <c r="O266" i="12"/>
  <c r="N266" i="12"/>
  <c r="Q265" i="12"/>
  <c r="P265" i="12"/>
  <c r="O265" i="12"/>
  <c r="N265" i="12"/>
  <c r="Q264" i="12"/>
  <c r="P264" i="12"/>
  <c r="O264" i="12"/>
  <c r="N264" i="12"/>
  <c r="Q262" i="12"/>
  <c r="P262" i="12"/>
  <c r="O262" i="12"/>
  <c r="N262" i="12"/>
  <c r="Q260" i="12"/>
  <c r="P260" i="12"/>
  <c r="O260" i="12"/>
  <c r="N260" i="12"/>
  <c r="Q259" i="12"/>
  <c r="P259" i="12"/>
  <c r="O259" i="12"/>
  <c r="N259" i="12"/>
  <c r="Q258" i="12"/>
  <c r="P258" i="12"/>
  <c r="O258" i="12"/>
  <c r="N258" i="12"/>
  <c r="Q257" i="12"/>
  <c r="P257" i="12"/>
  <c r="O257" i="12"/>
  <c r="N257" i="12"/>
  <c r="Q256" i="12"/>
  <c r="P256" i="12"/>
  <c r="O256" i="12"/>
  <c r="N256" i="12"/>
  <c r="Q254" i="12"/>
  <c r="P254" i="12"/>
  <c r="O254" i="12"/>
  <c r="N254" i="12"/>
  <c r="Q253" i="12"/>
  <c r="P253" i="12"/>
  <c r="O253" i="12"/>
  <c r="N253" i="12"/>
  <c r="Q252" i="12"/>
  <c r="P252" i="12"/>
  <c r="O252" i="12"/>
  <c r="N252" i="12"/>
  <c r="Q251" i="12"/>
  <c r="P251" i="12"/>
  <c r="O251" i="12"/>
  <c r="N251" i="12"/>
  <c r="Q250" i="12"/>
  <c r="P250" i="12"/>
  <c r="O250" i="12"/>
  <c r="N250" i="12"/>
  <c r="Q249" i="12"/>
  <c r="P249" i="12"/>
  <c r="O249" i="12"/>
  <c r="N249" i="12"/>
  <c r="Q248" i="12"/>
  <c r="P248" i="12"/>
  <c r="O248" i="12"/>
  <c r="N248" i="12"/>
  <c r="Q247" i="12"/>
  <c r="P247" i="12"/>
  <c r="O247" i="12"/>
  <c r="N247" i="12"/>
  <c r="Q245" i="12"/>
  <c r="P245" i="12"/>
  <c r="O245" i="12"/>
  <c r="N245" i="12"/>
  <c r="Q244" i="12"/>
  <c r="P244" i="12"/>
  <c r="O244" i="12"/>
  <c r="N244" i="12"/>
  <c r="Q243" i="12"/>
  <c r="P243" i="12"/>
  <c r="O243" i="12"/>
  <c r="N243" i="12"/>
  <c r="Q242" i="12"/>
  <c r="P242" i="12"/>
  <c r="O242" i="12"/>
  <c r="N242" i="12"/>
  <c r="Q241" i="12"/>
  <c r="P241" i="12"/>
  <c r="O241" i="12"/>
  <c r="N241" i="12"/>
  <c r="Q239" i="12"/>
  <c r="P239" i="12"/>
  <c r="O239" i="12"/>
  <c r="N239" i="12"/>
  <c r="Q238" i="12"/>
  <c r="P238" i="12"/>
  <c r="O238" i="12"/>
  <c r="N238" i="12"/>
  <c r="Q237" i="12"/>
  <c r="P237" i="12"/>
  <c r="O237" i="12"/>
  <c r="N237" i="12"/>
  <c r="Q236" i="12"/>
  <c r="P236" i="12"/>
  <c r="O236" i="12"/>
  <c r="N236" i="12"/>
  <c r="Q235" i="12"/>
  <c r="P235" i="12"/>
  <c r="O235" i="12"/>
  <c r="N235" i="12"/>
  <c r="Q233" i="12"/>
  <c r="P233" i="12"/>
  <c r="O233" i="12"/>
  <c r="N233" i="12"/>
  <c r="Q232" i="12"/>
  <c r="P232" i="12"/>
  <c r="O232" i="12"/>
  <c r="N232" i="12"/>
  <c r="Q230" i="12"/>
  <c r="P230" i="12"/>
  <c r="O230" i="12"/>
  <c r="N230" i="12"/>
  <c r="Q229" i="12"/>
  <c r="P229" i="12"/>
  <c r="O229" i="12"/>
  <c r="N229" i="12"/>
  <c r="Q228" i="12"/>
  <c r="P228" i="12"/>
  <c r="O228" i="12"/>
  <c r="N228" i="12"/>
  <c r="Q227" i="12"/>
  <c r="P227" i="12"/>
  <c r="O227" i="12"/>
  <c r="N227" i="12"/>
  <c r="Q226" i="12"/>
  <c r="P226" i="12"/>
  <c r="O226" i="12"/>
  <c r="N226" i="12"/>
  <c r="Q225" i="12"/>
  <c r="P225" i="12"/>
  <c r="O225" i="12"/>
  <c r="N225" i="12"/>
  <c r="Q224" i="12"/>
  <c r="P224" i="12"/>
  <c r="O224" i="12"/>
  <c r="N224" i="12"/>
  <c r="Q223" i="12"/>
  <c r="P223" i="12"/>
  <c r="O223" i="12"/>
  <c r="N223" i="12"/>
  <c r="Q222" i="12"/>
  <c r="P222" i="12"/>
  <c r="O222" i="12"/>
  <c r="N222" i="12"/>
  <c r="Q221" i="12"/>
  <c r="P221" i="12"/>
  <c r="O221" i="12"/>
  <c r="N221" i="12"/>
  <c r="Q220" i="12"/>
  <c r="P220" i="12"/>
  <c r="O220" i="12"/>
  <c r="N220" i="12"/>
  <c r="Q218" i="12"/>
  <c r="P218" i="12"/>
  <c r="O218" i="12"/>
  <c r="N218" i="12"/>
  <c r="Q217" i="12"/>
  <c r="P217" i="12"/>
  <c r="O217" i="12"/>
  <c r="N217" i="12"/>
  <c r="Q216" i="12"/>
  <c r="P216" i="12"/>
  <c r="O216" i="12"/>
  <c r="N216" i="12"/>
  <c r="Q215" i="12"/>
  <c r="P215" i="12"/>
  <c r="O215" i="12"/>
  <c r="N215" i="12"/>
  <c r="Q214" i="12"/>
  <c r="P214" i="12"/>
  <c r="O214" i="12"/>
  <c r="N214" i="12"/>
  <c r="Q213" i="12"/>
  <c r="P213" i="12"/>
  <c r="O213" i="12"/>
  <c r="N213" i="12"/>
  <c r="Q212" i="12"/>
  <c r="P212" i="12"/>
  <c r="O212" i="12"/>
  <c r="N212" i="12"/>
  <c r="Q211" i="12"/>
  <c r="P211" i="12"/>
  <c r="O211" i="12"/>
  <c r="N211" i="12"/>
  <c r="Q209" i="12"/>
  <c r="P209" i="12"/>
  <c r="O209" i="12"/>
  <c r="N209" i="12"/>
  <c r="Q208" i="12"/>
  <c r="P208" i="12"/>
  <c r="O208" i="12"/>
  <c r="N208" i="12"/>
  <c r="Q207" i="12"/>
  <c r="P207" i="12"/>
  <c r="O207" i="12"/>
  <c r="N207" i="12"/>
  <c r="Q206" i="12"/>
  <c r="P206" i="12"/>
  <c r="O206" i="12"/>
  <c r="N206" i="12"/>
  <c r="Q204" i="12"/>
  <c r="P204" i="12"/>
  <c r="O204" i="12"/>
  <c r="N204" i="12"/>
  <c r="Q203" i="12"/>
  <c r="P203" i="12"/>
  <c r="O203" i="12"/>
  <c r="N203" i="12"/>
  <c r="Q202" i="12"/>
  <c r="P202" i="12"/>
  <c r="O202" i="12"/>
  <c r="N202" i="12"/>
  <c r="Q201" i="12"/>
  <c r="P201" i="12"/>
  <c r="O201" i="12"/>
  <c r="N201" i="12"/>
  <c r="Q200" i="12"/>
  <c r="P200" i="12"/>
  <c r="O200" i="12"/>
  <c r="N200" i="12"/>
  <c r="Q199" i="12"/>
  <c r="P199" i="12"/>
  <c r="O199" i="12"/>
  <c r="N199" i="12"/>
  <c r="Q198" i="12"/>
  <c r="P198" i="12"/>
  <c r="O198" i="12"/>
  <c r="N198" i="12"/>
  <c r="Q196" i="12"/>
  <c r="P196" i="12"/>
  <c r="O196" i="12"/>
  <c r="N196" i="12"/>
  <c r="Q195" i="12"/>
  <c r="P195" i="12"/>
  <c r="O195" i="12"/>
  <c r="N195" i="12"/>
  <c r="Q194" i="12"/>
  <c r="P194" i="12"/>
  <c r="O194" i="12"/>
  <c r="N194" i="12"/>
  <c r="Q192" i="12"/>
  <c r="P192" i="12"/>
  <c r="O192" i="12"/>
  <c r="N192" i="12"/>
  <c r="Q191" i="12"/>
  <c r="P191" i="12"/>
  <c r="O191" i="12"/>
  <c r="N191" i="12"/>
  <c r="Q190" i="12"/>
  <c r="P190" i="12"/>
  <c r="O190" i="12"/>
  <c r="N190" i="12"/>
  <c r="Q189" i="12"/>
  <c r="P189" i="12"/>
  <c r="O189" i="12"/>
  <c r="N189" i="12"/>
  <c r="Q188" i="12"/>
  <c r="P188" i="12"/>
  <c r="O188" i="12"/>
  <c r="N188" i="12"/>
  <c r="Q187" i="12"/>
  <c r="P187" i="12"/>
  <c r="O187" i="12"/>
  <c r="N187" i="12"/>
  <c r="Q185" i="12"/>
  <c r="P185" i="12"/>
  <c r="O185" i="12"/>
  <c r="N185" i="12"/>
  <c r="Q184" i="12"/>
  <c r="P184" i="12"/>
  <c r="O184" i="12"/>
  <c r="N184" i="12"/>
  <c r="Q183" i="12"/>
  <c r="P183" i="12"/>
  <c r="O183" i="12"/>
  <c r="N183" i="12"/>
  <c r="Q182" i="12"/>
  <c r="P182" i="12"/>
  <c r="O182" i="12"/>
  <c r="N182" i="12"/>
  <c r="Q180" i="12"/>
  <c r="P180" i="12"/>
  <c r="O180" i="12"/>
  <c r="N180" i="12"/>
  <c r="Q179" i="12"/>
  <c r="P179" i="12"/>
  <c r="O179" i="12"/>
  <c r="N179" i="12"/>
  <c r="Q178" i="12"/>
  <c r="P178" i="12"/>
  <c r="O178" i="12"/>
  <c r="N178" i="12"/>
  <c r="Q177" i="12"/>
  <c r="P177" i="12"/>
  <c r="O177" i="12"/>
  <c r="N177" i="12"/>
  <c r="Q176" i="12"/>
  <c r="Q291" i="12" s="1"/>
  <c r="P176" i="12"/>
  <c r="P291" i="12" s="1"/>
  <c r="O176" i="12"/>
  <c r="N176" i="12"/>
  <c r="Q175" i="12"/>
  <c r="P175" i="12"/>
  <c r="O175" i="12"/>
  <c r="N175" i="12"/>
  <c r="Q174" i="12"/>
  <c r="P174" i="12"/>
  <c r="O174" i="12"/>
  <c r="O291" i="12" s="1"/>
  <c r="N174" i="12"/>
  <c r="N291" i="12" s="1"/>
  <c r="Q170" i="12"/>
  <c r="P170" i="12"/>
  <c r="O170" i="12"/>
  <c r="N170" i="12"/>
  <c r="Q169" i="12"/>
  <c r="P169" i="12"/>
  <c r="O169" i="12"/>
  <c r="N169" i="12"/>
  <c r="Q168" i="12"/>
  <c r="P168" i="12"/>
  <c r="O168" i="12"/>
  <c r="N168" i="12"/>
  <c r="Q167" i="12"/>
  <c r="P167" i="12"/>
  <c r="O167" i="12"/>
  <c r="N167" i="12"/>
  <c r="Q166" i="12"/>
  <c r="P166" i="12"/>
  <c r="O166" i="12"/>
  <c r="N166" i="12"/>
  <c r="Q165" i="12"/>
  <c r="P165" i="12"/>
  <c r="O165" i="12"/>
  <c r="N165" i="12"/>
  <c r="Q164" i="12"/>
  <c r="P164" i="12"/>
  <c r="O164" i="12"/>
  <c r="N164" i="12"/>
  <c r="Q163" i="12"/>
  <c r="P163" i="12"/>
  <c r="O163" i="12"/>
  <c r="N163" i="12"/>
  <c r="Q162" i="12"/>
  <c r="P162" i="12"/>
  <c r="O162" i="12"/>
  <c r="N162" i="12"/>
  <c r="Q161" i="12"/>
  <c r="P161" i="12"/>
  <c r="O161" i="12"/>
  <c r="N161" i="12"/>
  <c r="Q159" i="12"/>
  <c r="P159" i="12"/>
  <c r="O159" i="12"/>
  <c r="N159" i="12"/>
  <c r="Q158" i="12"/>
  <c r="P158" i="12"/>
  <c r="O158" i="12"/>
  <c r="N158" i="12"/>
  <c r="Q157" i="12"/>
  <c r="P157" i="12"/>
  <c r="O157" i="12"/>
  <c r="N157" i="12"/>
  <c r="Q156" i="12"/>
  <c r="P156" i="12"/>
  <c r="O156" i="12"/>
  <c r="N156" i="12"/>
  <c r="Q155" i="12"/>
  <c r="P155" i="12"/>
  <c r="O155" i="12"/>
  <c r="N155" i="12"/>
  <c r="Q154" i="12"/>
  <c r="P154" i="12"/>
  <c r="O154" i="12"/>
  <c r="N154" i="12"/>
  <c r="Q152" i="12"/>
  <c r="P152" i="12"/>
  <c r="O152" i="12"/>
  <c r="N152" i="12"/>
  <c r="Q151" i="12"/>
  <c r="P151" i="12"/>
  <c r="O151" i="12"/>
  <c r="N151" i="12"/>
  <c r="Q150" i="12"/>
  <c r="P150" i="12"/>
  <c r="O150" i="12"/>
  <c r="N150" i="12"/>
  <c r="Q149" i="12"/>
  <c r="P149" i="12"/>
  <c r="O149" i="12"/>
  <c r="N149" i="12"/>
  <c r="Q148" i="12"/>
  <c r="P148" i="12"/>
  <c r="O148" i="12"/>
  <c r="N148" i="12"/>
  <c r="Q147" i="12"/>
  <c r="P147" i="12"/>
  <c r="O147" i="12"/>
  <c r="N147" i="12"/>
  <c r="Q146" i="12"/>
  <c r="P146" i="12"/>
  <c r="O146" i="12"/>
  <c r="N146" i="12"/>
  <c r="Q145" i="12"/>
  <c r="P145" i="12"/>
  <c r="O145" i="12"/>
  <c r="N145" i="12"/>
  <c r="Q143" i="12"/>
  <c r="P143" i="12"/>
  <c r="O143" i="12"/>
  <c r="N143" i="12"/>
  <c r="Q142" i="12"/>
  <c r="P142" i="12"/>
  <c r="O142" i="12"/>
  <c r="N142" i="12"/>
  <c r="Q141" i="12"/>
  <c r="P141" i="12"/>
  <c r="O141" i="12"/>
  <c r="N141" i="12"/>
  <c r="Q140" i="12"/>
  <c r="P140" i="12"/>
  <c r="O140" i="12"/>
  <c r="N140" i="12"/>
  <c r="Q139" i="12"/>
  <c r="P139" i="12"/>
  <c r="O139" i="12"/>
  <c r="N139" i="12"/>
  <c r="Q138" i="12"/>
  <c r="P138" i="12"/>
  <c r="O138" i="12"/>
  <c r="N138" i="12"/>
  <c r="Q137" i="12"/>
  <c r="P137" i="12"/>
  <c r="O137" i="12"/>
  <c r="N137" i="12"/>
  <c r="Q135" i="12"/>
  <c r="P135" i="12"/>
  <c r="O135" i="12"/>
  <c r="N135" i="12"/>
  <c r="Q134" i="12"/>
  <c r="P134" i="12"/>
  <c r="O134" i="12"/>
  <c r="N134" i="12"/>
  <c r="Q133" i="12"/>
  <c r="P133" i="12"/>
  <c r="O133" i="12"/>
  <c r="N133" i="12"/>
  <c r="Q132" i="12"/>
  <c r="P132" i="12"/>
  <c r="O132" i="12"/>
  <c r="N132" i="12"/>
  <c r="Q131" i="12"/>
  <c r="P131" i="12"/>
  <c r="O131" i="12"/>
  <c r="N131" i="12"/>
  <c r="Q130" i="12"/>
  <c r="P130" i="12"/>
  <c r="O130" i="12"/>
  <c r="N130" i="12"/>
  <c r="Q129" i="12"/>
  <c r="P129" i="12"/>
  <c r="O129" i="12"/>
  <c r="N129" i="12"/>
  <c r="Q128" i="12"/>
  <c r="P128" i="12"/>
  <c r="O128" i="12"/>
  <c r="N128" i="12"/>
  <c r="Q127" i="12"/>
  <c r="P127" i="12"/>
  <c r="O127" i="12"/>
  <c r="N127" i="12"/>
  <c r="Q126" i="12"/>
  <c r="P126" i="12"/>
  <c r="O126" i="12"/>
  <c r="N126" i="12"/>
  <c r="Q125" i="12"/>
  <c r="P125" i="12"/>
  <c r="O125" i="12"/>
  <c r="N125" i="12"/>
  <c r="Q124" i="12"/>
  <c r="P124" i="12"/>
  <c r="O124" i="12"/>
  <c r="N124" i="12"/>
  <c r="Q123" i="12"/>
  <c r="P123" i="12"/>
  <c r="O123" i="12"/>
  <c r="N123" i="12"/>
  <c r="Q122" i="12"/>
  <c r="P122" i="12"/>
  <c r="O122" i="12"/>
  <c r="N122" i="12"/>
  <c r="Q121" i="12"/>
  <c r="P121" i="12"/>
  <c r="O121" i="12"/>
  <c r="N121" i="12"/>
  <c r="Q120" i="12"/>
  <c r="P120" i="12"/>
  <c r="O120" i="12"/>
  <c r="N120" i="12"/>
  <c r="Q119" i="12"/>
  <c r="P119" i="12"/>
  <c r="O119" i="12"/>
  <c r="N119" i="12"/>
  <c r="Q117" i="12"/>
  <c r="P117" i="12"/>
  <c r="O117" i="12"/>
  <c r="N117" i="12"/>
  <c r="Q116" i="12"/>
  <c r="P116" i="12"/>
  <c r="O116" i="12"/>
  <c r="N116" i="12"/>
  <c r="Q115" i="12"/>
  <c r="P115" i="12"/>
  <c r="O115" i="12"/>
  <c r="N115" i="12"/>
  <c r="Q114" i="12"/>
  <c r="P114" i="12"/>
  <c r="O114" i="12"/>
  <c r="N114" i="12"/>
  <c r="Q113" i="12"/>
  <c r="P113" i="12"/>
  <c r="O113" i="12"/>
  <c r="N113" i="12"/>
  <c r="Q112" i="12"/>
  <c r="P112" i="12"/>
  <c r="O112" i="12"/>
  <c r="N112" i="12"/>
  <c r="Q111" i="12"/>
  <c r="P111" i="12"/>
  <c r="O111" i="12"/>
  <c r="N111" i="12"/>
  <c r="Q110" i="12"/>
  <c r="P110" i="12"/>
  <c r="O110" i="12"/>
  <c r="N110" i="12"/>
  <c r="Q109" i="12"/>
  <c r="P109" i="12"/>
  <c r="O109" i="12"/>
  <c r="N109" i="12"/>
  <c r="Q107" i="12"/>
  <c r="P107" i="12"/>
  <c r="O107" i="12"/>
  <c r="N107" i="12"/>
  <c r="Q106" i="12"/>
  <c r="P106" i="12"/>
  <c r="O106" i="12"/>
  <c r="N106" i="12"/>
  <c r="Q105" i="12"/>
  <c r="P105" i="12"/>
  <c r="O105" i="12"/>
  <c r="N105" i="12"/>
  <c r="Q104" i="12"/>
  <c r="P104" i="12"/>
  <c r="O104" i="12"/>
  <c r="N104" i="12"/>
  <c r="Q103" i="12"/>
  <c r="P103" i="12"/>
  <c r="O103" i="12"/>
  <c r="N103" i="12"/>
  <c r="Q102" i="12"/>
  <c r="P102" i="12"/>
  <c r="O102" i="12"/>
  <c r="N102" i="12"/>
  <c r="Q101" i="12"/>
  <c r="P101" i="12"/>
  <c r="O101" i="12"/>
  <c r="N101" i="12"/>
  <c r="Q100" i="12"/>
  <c r="P100" i="12"/>
  <c r="O100" i="12"/>
  <c r="N100" i="12"/>
  <c r="Q99" i="12"/>
  <c r="P99" i="12"/>
  <c r="O99" i="12"/>
  <c r="N99" i="12"/>
  <c r="Q98" i="12"/>
  <c r="P98" i="12"/>
  <c r="O98" i="12"/>
  <c r="N98" i="12"/>
  <c r="Q97" i="12"/>
  <c r="P97" i="12"/>
  <c r="O97" i="12"/>
  <c r="N97" i="12"/>
  <c r="Q96" i="12"/>
  <c r="P96" i="12"/>
  <c r="O96" i="12"/>
  <c r="N96" i="12"/>
  <c r="Q95" i="12"/>
  <c r="P95" i="12"/>
  <c r="O95" i="12"/>
  <c r="N95" i="12"/>
  <c r="Q94" i="12"/>
  <c r="P94" i="12"/>
  <c r="O94" i="12"/>
  <c r="N94" i="12"/>
  <c r="Q93" i="12"/>
  <c r="P93" i="12"/>
  <c r="O93" i="12"/>
  <c r="N93" i="12"/>
  <c r="Q92" i="12"/>
  <c r="P92" i="12"/>
  <c r="O92" i="12"/>
  <c r="N92" i="12"/>
  <c r="Q91" i="12"/>
  <c r="P91" i="12"/>
  <c r="O91" i="12"/>
  <c r="N91" i="12"/>
  <c r="Q90" i="12"/>
  <c r="P90" i="12"/>
  <c r="O90" i="12"/>
  <c r="N90" i="12"/>
  <c r="Q89" i="12"/>
  <c r="P89" i="12"/>
  <c r="O89" i="12"/>
  <c r="N89" i="12"/>
  <c r="Q88" i="12"/>
  <c r="P88" i="12"/>
  <c r="O88" i="12"/>
  <c r="N88" i="12"/>
  <c r="Q86" i="12"/>
  <c r="P86" i="12"/>
  <c r="O86" i="12"/>
  <c r="N86" i="12"/>
  <c r="Q85" i="12"/>
  <c r="P85" i="12"/>
  <c r="O85" i="12"/>
  <c r="N85" i="12"/>
  <c r="Q84" i="12"/>
  <c r="P84" i="12"/>
  <c r="O84" i="12"/>
  <c r="N84" i="12"/>
  <c r="Q83" i="12"/>
  <c r="P83" i="12"/>
  <c r="O83" i="12"/>
  <c r="N83" i="12"/>
  <c r="Q82" i="12"/>
  <c r="P82" i="12"/>
  <c r="O82" i="12"/>
  <c r="N82" i="12"/>
  <c r="Q81" i="12"/>
  <c r="P81" i="12"/>
  <c r="O81" i="12"/>
  <c r="N81" i="12"/>
  <c r="Q80" i="12"/>
  <c r="P80" i="12"/>
  <c r="O80" i="12"/>
  <c r="N80" i="12"/>
  <c r="Q79" i="12"/>
  <c r="P79" i="12"/>
  <c r="O79" i="12"/>
  <c r="N79" i="12"/>
  <c r="Q78" i="12"/>
  <c r="P78" i="12"/>
  <c r="O78" i="12"/>
  <c r="N78" i="12"/>
  <c r="Q77" i="12"/>
  <c r="P77" i="12"/>
  <c r="O77" i="12"/>
  <c r="N77" i="12"/>
  <c r="Q76" i="12"/>
  <c r="P76" i="12"/>
  <c r="O76" i="12"/>
  <c r="N76" i="12"/>
  <c r="Q75" i="12"/>
  <c r="P75" i="12"/>
  <c r="O75" i="12"/>
  <c r="N75" i="12"/>
  <c r="Q74" i="12"/>
  <c r="P74" i="12"/>
  <c r="O74" i="12"/>
  <c r="N74" i="12"/>
  <c r="Q73" i="12"/>
  <c r="P73" i="12"/>
  <c r="O73" i="12"/>
  <c r="N73" i="12"/>
  <c r="Q72" i="12"/>
  <c r="P72" i="12"/>
  <c r="O72" i="12"/>
  <c r="N72" i="12"/>
  <c r="Q71" i="12"/>
  <c r="P71" i="12"/>
  <c r="O71" i="12"/>
  <c r="N71" i="12"/>
  <c r="Q70" i="12"/>
  <c r="P70" i="12"/>
  <c r="O70" i="12"/>
  <c r="N70" i="12"/>
  <c r="Q68" i="12"/>
  <c r="P68" i="12"/>
  <c r="O68" i="12"/>
  <c r="N68" i="12"/>
  <c r="Q67" i="12"/>
  <c r="P67" i="12"/>
  <c r="O67" i="12"/>
  <c r="N67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Q17" i="12"/>
  <c r="P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2" i="12"/>
  <c r="P12" i="12"/>
  <c r="Q11" i="12"/>
  <c r="P11" i="12"/>
  <c r="P171" i="12" s="1"/>
  <c r="O11" i="12"/>
  <c r="N11" i="12"/>
  <c r="Q10" i="12"/>
  <c r="Q171" i="12" s="1"/>
  <c r="P10" i="12"/>
  <c r="O10" i="12"/>
  <c r="N10" i="12"/>
  <c r="Q482" i="11"/>
  <c r="P482" i="11"/>
  <c r="O482" i="11"/>
  <c r="N482" i="11"/>
  <c r="Q481" i="11"/>
  <c r="P481" i="11"/>
  <c r="O481" i="11"/>
  <c r="N481" i="11"/>
  <c r="Q480" i="11"/>
  <c r="P480" i="11"/>
  <c r="O480" i="11"/>
  <c r="N480" i="11"/>
  <c r="Q479" i="11"/>
  <c r="P479" i="11"/>
  <c r="O479" i="11"/>
  <c r="N479" i="11"/>
  <c r="Q478" i="11"/>
  <c r="P478" i="11"/>
  <c r="O478" i="11"/>
  <c r="N478" i="11"/>
  <c r="Q477" i="11"/>
  <c r="P477" i="11"/>
  <c r="O477" i="11"/>
  <c r="N477" i="11"/>
  <c r="Q476" i="11"/>
  <c r="P476" i="11"/>
  <c r="O476" i="11"/>
  <c r="N476" i="11"/>
  <c r="Q475" i="11"/>
  <c r="P475" i="11"/>
  <c r="O475" i="11"/>
  <c r="N475" i="11"/>
  <c r="Q473" i="11"/>
  <c r="P473" i="11"/>
  <c r="O473" i="11"/>
  <c r="N473" i="11"/>
  <c r="Q472" i="11"/>
  <c r="P472" i="11"/>
  <c r="O472" i="11"/>
  <c r="N472" i="11"/>
  <c r="Q471" i="11"/>
  <c r="P471" i="11"/>
  <c r="O471" i="11"/>
  <c r="N471" i="11"/>
  <c r="Q470" i="11"/>
  <c r="P470" i="11"/>
  <c r="O470" i="11"/>
  <c r="N470" i="11"/>
  <c r="Q469" i="11"/>
  <c r="P469" i="11"/>
  <c r="O469" i="11"/>
  <c r="N469" i="11"/>
  <c r="Q468" i="11"/>
  <c r="P468" i="11"/>
  <c r="O468" i="11"/>
  <c r="N468" i="11"/>
  <c r="Q467" i="11"/>
  <c r="P467" i="11"/>
  <c r="O467" i="11"/>
  <c r="N467" i="11"/>
  <c r="Q466" i="11"/>
  <c r="P466" i="11"/>
  <c r="O466" i="11"/>
  <c r="N466" i="11"/>
  <c r="Q464" i="11"/>
  <c r="P464" i="11"/>
  <c r="O464" i="11"/>
  <c r="N464" i="11"/>
  <c r="Q463" i="11"/>
  <c r="P463" i="11"/>
  <c r="O463" i="11"/>
  <c r="N463" i="11"/>
  <c r="Q462" i="11"/>
  <c r="P462" i="11"/>
  <c r="O462" i="11"/>
  <c r="N462" i="11"/>
  <c r="Q461" i="11"/>
  <c r="P461" i="11"/>
  <c r="O461" i="11"/>
  <c r="N461" i="11"/>
  <c r="Q460" i="11"/>
  <c r="P460" i="11"/>
  <c r="O460" i="11"/>
  <c r="N460" i="11"/>
  <c r="Q459" i="11"/>
  <c r="P459" i="11"/>
  <c r="O459" i="11"/>
  <c r="N459" i="11"/>
  <c r="Q458" i="11"/>
  <c r="P458" i="11"/>
  <c r="O458" i="11"/>
  <c r="N458" i="11"/>
  <c r="Q457" i="11"/>
  <c r="P457" i="11"/>
  <c r="O457" i="11"/>
  <c r="N457" i="11"/>
  <c r="Q456" i="11"/>
  <c r="P456" i="11"/>
  <c r="O456" i="11"/>
  <c r="N456" i="11"/>
  <c r="Q455" i="11"/>
  <c r="P455" i="11"/>
  <c r="O455" i="11"/>
  <c r="N455" i="11"/>
  <c r="Q454" i="11"/>
  <c r="P454" i="11"/>
  <c r="O454" i="11"/>
  <c r="N454" i="11"/>
  <c r="Q452" i="11"/>
  <c r="P452" i="11"/>
  <c r="O452" i="11"/>
  <c r="N452" i="11"/>
  <c r="Q451" i="11"/>
  <c r="P451" i="11"/>
  <c r="O451" i="11"/>
  <c r="N451" i="11"/>
  <c r="Q450" i="11"/>
  <c r="P450" i="11"/>
  <c r="O450" i="11"/>
  <c r="N450" i="11"/>
  <c r="Q449" i="11"/>
  <c r="P449" i="11"/>
  <c r="O449" i="11"/>
  <c r="N449" i="11"/>
  <c r="Q448" i="11"/>
  <c r="P448" i="11"/>
  <c r="O448" i="11"/>
  <c r="N448" i="11"/>
  <c r="Q447" i="11"/>
  <c r="P447" i="11"/>
  <c r="O447" i="11"/>
  <c r="N447" i="11"/>
  <c r="Q446" i="11"/>
  <c r="P446" i="11"/>
  <c r="O446" i="11"/>
  <c r="N446" i="11"/>
  <c r="Q445" i="11"/>
  <c r="P445" i="11"/>
  <c r="O445" i="11"/>
  <c r="N445" i="11"/>
  <c r="Q444" i="11"/>
  <c r="P444" i="11"/>
  <c r="O444" i="11"/>
  <c r="N444" i="11"/>
  <c r="Q442" i="11"/>
  <c r="P442" i="11"/>
  <c r="O442" i="11"/>
  <c r="N442" i="11"/>
  <c r="Q441" i="11"/>
  <c r="P441" i="11"/>
  <c r="O441" i="11"/>
  <c r="N441" i="11"/>
  <c r="Q440" i="11"/>
  <c r="P440" i="11"/>
  <c r="O440" i="11"/>
  <c r="N440" i="11"/>
  <c r="Q439" i="11"/>
  <c r="P439" i="11"/>
  <c r="O439" i="11"/>
  <c r="N439" i="11"/>
  <c r="Q438" i="11"/>
  <c r="P438" i="11"/>
  <c r="O438" i="11"/>
  <c r="N438" i="11"/>
  <c r="Q437" i="11"/>
  <c r="P437" i="11"/>
  <c r="O437" i="11"/>
  <c r="N437" i="11"/>
  <c r="Q436" i="11"/>
  <c r="P436" i="11"/>
  <c r="O436" i="11"/>
  <c r="N436" i="11"/>
  <c r="Q435" i="11"/>
  <c r="P435" i="11"/>
  <c r="O435" i="11"/>
  <c r="N435" i="11"/>
  <c r="Q434" i="11"/>
  <c r="P434" i="11"/>
  <c r="O434" i="11"/>
  <c r="N434" i="11"/>
  <c r="Q433" i="11"/>
  <c r="P433" i="11"/>
  <c r="O433" i="11"/>
  <c r="N433" i="11"/>
  <c r="Q432" i="11"/>
  <c r="P432" i="11"/>
  <c r="O432" i="11"/>
  <c r="N432" i="11"/>
  <c r="Q431" i="11"/>
  <c r="P431" i="11"/>
  <c r="O431" i="11"/>
  <c r="N431" i="11"/>
  <c r="Q430" i="11"/>
  <c r="P430" i="11"/>
  <c r="O430" i="11"/>
  <c r="N430" i="11"/>
  <c r="Q429" i="11"/>
  <c r="P429" i="11"/>
  <c r="O429" i="11"/>
  <c r="N429" i="11"/>
  <c r="Q427" i="11"/>
  <c r="P427" i="11"/>
  <c r="O427" i="11"/>
  <c r="N427" i="11"/>
  <c r="Q426" i="11"/>
  <c r="P426" i="11"/>
  <c r="O426" i="11"/>
  <c r="N426" i="11"/>
  <c r="Q425" i="11"/>
  <c r="P425" i="11"/>
  <c r="O425" i="11"/>
  <c r="N425" i="11"/>
  <c r="Q424" i="11"/>
  <c r="P424" i="11"/>
  <c r="O424" i="11"/>
  <c r="N424" i="11"/>
  <c r="Q423" i="11"/>
  <c r="P423" i="11"/>
  <c r="O423" i="11"/>
  <c r="N423" i="11"/>
  <c r="Q422" i="11"/>
  <c r="P422" i="11"/>
  <c r="O422" i="11"/>
  <c r="N422" i="11"/>
  <c r="Q421" i="11"/>
  <c r="P421" i="11"/>
  <c r="O421" i="11"/>
  <c r="N421" i="11"/>
  <c r="Q420" i="11"/>
  <c r="P420" i="11"/>
  <c r="O420" i="11"/>
  <c r="N420" i="11"/>
  <c r="Q419" i="11"/>
  <c r="P419" i="11"/>
  <c r="O419" i="11"/>
  <c r="N419" i="11"/>
  <c r="Q418" i="11"/>
  <c r="P418" i="11"/>
  <c r="O418" i="11"/>
  <c r="N418" i="11"/>
  <c r="Q416" i="11"/>
  <c r="P416" i="11"/>
  <c r="O416" i="11"/>
  <c r="N416" i="11"/>
  <c r="Q415" i="11"/>
  <c r="P415" i="11"/>
  <c r="O415" i="11"/>
  <c r="N415" i="11"/>
  <c r="Q414" i="11"/>
  <c r="P414" i="11"/>
  <c r="O414" i="11"/>
  <c r="N414" i="11"/>
  <c r="Q413" i="11"/>
  <c r="P413" i="11"/>
  <c r="O413" i="11"/>
  <c r="N413" i="11"/>
  <c r="Q412" i="11"/>
  <c r="P412" i="11"/>
  <c r="O412" i="11"/>
  <c r="N412" i="11"/>
  <c r="Q411" i="11"/>
  <c r="P411" i="11"/>
  <c r="O411" i="11"/>
  <c r="N411" i="11"/>
  <c r="Q410" i="11"/>
  <c r="P410" i="11"/>
  <c r="O410" i="11"/>
  <c r="N410" i="11"/>
  <c r="Q409" i="11"/>
  <c r="P409" i="11"/>
  <c r="O409" i="11"/>
  <c r="N409" i="11"/>
  <c r="Q408" i="11"/>
  <c r="P408" i="11"/>
  <c r="O408" i="11"/>
  <c r="N408" i="11"/>
  <c r="Q406" i="11"/>
  <c r="P406" i="11"/>
  <c r="O406" i="11"/>
  <c r="N406" i="11"/>
  <c r="Q405" i="11"/>
  <c r="P405" i="11"/>
  <c r="O405" i="11"/>
  <c r="N405" i="11"/>
  <c r="Q404" i="11"/>
  <c r="P404" i="11"/>
  <c r="O404" i="11"/>
  <c r="N404" i="11"/>
  <c r="Q403" i="11"/>
  <c r="P403" i="11"/>
  <c r="O403" i="11"/>
  <c r="N403" i="11"/>
  <c r="Q402" i="11"/>
  <c r="P402" i="11"/>
  <c r="O402" i="11"/>
  <c r="N402" i="11"/>
  <c r="Q401" i="11"/>
  <c r="P401" i="11"/>
  <c r="O401" i="11"/>
  <c r="N401" i="11"/>
  <c r="Q400" i="11"/>
  <c r="P400" i="11"/>
  <c r="O400" i="11"/>
  <c r="N400" i="11"/>
  <c r="Q399" i="11"/>
  <c r="P399" i="11"/>
  <c r="O399" i="11"/>
  <c r="N399" i="11"/>
  <c r="Q398" i="11"/>
  <c r="P398" i="11"/>
  <c r="O398" i="11"/>
  <c r="N398" i="11"/>
  <c r="Q396" i="11"/>
  <c r="P396" i="11"/>
  <c r="O396" i="11"/>
  <c r="N396" i="11"/>
  <c r="Q395" i="11"/>
  <c r="P395" i="11"/>
  <c r="O395" i="11"/>
  <c r="N395" i="11"/>
  <c r="Q394" i="11"/>
  <c r="P394" i="11"/>
  <c r="O394" i="11"/>
  <c r="N394" i="11"/>
  <c r="Q393" i="11"/>
  <c r="P393" i="11"/>
  <c r="O393" i="11"/>
  <c r="N393" i="11"/>
  <c r="Q392" i="11"/>
  <c r="P392" i="11"/>
  <c r="O392" i="11"/>
  <c r="N392" i="11"/>
  <c r="Q391" i="11"/>
  <c r="P391" i="11"/>
  <c r="O391" i="11"/>
  <c r="N391" i="11"/>
  <c r="Q390" i="11"/>
  <c r="P390" i="11"/>
  <c r="O390" i="11"/>
  <c r="N390" i="11"/>
  <c r="Q389" i="11"/>
  <c r="P389" i="11"/>
  <c r="O389" i="11"/>
  <c r="N389" i="11"/>
  <c r="Q388" i="11"/>
  <c r="P388" i="11"/>
  <c r="O388" i="11"/>
  <c r="N388" i="11"/>
  <c r="Q387" i="11"/>
  <c r="P387" i="11"/>
  <c r="O387" i="11"/>
  <c r="N387" i="11"/>
  <c r="Q386" i="11"/>
  <c r="P386" i="11"/>
  <c r="O386" i="11"/>
  <c r="N386" i="11"/>
  <c r="Q385" i="11"/>
  <c r="P385" i="11"/>
  <c r="O385" i="11"/>
  <c r="N385" i="11"/>
  <c r="Q383" i="11"/>
  <c r="P383" i="11"/>
  <c r="O383" i="11"/>
  <c r="N383" i="11"/>
  <c r="Q382" i="11"/>
  <c r="P382" i="11"/>
  <c r="O382" i="11"/>
  <c r="N382" i="11"/>
  <c r="Q381" i="11"/>
  <c r="P381" i="11"/>
  <c r="O381" i="11"/>
  <c r="N381" i="11"/>
  <c r="Q380" i="11"/>
  <c r="P380" i="11"/>
  <c r="O380" i="11"/>
  <c r="N380" i="11"/>
  <c r="Q379" i="11"/>
  <c r="P379" i="11"/>
  <c r="O379" i="11"/>
  <c r="N379" i="11"/>
  <c r="Q378" i="11"/>
  <c r="P378" i="11"/>
  <c r="O378" i="11"/>
  <c r="N378" i="11"/>
  <c r="Q377" i="11"/>
  <c r="P377" i="11"/>
  <c r="O377" i="11"/>
  <c r="N377" i="11"/>
  <c r="Q375" i="11"/>
  <c r="P375" i="11"/>
  <c r="O375" i="11"/>
  <c r="N375" i="11"/>
  <c r="Q374" i="11"/>
  <c r="P374" i="11"/>
  <c r="O374" i="11"/>
  <c r="N374" i="11"/>
  <c r="Q373" i="11"/>
  <c r="P373" i="11"/>
  <c r="O373" i="11"/>
  <c r="N373" i="11"/>
  <c r="Q372" i="11"/>
  <c r="P372" i="11"/>
  <c r="O372" i="11"/>
  <c r="N372" i="11"/>
  <c r="Q371" i="11"/>
  <c r="P371" i="11"/>
  <c r="O371" i="11"/>
  <c r="N371" i="11"/>
  <c r="Q369" i="11"/>
  <c r="P369" i="11"/>
  <c r="O369" i="11"/>
  <c r="N369" i="11"/>
  <c r="Q368" i="11"/>
  <c r="P368" i="11"/>
  <c r="O368" i="11"/>
  <c r="N368" i="11"/>
  <c r="Q367" i="11"/>
  <c r="P367" i="11"/>
  <c r="O367" i="11"/>
  <c r="N367" i="11"/>
  <c r="Q366" i="11"/>
  <c r="P366" i="11"/>
  <c r="O366" i="11"/>
  <c r="N366" i="11"/>
  <c r="Q365" i="11"/>
  <c r="P365" i="11"/>
  <c r="O365" i="11"/>
  <c r="N365" i="11"/>
  <c r="Q363" i="11"/>
  <c r="P363" i="11"/>
  <c r="O363" i="11"/>
  <c r="N363" i="11"/>
  <c r="Q362" i="11"/>
  <c r="P362" i="11"/>
  <c r="O362" i="11"/>
  <c r="N362" i="11"/>
  <c r="Q361" i="11"/>
  <c r="P361" i="11"/>
  <c r="O361" i="11"/>
  <c r="N361" i="11"/>
  <c r="Q360" i="11"/>
  <c r="P360" i="11"/>
  <c r="O360" i="11"/>
  <c r="N360" i="11"/>
  <c r="Q359" i="11"/>
  <c r="P359" i="11"/>
  <c r="O359" i="11"/>
  <c r="N359" i="11"/>
  <c r="Q358" i="11"/>
  <c r="P358" i="11"/>
  <c r="O358" i="11"/>
  <c r="N358" i="11"/>
  <c r="Q357" i="11"/>
  <c r="P357" i="11"/>
  <c r="O357" i="11"/>
  <c r="N357" i="11"/>
  <c r="Q356" i="11"/>
  <c r="P356" i="11"/>
  <c r="O356" i="11"/>
  <c r="N356" i="11"/>
  <c r="Q354" i="11"/>
  <c r="P354" i="11"/>
  <c r="O354" i="11"/>
  <c r="N354" i="11"/>
  <c r="Q353" i="11"/>
  <c r="P353" i="11"/>
  <c r="O353" i="11"/>
  <c r="N353" i="11"/>
  <c r="Q352" i="11"/>
  <c r="P352" i="11"/>
  <c r="O352" i="11"/>
  <c r="N352" i="11"/>
  <c r="Q351" i="11"/>
  <c r="P351" i="11"/>
  <c r="O351" i="11"/>
  <c r="N351" i="11"/>
  <c r="Q350" i="11"/>
  <c r="P350" i="11"/>
  <c r="O350" i="11"/>
  <c r="N350" i="11"/>
  <c r="Q349" i="11"/>
  <c r="P349" i="11"/>
  <c r="O349" i="11"/>
  <c r="N349" i="11"/>
  <c r="Q348" i="11"/>
  <c r="P348" i="11"/>
  <c r="O348" i="11"/>
  <c r="N348" i="11"/>
  <c r="Q347" i="11"/>
  <c r="P347" i="11"/>
  <c r="O347" i="11"/>
  <c r="N347" i="11"/>
  <c r="Q346" i="11"/>
  <c r="P346" i="11"/>
  <c r="O346" i="11"/>
  <c r="N346" i="11"/>
  <c r="Q345" i="11"/>
  <c r="P345" i="11"/>
  <c r="O345" i="11"/>
  <c r="N345" i="11"/>
  <c r="Q343" i="11"/>
  <c r="P343" i="11"/>
  <c r="O343" i="11"/>
  <c r="N343" i="11"/>
  <c r="Q342" i="11"/>
  <c r="P342" i="11"/>
  <c r="O342" i="11"/>
  <c r="N342" i="11"/>
  <c r="Q341" i="11"/>
  <c r="P341" i="11"/>
  <c r="O341" i="11"/>
  <c r="N341" i="11"/>
  <c r="Q340" i="11"/>
  <c r="P340" i="11"/>
  <c r="O340" i="11"/>
  <c r="N340" i="11"/>
  <c r="Q339" i="11"/>
  <c r="P339" i="11"/>
  <c r="O339" i="11"/>
  <c r="N339" i="11"/>
  <c r="Q338" i="11"/>
  <c r="P338" i="11"/>
  <c r="O338" i="11"/>
  <c r="N338" i="11"/>
  <c r="Q337" i="11"/>
  <c r="P337" i="11"/>
  <c r="O337" i="11"/>
  <c r="N337" i="11"/>
  <c r="Q336" i="11"/>
  <c r="P336" i="11"/>
  <c r="O336" i="11"/>
  <c r="N336" i="11"/>
  <c r="Q334" i="11"/>
  <c r="P334" i="11"/>
  <c r="O334" i="11"/>
  <c r="N334" i="11"/>
  <c r="Q333" i="11"/>
  <c r="P333" i="11"/>
  <c r="O333" i="11"/>
  <c r="N333" i="11"/>
  <c r="Q332" i="11"/>
  <c r="P332" i="11"/>
  <c r="O332" i="11"/>
  <c r="N332" i="11"/>
  <c r="Q331" i="11"/>
  <c r="P331" i="11"/>
  <c r="O331" i="11"/>
  <c r="N331" i="11"/>
  <c r="Q330" i="11"/>
  <c r="P330" i="11"/>
  <c r="O330" i="11"/>
  <c r="N330" i="11"/>
  <c r="Q328" i="11"/>
  <c r="P328" i="11"/>
  <c r="O328" i="11"/>
  <c r="N328" i="11"/>
  <c r="Q327" i="11"/>
  <c r="P327" i="11"/>
  <c r="O327" i="11"/>
  <c r="N327" i="11"/>
  <c r="Q326" i="11"/>
  <c r="P326" i="11"/>
  <c r="O326" i="11"/>
  <c r="N326" i="11"/>
  <c r="Q325" i="11"/>
  <c r="P325" i="11"/>
  <c r="O325" i="11"/>
  <c r="N325" i="11"/>
  <c r="Q324" i="11"/>
  <c r="P324" i="11"/>
  <c r="O324" i="11"/>
  <c r="N324" i="11"/>
  <c r="Q323" i="11"/>
  <c r="P323" i="11"/>
  <c r="O323" i="11"/>
  <c r="N323" i="11"/>
  <c r="Q322" i="11"/>
  <c r="P322" i="11"/>
  <c r="O322" i="11"/>
  <c r="N322" i="11"/>
  <c r="Q321" i="11"/>
  <c r="P321" i="11"/>
  <c r="O321" i="11"/>
  <c r="N321" i="11"/>
  <c r="Q320" i="11"/>
  <c r="P320" i="11"/>
  <c r="O320" i="11"/>
  <c r="N320" i="11"/>
  <c r="Q318" i="11"/>
  <c r="P318" i="11"/>
  <c r="O318" i="11"/>
  <c r="N318" i="11"/>
  <c r="Q317" i="11"/>
  <c r="P317" i="11"/>
  <c r="O317" i="11"/>
  <c r="N317" i="11"/>
  <c r="Q316" i="11"/>
  <c r="P316" i="11"/>
  <c r="O316" i="11"/>
  <c r="N316" i="11"/>
  <c r="Q315" i="11"/>
  <c r="P315" i="11"/>
  <c r="O315" i="11"/>
  <c r="N315" i="11"/>
  <c r="Q314" i="11"/>
  <c r="P314" i="11"/>
  <c r="O314" i="11"/>
  <c r="N314" i="11"/>
  <c r="Q313" i="11"/>
  <c r="P313" i="11"/>
  <c r="O313" i="11"/>
  <c r="N313" i="11"/>
  <c r="Q312" i="11"/>
  <c r="P312" i="11"/>
  <c r="O312" i="11"/>
  <c r="N312" i="11"/>
  <c r="Q310" i="11"/>
  <c r="P310" i="11"/>
  <c r="O310" i="11"/>
  <c r="N310" i="11"/>
  <c r="Q309" i="11"/>
  <c r="P309" i="11"/>
  <c r="O309" i="11"/>
  <c r="N309" i="11"/>
  <c r="Q308" i="11"/>
  <c r="P308" i="11"/>
  <c r="O308" i="11"/>
  <c r="N308" i="11"/>
  <c r="Q307" i="11"/>
  <c r="P307" i="11"/>
  <c r="O307" i="11"/>
  <c r="N307" i="11"/>
  <c r="Q306" i="11"/>
  <c r="P306" i="11"/>
  <c r="O306" i="11"/>
  <c r="N306" i="11"/>
  <c r="Q305" i="11"/>
  <c r="P305" i="11"/>
  <c r="O305" i="11"/>
  <c r="N305" i="11"/>
  <c r="Q304" i="11"/>
  <c r="P304" i="11"/>
  <c r="O304" i="11"/>
  <c r="N304" i="11"/>
  <c r="Q303" i="11"/>
  <c r="P303" i="11"/>
  <c r="O303" i="11"/>
  <c r="N303" i="11"/>
  <c r="Q302" i="11"/>
  <c r="P302" i="11"/>
  <c r="O302" i="11"/>
  <c r="N302" i="11"/>
  <c r="Q301" i="11"/>
  <c r="P301" i="11"/>
  <c r="O301" i="11"/>
  <c r="N301" i="11"/>
  <c r="Q299" i="11"/>
  <c r="P299" i="11"/>
  <c r="O299" i="11"/>
  <c r="N299" i="11"/>
  <c r="Q298" i="11"/>
  <c r="P298" i="11"/>
  <c r="O298" i="11"/>
  <c r="N298" i="11"/>
  <c r="Q297" i="11"/>
  <c r="P297" i="11"/>
  <c r="O297" i="11"/>
  <c r="N297" i="11"/>
  <c r="Q296" i="11"/>
  <c r="P296" i="11"/>
  <c r="O296" i="11"/>
  <c r="N296" i="11"/>
  <c r="Q295" i="11"/>
  <c r="P295" i="11"/>
  <c r="O295" i="11"/>
  <c r="N295" i="11"/>
  <c r="Q294" i="11"/>
  <c r="P294" i="11"/>
  <c r="O294" i="11"/>
  <c r="N294" i="11"/>
  <c r="Q293" i="11"/>
  <c r="P293" i="11"/>
  <c r="O293" i="11"/>
  <c r="N293" i="11"/>
  <c r="N483" i="11" s="1"/>
  <c r="Q292" i="11"/>
  <c r="Q483" i="11" s="1"/>
  <c r="P292" i="11"/>
  <c r="P483" i="11" s="1"/>
  <c r="O292" i="11"/>
  <c r="O483" i="11" s="1"/>
  <c r="N292" i="11"/>
  <c r="Q290" i="11"/>
  <c r="P290" i="11"/>
  <c r="O290" i="11"/>
  <c r="N290" i="11"/>
  <c r="Q289" i="11"/>
  <c r="P289" i="11"/>
  <c r="O289" i="11"/>
  <c r="N289" i="11"/>
  <c r="Q288" i="11"/>
  <c r="P288" i="11"/>
  <c r="O288" i="11"/>
  <c r="N288" i="11"/>
  <c r="Q286" i="11"/>
  <c r="P286" i="11"/>
  <c r="O286" i="11"/>
  <c r="N286" i="11"/>
  <c r="Q285" i="11"/>
  <c r="P285" i="11"/>
  <c r="O285" i="11"/>
  <c r="N285" i="11"/>
  <c r="Q283" i="11"/>
  <c r="P283" i="11"/>
  <c r="O283" i="11"/>
  <c r="N283" i="11"/>
  <c r="Q281" i="11"/>
  <c r="P281" i="11"/>
  <c r="O281" i="11"/>
  <c r="N281" i="11"/>
  <c r="Q280" i="11"/>
  <c r="P280" i="11"/>
  <c r="O280" i="11"/>
  <c r="N280" i="11"/>
  <c r="Q278" i="11"/>
  <c r="P278" i="11"/>
  <c r="O278" i="11"/>
  <c r="N278" i="11"/>
  <c r="Q277" i="11"/>
  <c r="P277" i="11"/>
  <c r="O277" i="11"/>
  <c r="N277" i="11"/>
  <c r="Q276" i="11"/>
  <c r="P276" i="11"/>
  <c r="O276" i="11"/>
  <c r="N276" i="11"/>
  <c r="Q274" i="11"/>
  <c r="P274" i="11"/>
  <c r="O274" i="11"/>
  <c r="N274" i="11"/>
  <c r="Q273" i="11"/>
  <c r="P273" i="11"/>
  <c r="O273" i="11"/>
  <c r="N273" i="11"/>
  <c r="Q272" i="11"/>
  <c r="P272" i="11"/>
  <c r="O272" i="11"/>
  <c r="N272" i="11"/>
  <c r="Q271" i="11"/>
  <c r="P271" i="11"/>
  <c r="O271" i="11"/>
  <c r="N271" i="11"/>
  <c r="Q270" i="11"/>
  <c r="P270" i="11"/>
  <c r="O270" i="11"/>
  <c r="N270" i="11"/>
  <c r="Q268" i="11"/>
  <c r="P268" i="11"/>
  <c r="O268" i="11"/>
  <c r="N268" i="11"/>
  <c r="Q267" i="11"/>
  <c r="P267" i="11"/>
  <c r="O267" i="11"/>
  <c r="N267" i="11"/>
  <c r="Q266" i="11"/>
  <c r="P266" i="11"/>
  <c r="O266" i="11"/>
  <c r="N266" i="11"/>
  <c r="Q265" i="11"/>
  <c r="P265" i="11"/>
  <c r="O265" i="11"/>
  <c r="N265" i="11"/>
  <c r="Q264" i="11"/>
  <c r="P264" i="11"/>
  <c r="O264" i="11"/>
  <c r="N264" i="11"/>
  <c r="Q262" i="11"/>
  <c r="P262" i="11"/>
  <c r="O262" i="11"/>
  <c r="N262" i="11"/>
  <c r="Q260" i="11"/>
  <c r="P260" i="11"/>
  <c r="O260" i="11"/>
  <c r="N260" i="11"/>
  <c r="Q259" i="11"/>
  <c r="P259" i="11"/>
  <c r="O259" i="11"/>
  <c r="N259" i="11"/>
  <c r="Q258" i="11"/>
  <c r="P258" i="11"/>
  <c r="O258" i="11"/>
  <c r="N258" i="11"/>
  <c r="Q257" i="11"/>
  <c r="P257" i="11"/>
  <c r="O257" i="11"/>
  <c r="N257" i="11"/>
  <c r="Q256" i="11"/>
  <c r="P256" i="11"/>
  <c r="O256" i="11"/>
  <c r="N256" i="11"/>
  <c r="Q254" i="11"/>
  <c r="P254" i="11"/>
  <c r="O254" i="11"/>
  <c r="N254" i="11"/>
  <c r="Q253" i="11"/>
  <c r="P253" i="11"/>
  <c r="O253" i="11"/>
  <c r="N253" i="11"/>
  <c r="Q252" i="11"/>
  <c r="P252" i="11"/>
  <c r="O252" i="11"/>
  <c r="N252" i="11"/>
  <c r="Q251" i="11"/>
  <c r="P251" i="11"/>
  <c r="O251" i="11"/>
  <c r="N251" i="11"/>
  <c r="Q250" i="11"/>
  <c r="P250" i="11"/>
  <c r="O250" i="11"/>
  <c r="N250" i="11"/>
  <c r="Q249" i="11"/>
  <c r="P249" i="11"/>
  <c r="O249" i="11"/>
  <c r="N249" i="11"/>
  <c r="Q248" i="11"/>
  <c r="P248" i="11"/>
  <c r="O248" i="11"/>
  <c r="N248" i="11"/>
  <c r="Q247" i="11"/>
  <c r="P247" i="11"/>
  <c r="O247" i="11"/>
  <c r="N247" i="11"/>
  <c r="Q245" i="11"/>
  <c r="P245" i="11"/>
  <c r="O245" i="11"/>
  <c r="N245" i="11"/>
  <c r="Q244" i="11"/>
  <c r="P244" i="11"/>
  <c r="O244" i="11"/>
  <c r="N244" i="11"/>
  <c r="Q243" i="11"/>
  <c r="P243" i="11"/>
  <c r="O243" i="11"/>
  <c r="N243" i="11"/>
  <c r="Q242" i="11"/>
  <c r="P242" i="11"/>
  <c r="O242" i="11"/>
  <c r="N242" i="11"/>
  <c r="Q241" i="11"/>
  <c r="P241" i="11"/>
  <c r="O241" i="11"/>
  <c r="N241" i="11"/>
  <c r="Q239" i="11"/>
  <c r="P239" i="11"/>
  <c r="O239" i="11"/>
  <c r="N239" i="11"/>
  <c r="Q238" i="11"/>
  <c r="P238" i="11"/>
  <c r="O238" i="11"/>
  <c r="N238" i="11"/>
  <c r="Q237" i="11"/>
  <c r="P237" i="11"/>
  <c r="O237" i="11"/>
  <c r="N237" i="11"/>
  <c r="Q236" i="11"/>
  <c r="P236" i="11"/>
  <c r="O236" i="11"/>
  <c r="N236" i="11"/>
  <c r="Q235" i="11"/>
  <c r="P235" i="11"/>
  <c r="O235" i="11"/>
  <c r="N235" i="11"/>
  <c r="Q233" i="11"/>
  <c r="P233" i="11"/>
  <c r="O233" i="11"/>
  <c r="N233" i="11"/>
  <c r="Q232" i="11"/>
  <c r="P232" i="11"/>
  <c r="O232" i="11"/>
  <c r="N232" i="11"/>
  <c r="Q230" i="11"/>
  <c r="P230" i="11"/>
  <c r="O230" i="11"/>
  <c r="N230" i="11"/>
  <c r="Q229" i="11"/>
  <c r="P229" i="11"/>
  <c r="O229" i="11"/>
  <c r="N229" i="11"/>
  <c r="Q228" i="11"/>
  <c r="P228" i="11"/>
  <c r="O228" i="11"/>
  <c r="N228" i="11"/>
  <c r="Q227" i="11"/>
  <c r="P227" i="11"/>
  <c r="O227" i="11"/>
  <c r="N227" i="11"/>
  <c r="Q226" i="11"/>
  <c r="P226" i="11"/>
  <c r="O226" i="11"/>
  <c r="N226" i="11"/>
  <c r="Q225" i="11"/>
  <c r="P225" i="11"/>
  <c r="O225" i="11"/>
  <c r="N225" i="11"/>
  <c r="Q224" i="11"/>
  <c r="P224" i="11"/>
  <c r="O224" i="11"/>
  <c r="N224" i="11"/>
  <c r="Q223" i="11"/>
  <c r="P223" i="11"/>
  <c r="O223" i="11"/>
  <c r="N223" i="11"/>
  <c r="Q222" i="11"/>
  <c r="P222" i="11"/>
  <c r="O222" i="11"/>
  <c r="N222" i="11"/>
  <c r="Q221" i="11"/>
  <c r="P221" i="11"/>
  <c r="O221" i="11"/>
  <c r="N221" i="11"/>
  <c r="Q220" i="11"/>
  <c r="P220" i="11"/>
  <c r="O220" i="11"/>
  <c r="N220" i="11"/>
  <c r="Q218" i="11"/>
  <c r="P218" i="11"/>
  <c r="O218" i="11"/>
  <c r="N218" i="11"/>
  <c r="Q217" i="11"/>
  <c r="P217" i="11"/>
  <c r="O217" i="11"/>
  <c r="N217" i="11"/>
  <c r="Q216" i="11"/>
  <c r="P216" i="11"/>
  <c r="O216" i="11"/>
  <c r="N216" i="11"/>
  <c r="Q215" i="11"/>
  <c r="P215" i="11"/>
  <c r="O215" i="11"/>
  <c r="N215" i="11"/>
  <c r="Q214" i="11"/>
  <c r="P214" i="11"/>
  <c r="O214" i="11"/>
  <c r="N214" i="11"/>
  <c r="Q213" i="11"/>
  <c r="P213" i="11"/>
  <c r="O213" i="11"/>
  <c r="N213" i="11"/>
  <c r="Q212" i="11"/>
  <c r="P212" i="11"/>
  <c r="O212" i="11"/>
  <c r="N212" i="11"/>
  <c r="Q211" i="11"/>
  <c r="P211" i="11"/>
  <c r="O211" i="11"/>
  <c r="N211" i="11"/>
  <c r="Q209" i="11"/>
  <c r="P209" i="11"/>
  <c r="O209" i="11"/>
  <c r="N209" i="11"/>
  <c r="Q208" i="11"/>
  <c r="P208" i="11"/>
  <c r="O208" i="11"/>
  <c r="N208" i="11"/>
  <c r="Q207" i="11"/>
  <c r="P207" i="11"/>
  <c r="O207" i="11"/>
  <c r="N207" i="11"/>
  <c r="Q206" i="11"/>
  <c r="P206" i="11"/>
  <c r="O206" i="11"/>
  <c r="N206" i="11"/>
  <c r="Q204" i="11"/>
  <c r="P204" i="11"/>
  <c r="O204" i="11"/>
  <c r="N204" i="11"/>
  <c r="Q203" i="11"/>
  <c r="P203" i="11"/>
  <c r="O203" i="11"/>
  <c r="N203" i="11"/>
  <c r="Q202" i="11"/>
  <c r="P202" i="11"/>
  <c r="O202" i="11"/>
  <c r="N202" i="11"/>
  <c r="Q201" i="11"/>
  <c r="P201" i="11"/>
  <c r="O201" i="11"/>
  <c r="N201" i="11"/>
  <c r="Q200" i="11"/>
  <c r="P200" i="11"/>
  <c r="O200" i="11"/>
  <c r="N200" i="11"/>
  <c r="Q199" i="11"/>
  <c r="P199" i="11"/>
  <c r="O199" i="11"/>
  <c r="N199" i="11"/>
  <c r="Q198" i="11"/>
  <c r="P198" i="11"/>
  <c r="O198" i="11"/>
  <c r="N198" i="11"/>
  <c r="Q196" i="11"/>
  <c r="P196" i="11"/>
  <c r="O196" i="11"/>
  <c r="N196" i="11"/>
  <c r="Q195" i="11"/>
  <c r="P195" i="11"/>
  <c r="O195" i="11"/>
  <c r="N195" i="11"/>
  <c r="Q194" i="11"/>
  <c r="P194" i="11"/>
  <c r="O194" i="11"/>
  <c r="N194" i="11"/>
  <c r="Q192" i="11"/>
  <c r="P192" i="11"/>
  <c r="O192" i="11"/>
  <c r="N192" i="11"/>
  <c r="Q191" i="11"/>
  <c r="P191" i="11"/>
  <c r="O191" i="11"/>
  <c r="N191" i="11"/>
  <c r="Q190" i="11"/>
  <c r="P190" i="11"/>
  <c r="O190" i="11"/>
  <c r="N190" i="11"/>
  <c r="Q189" i="11"/>
  <c r="P189" i="11"/>
  <c r="O189" i="11"/>
  <c r="N189" i="11"/>
  <c r="Q188" i="11"/>
  <c r="P188" i="11"/>
  <c r="O188" i="11"/>
  <c r="N188" i="11"/>
  <c r="Q187" i="11"/>
  <c r="P187" i="11"/>
  <c r="O187" i="11"/>
  <c r="N187" i="11"/>
  <c r="Q185" i="11"/>
  <c r="P185" i="11"/>
  <c r="O185" i="11"/>
  <c r="N185" i="11"/>
  <c r="Q184" i="11"/>
  <c r="P184" i="11"/>
  <c r="O184" i="11"/>
  <c r="N184" i="11"/>
  <c r="Q183" i="11"/>
  <c r="P183" i="11"/>
  <c r="O183" i="11"/>
  <c r="N183" i="11"/>
  <c r="Q182" i="11"/>
  <c r="P182" i="11"/>
  <c r="O182" i="11"/>
  <c r="N182" i="11"/>
  <c r="Q180" i="11"/>
  <c r="P180" i="11"/>
  <c r="O180" i="11"/>
  <c r="N180" i="11"/>
  <c r="Q179" i="11"/>
  <c r="P179" i="11"/>
  <c r="O179" i="11"/>
  <c r="N179" i="11"/>
  <c r="Q178" i="11"/>
  <c r="P178" i="11"/>
  <c r="O178" i="11"/>
  <c r="N178" i="11"/>
  <c r="Q177" i="11"/>
  <c r="P177" i="11"/>
  <c r="O177" i="11"/>
  <c r="N177" i="11"/>
  <c r="Q176" i="11"/>
  <c r="P176" i="11"/>
  <c r="O176" i="11"/>
  <c r="O291" i="11" s="1"/>
  <c r="N176" i="11"/>
  <c r="N291" i="11" s="1"/>
  <c r="Q175" i="11"/>
  <c r="P175" i="11"/>
  <c r="P291" i="11" s="1"/>
  <c r="O175" i="11"/>
  <c r="N175" i="11"/>
  <c r="Q174" i="11"/>
  <c r="Q291" i="11" s="1"/>
  <c r="P174" i="11"/>
  <c r="O174" i="11"/>
  <c r="N174" i="11"/>
  <c r="Q170" i="11"/>
  <c r="P170" i="11"/>
  <c r="O170" i="11"/>
  <c r="N170" i="11"/>
  <c r="Q169" i="11"/>
  <c r="P169" i="11"/>
  <c r="O169" i="11"/>
  <c r="N169" i="11"/>
  <c r="Q168" i="11"/>
  <c r="P168" i="11"/>
  <c r="O168" i="11"/>
  <c r="N168" i="11"/>
  <c r="Q167" i="11"/>
  <c r="P167" i="11"/>
  <c r="O167" i="11"/>
  <c r="N167" i="11"/>
  <c r="Q166" i="11"/>
  <c r="P166" i="11"/>
  <c r="O166" i="11"/>
  <c r="N166" i="11"/>
  <c r="Q165" i="11"/>
  <c r="P165" i="11"/>
  <c r="O165" i="11"/>
  <c r="N165" i="11"/>
  <c r="Q164" i="11"/>
  <c r="P164" i="11"/>
  <c r="O164" i="11"/>
  <c r="N164" i="11"/>
  <c r="Q163" i="11"/>
  <c r="P163" i="11"/>
  <c r="O163" i="11"/>
  <c r="N163" i="11"/>
  <c r="Q162" i="11"/>
  <c r="P162" i="11"/>
  <c r="O162" i="11"/>
  <c r="N162" i="11"/>
  <c r="Q161" i="11"/>
  <c r="P161" i="11"/>
  <c r="O161" i="11"/>
  <c r="N161" i="11"/>
  <c r="Q159" i="11"/>
  <c r="P159" i="11"/>
  <c r="O159" i="11"/>
  <c r="N159" i="11"/>
  <c r="Q158" i="11"/>
  <c r="P158" i="11"/>
  <c r="O158" i="11"/>
  <c r="N158" i="11"/>
  <c r="Q157" i="11"/>
  <c r="P157" i="11"/>
  <c r="O157" i="11"/>
  <c r="N157" i="11"/>
  <c r="Q156" i="11"/>
  <c r="P156" i="11"/>
  <c r="O156" i="11"/>
  <c r="N156" i="11"/>
  <c r="Q155" i="11"/>
  <c r="P155" i="11"/>
  <c r="O155" i="11"/>
  <c r="N155" i="11"/>
  <c r="Q154" i="11"/>
  <c r="P154" i="11"/>
  <c r="O154" i="11"/>
  <c r="N154" i="11"/>
  <c r="Q152" i="11"/>
  <c r="P152" i="11"/>
  <c r="O152" i="11"/>
  <c r="N152" i="11"/>
  <c r="Q151" i="11"/>
  <c r="P151" i="11"/>
  <c r="O151" i="11"/>
  <c r="N151" i="11"/>
  <c r="Q150" i="11"/>
  <c r="P150" i="11"/>
  <c r="O150" i="11"/>
  <c r="N150" i="11"/>
  <c r="Q149" i="11"/>
  <c r="P149" i="11"/>
  <c r="O149" i="11"/>
  <c r="N149" i="11"/>
  <c r="Q148" i="11"/>
  <c r="P148" i="11"/>
  <c r="O148" i="11"/>
  <c r="N148" i="11"/>
  <c r="Q147" i="11"/>
  <c r="P147" i="11"/>
  <c r="O147" i="11"/>
  <c r="N147" i="11"/>
  <c r="Q146" i="11"/>
  <c r="P146" i="11"/>
  <c r="O146" i="11"/>
  <c r="N146" i="11"/>
  <c r="Q145" i="11"/>
  <c r="P145" i="11"/>
  <c r="O145" i="11"/>
  <c r="N145" i="11"/>
  <c r="Q143" i="11"/>
  <c r="P143" i="11"/>
  <c r="O143" i="11"/>
  <c r="N143" i="11"/>
  <c r="Q142" i="11"/>
  <c r="P142" i="11"/>
  <c r="O142" i="11"/>
  <c r="N142" i="11"/>
  <c r="Q141" i="11"/>
  <c r="P141" i="11"/>
  <c r="O141" i="11"/>
  <c r="N141" i="11"/>
  <c r="Q140" i="11"/>
  <c r="P140" i="11"/>
  <c r="O140" i="11"/>
  <c r="N140" i="11"/>
  <c r="Q139" i="11"/>
  <c r="P139" i="11"/>
  <c r="O139" i="11"/>
  <c r="N139" i="11"/>
  <c r="Q138" i="11"/>
  <c r="P138" i="11"/>
  <c r="O138" i="11"/>
  <c r="N138" i="11"/>
  <c r="Q137" i="11"/>
  <c r="P137" i="11"/>
  <c r="O137" i="11"/>
  <c r="N137" i="11"/>
  <c r="Q135" i="11"/>
  <c r="P135" i="11"/>
  <c r="O135" i="11"/>
  <c r="N135" i="11"/>
  <c r="Q134" i="11"/>
  <c r="P134" i="11"/>
  <c r="O134" i="11"/>
  <c r="N134" i="11"/>
  <c r="Q133" i="11"/>
  <c r="P133" i="11"/>
  <c r="O133" i="11"/>
  <c r="N133" i="11"/>
  <c r="Q132" i="11"/>
  <c r="P132" i="11"/>
  <c r="O132" i="11"/>
  <c r="N132" i="11"/>
  <c r="Q131" i="11"/>
  <c r="P131" i="11"/>
  <c r="O131" i="11"/>
  <c r="N131" i="11"/>
  <c r="Q130" i="11"/>
  <c r="P130" i="11"/>
  <c r="O130" i="11"/>
  <c r="N130" i="11"/>
  <c r="Q129" i="11"/>
  <c r="P129" i="11"/>
  <c r="O129" i="11"/>
  <c r="N129" i="11"/>
  <c r="Q128" i="11"/>
  <c r="P128" i="11"/>
  <c r="O128" i="11"/>
  <c r="N128" i="11"/>
  <c r="Q127" i="11"/>
  <c r="P127" i="11"/>
  <c r="O127" i="11"/>
  <c r="N127" i="11"/>
  <c r="Q126" i="11"/>
  <c r="P126" i="11"/>
  <c r="O126" i="11"/>
  <c r="N126" i="11"/>
  <c r="Q125" i="11"/>
  <c r="P125" i="11"/>
  <c r="O125" i="11"/>
  <c r="N125" i="11"/>
  <c r="Q124" i="11"/>
  <c r="P124" i="11"/>
  <c r="O124" i="11"/>
  <c r="N124" i="11"/>
  <c r="Q123" i="11"/>
  <c r="P123" i="11"/>
  <c r="O123" i="11"/>
  <c r="N123" i="11"/>
  <c r="Q122" i="11"/>
  <c r="P122" i="11"/>
  <c r="O122" i="11"/>
  <c r="N122" i="11"/>
  <c r="Q121" i="11"/>
  <c r="P121" i="11"/>
  <c r="O121" i="11"/>
  <c r="N121" i="11"/>
  <c r="Q120" i="11"/>
  <c r="P120" i="11"/>
  <c r="O120" i="11"/>
  <c r="N120" i="11"/>
  <c r="Q119" i="11"/>
  <c r="P119" i="11"/>
  <c r="O119" i="11"/>
  <c r="N119" i="11"/>
  <c r="Q117" i="11"/>
  <c r="P117" i="11"/>
  <c r="O117" i="11"/>
  <c r="N117" i="11"/>
  <c r="Q116" i="11"/>
  <c r="P116" i="11"/>
  <c r="O116" i="11"/>
  <c r="N116" i="11"/>
  <c r="Q115" i="11"/>
  <c r="P115" i="11"/>
  <c r="O115" i="11"/>
  <c r="N115" i="11"/>
  <c r="Q114" i="11"/>
  <c r="P114" i="11"/>
  <c r="O114" i="11"/>
  <c r="N114" i="11"/>
  <c r="Q113" i="11"/>
  <c r="P113" i="11"/>
  <c r="O113" i="11"/>
  <c r="N113" i="11"/>
  <c r="Q112" i="11"/>
  <c r="P112" i="11"/>
  <c r="O112" i="11"/>
  <c r="N112" i="11"/>
  <c r="Q111" i="11"/>
  <c r="P111" i="11"/>
  <c r="O111" i="11"/>
  <c r="N111" i="11"/>
  <c r="Q110" i="11"/>
  <c r="P110" i="11"/>
  <c r="O110" i="11"/>
  <c r="N110" i="11"/>
  <c r="Q109" i="11"/>
  <c r="P109" i="11"/>
  <c r="O109" i="11"/>
  <c r="N109" i="11"/>
  <c r="Q107" i="11"/>
  <c r="P107" i="11"/>
  <c r="O107" i="11"/>
  <c r="N107" i="11"/>
  <c r="Q106" i="11"/>
  <c r="P106" i="11"/>
  <c r="O106" i="11"/>
  <c r="N106" i="11"/>
  <c r="Q105" i="11"/>
  <c r="P105" i="11"/>
  <c r="O105" i="11"/>
  <c r="N105" i="11"/>
  <c r="Q104" i="11"/>
  <c r="P104" i="11"/>
  <c r="O104" i="11"/>
  <c r="N104" i="11"/>
  <c r="Q103" i="11"/>
  <c r="P103" i="11"/>
  <c r="O103" i="11"/>
  <c r="N103" i="11"/>
  <c r="Q102" i="11"/>
  <c r="P102" i="11"/>
  <c r="O102" i="11"/>
  <c r="N102" i="11"/>
  <c r="Q101" i="11"/>
  <c r="P101" i="11"/>
  <c r="O101" i="11"/>
  <c r="N101" i="11"/>
  <c r="Q100" i="11"/>
  <c r="P100" i="11"/>
  <c r="O100" i="11"/>
  <c r="N100" i="11"/>
  <c r="Q99" i="11"/>
  <c r="P99" i="11"/>
  <c r="O99" i="11"/>
  <c r="N99" i="11"/>
  <c r="Q98" i="11"/>
  <c r="P98" i="11"/>
  <c r="O98" i="11"/>
  <c r="N98" i="11"/>
  <c r="Q97" i="11"/>
  <c r="P97" i="11"/>
  <c r="O97" i="11"/>
  <c r="N97" i="11"/>
  <c r="Q96" i="11"/>
  <c r="P96" i="11"/>
  <c r="O96" i="11"/>
  <c r="N96" i="11"/>
  <c r="Q95" i="11"/>
  <c r="P95" i="11"/>
  <c r="O95" i="11"/>
  <c r="N95" i="11"/>
  <c r="Q94" i="11"/>
  <c r="P94" i="11"/>
  <c r="O94" i="11"/>
  <c r="N94" i="11"/>
  <c r="Q93" i="11"/>
  <c r="P93" i="11"/>
  <c r="O93" i="11"/>
  <c r="N93" i="11"/>
  <c r="Q92" i="11"/>
  <c r="P92" i="11"/>
  <c r="O92" i="11"/>
  <c r="N92" i="11"/>
  <c r="Q91" i="11"/>
  <c r="P91" i="11"/>
  <c r="O91" i="11"/>
  <c r="N91" i="11"/>
  <c r="Q90" i="11"/>
  <c r="P90" i="11"/>
  <c r="O90" i="11"/>
  <c r="N90" i="11"/>
  <c r="Q89" i="11"/>
  <c r="P89" i="11"/>
  <c r="O89" i="11"/>
  <c r="N89" i="11"/>
  <c r="Q88" i="11"/>
  <c r="P88" i="11"/>
  <c r="O88" i="11"/>
  <c r="N88" i="11"/>
  <c r="Q86" i="11"/>
  <c r="P86" i="11"/>
  <c r="O86" i="11"/>
  <c r="N86" i="11"/>
  <c r="Q85" i="11"/>
  <c r="P85" i="11"/>
  <c r="O85" i="11"/>
  <c r="N85" i="11"/>
  <c r="Q84" i="11"/>
  <c r="P84" i="11"/>
  <c r="O84" i="11"/>
  <c r="N84" i="11"/>
  <c r="Q83" i="11"/>
  <c r="P83" i="11"/>
  <c r="O83" i="11"/>
  <c r="N83" i="11"/>
  <c r="Q82" i="11"/>
  <c r="P82" i="11"/>
  <c r="O82" i="11"/>
  <c r="N82" i="11"/>
  <c r="Q81" i="11"/>
  <c r="P81" i="11"/>
  <c r="O81" i="11"/>
  <c r="N81" i="11"/>
  <c r="Q80" i="11"/>
  <c r="P80" i="11"/>
  <c r="O80" i="11"/>
  <c r="N80" i="11"/>
  <c r="Q79" i="11"/>
  <c r="P79" i="11"/>
  <c r="O79" i="11"/>
  <c r="N79" i="11"/>
  <c r="Q78" i="11"/>
  <c r="P78" i="11"/>
  <c r="O78" i="11"/>
  <c r="N78" i="11"/>
  <c r="Q77" i="11"/>
  <c r="P77" i="11"/>
  <c r="O77" i="11"/>
  <c r="N77" i="11"/>
  <c r="Q76" i="11"/>
  <c r="P76" i="11"/>
  <c r="O76" i="11"/>
  <c r="N76" i="11"/>
  <c r="Q75" i="11"/>
  <c r="P75" i="11"/>
  <c r="O75" i="11"/>
  <c r="N75" i="11"/>
  <c r="Q74" i="11"/>
  <c r="P74" i="11"/>
  <c r="O74" i="11"/>
  <c r="N74" i="11"/>
  <c r="Q73" i="11"/>
  <c r="P73" i="11"/>
  <c r="O73" i="11"/>
  <c r="N73" i="11"/>
  <c r="Q72" i="11"/>
  <c r="P72" i="11"/>
  <c r="O72" i="11"/>
  <c r="N72" i="11"/>
  <c r="Q71" i="11"/>
  <c r="P71" i="11"/>
  <c r="O71" i="11"/>
  <c r="N71" i="11"/>
  <c r="Q70" i="11"/>
  <c r="P70" i="11"/>
  <c r="O70" i="11"/>
  <c r="N70" i="11"/>
  <c r="Q68" i="11"/>
  <c r="P68" i="11"/>
  <c r="O68" i="11"/>
  <c r="N68" i="11"/>
  <c r="Q67" i="11"/>
  <c r="P67" i="11"/>
  <c r="O67" i="11"/>
  <c r="N67" i="11"/>
  <c r="Q65" i="11"/>
  <c r="P65" i="11"/>
  <c r="O65" i="11"/>
  <c r="N65" i="11"/>
  <c r="Q64" i="11"/>
  <c r="P64" i="11"/>
  <c r="O64" i="11"/>
  <c r="N64" i="11"/>
  <c r="Q63" i="11"/>
  <c r="P63" i="11"/>
  <c r="O63" i="11"/>
  <c r="N63" i="11"/>
  <c r="Q62" i="11"/>
  <c r="P62" i="11"/>
  <c r="O62" i="11"/>
  <c r="N62" i="11"/>
  <c r="Q61" i="11"/>
  <c r="P61" i="11"/>
  <c r="O61" i="11"/>
  <c r="N61" i="11"/>
  <c r="Q60" i="11"/>
  <c r="P60" i="11"/>
  <c r="O60" i="11"/>
  <c r="N60" i="11"/>
  <c r="Q59" i="11"/>
  <c r="P59" i="11"/>
  <c r="O59" i="11"/>
  <c r="N59" i="11"/>
  <c r="Q58" i="11"/>
  <c r="P58" i="11"/>
  <c r="O58" i="11"/>
  <c r="N58" i="11"/>
  <c r="Q57" i="11"/>
  <c r="P57" i="11"/>
  <c r="O57" i="11"/>
  <c r="N57" i="11"/>
  <c r="Q56" i="11"/>
  <c r="P56" i="11"/>
  <c r="O56" i="11"/>
  <c r="N56" i="11"/>
  <c r="Q55" i="11"/>
  <c r="P55" i="11"/>
  <c r="O55" i="11"/>
  <c r="N55" i="11"/>
  <c r="Q54" i="11"/>
  <c r="P54" i="11"/>
  <c r="O54" i="11"/>
  <c r="N54" i="11"/>
  <c r="Q53" i="11"/>
  <c r="P53" i="11"/>
  <c r="O53" i="11"/>
  <c r="N53" i="11"/>
  <c r="Q52" i="11"/>
  <c r="P52" i="11"/>
  <c r="O52" i="11"/>
  <c r="N52" i="11"/>
  <c r="Q51" i="11"/>
  <c r="P51" i="11"/>
  <c r="O51" i="11"/>
  <c r="N51" i="11"/>
  <c r="Q50" i="11"/>
  <c r="P50" i="11"/>
  <c r="O50" i="11"/>
  <c r="N50" i="11"/>
  <c r="Q49" i="11"/>
  <c r="P49" i="11"/>
  <c r="O49" i="11"/>
  <c r="N49" i="11"/>
  <c r="Q48" i="11"/>
  <c r="P48" i="11"/>
  <c r="O48" i="11"/>
  <c r="N48" i="11"/>
  <c r="Q46" i="11"/>
  <c r="P46" i="11"/>
  <c r="O46" i="11"/>
  <c r="N46" i="11"/>
  <c r="Q45" i="11"/>
  <c r="P45" i="11"/>
  <c r="O45" i="11"/>
  <c r="N45" i="11"/>
  <c r="Q44" i="11"/>
  <c r="P44" i="11"/>
  <c r="O44" i="11"/>
  <c r="N44" i="11"/>
  <c r="Q43" i="11"/>
  <c r="P43" i="11"/>
  <c r="O43" i="11"/>
  <c r="N43" i="11"/>
  <c r="Q42" i="11"/>
  <c r="P42" i="11"/>
  <c r="O42" i="11"/>
  <c r="N42" i="11"/>
  <c r="Q41" i="11"/>
  <c r="P41" i="11"/>
  <c r="O41" i="11"/>
  <c r="N41" i="11"/>
  <c r="Q40" i="11"/>
  <c r="P40" i="11"/>
  <c r="O40" i="11"/>
  <c r="N40" i="11"/>
  <c r="Q39" i="11"/>
  <c r="P39" i="11"/>
  <c r="O39" i="11"/>
  <c r="N39" i="11"/>
  <c r="Q38" i="11"/>
  <c r="P38" i="11"/>
  <c r="O38" i="11"/>
  <c r="N38" i="11"/>
  <c r="Q37" i="11"/>
  <c r="P37" i="11"/>
  <c r="O37" i="11"/>
  <c r="N37" i="11"/>
  <c r="Q36" i="11"/>
  <c r="P36" i="11"/>
  <c r="O36" i="11"/>
  <c r="N36" i="11"/>
  <c r="Q35" i="11"/>
  <c r="P35" i="11"/>
  <c r="O35" i="11"/>
  <c r="N35" i="11"/>
  <c r="Q34" i="11"/>
  <c r="P34" i="11"/>
  <c r="O34" i="11"/>
  <c r="N34" i="11"/>
  <c r="Q32" i="11"/>
  <c r="P32" i="11"/>
  <c r="O32" i="11"/>
  <c r="N32" i="11"/>
  <c r="Q31" i="11"/>
  <c r="P31" i="11"/>
  <c r="O31" i="11"/>
  <c r="N31" i="11"/>
  <c r="Q30" i="11"/>
  <c r="P30" i="11"/>
  <c r="O30" i="11"/>
  <c r="N30" i="11"/>
  <c r="Q29" i="11"/>
  <c r="P29" i="11"/>
  <c r="O29" i="11"/>
  <c r="N29" i="11"/>
  <c r="Q28" i="11"/>
  <c r="P28" i="11"/>
  <c r="O28" i="11"/>
  <c r="N28" i="11"/>
  <c r="Q27" i="11"/>
  <c r="P27" i="11"/>
  <c r="O27" i="11"/>
  <c r="N27" i="11"/>
  <c r="Q26" i="11"/>
  <c r="P26" i="11"/>
  <c r="O26" i="11"/>
  <c r="N26" i="11"/>
  <c r="Q25" i="11"/>
  <c r="P25" i="11"/>
  <c r="O25" i="11"/>
  <c r="N25" i="11"/>
  <c r="Q24" i="11"/>
  <c r="P24" i="11"/>
  <c r="O24" i="11"/>
  <c r="N24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Q171" i="11" s="1"/>
  <c r="P14" i="11"/>
  <c r="P171" i="11" s="1"/>
  <c r="O14" i="11"/>
  <c r="N14" i="11"/>
  <c r="Q12" i="11"/>
  <c r="P12" i="11"/>
  <c r="Q11" i="11"/>
  <c r="P11" i="11"/>
  <c r="O11" i="11"/>
  <c r="N11" i="11"/>
  <c r="Q10" i="11"/>
  <c r="P10" i="11"/>
  <c r="O10" i="11"/>
  <c r="N10" i="11"/>
  <c r="Q482" i="10"/>
  <c r="P482" i="10"/>
  <c r="O482" i="10"/>
  <c r="N482" i="10"/>
  <c r="Q481" i="10"/>
  <c r="P481" i="10"/>
  <c r="O481" i="10"/>
  <c r="N481" i="10"/>
  <c r="Q480" i="10"/>
  <c r="P480" i="10"/>
  <c r="O480" i="10"/>
  <c r="N480" i="10"/>
  <c r="Q479" i="10"/>
  <c r="P479" i="10"/>
  <c r="O479" i="10"/>
  <c r="N479" i="10"/>
  <c r="Q478" i="10"/>
  <c r="P478" i="10"/>
  <c r="O478" i="10"/>
  <c r="N478" i="10"/>
  <c r="Q477" i="10"/>
  <c r="P477" i="10"/>
  <c r="O477" i="10"/>
  <c r="N477" i="10"/>
  <c r="Q476" i="10"/>
  <c r="P476" i="10"/>
  <c r="O476" i="10"/>
  <c r="N476" i="10"/>
  <c r="Q475" i="10"/>
  <c r="P475" i="10"/>
  <c r="O475" i="10"/>
  <c r="N475" i="10"/>
  <c r="Q473" i="10"/>
  <c r="P473" i="10"/>
  <c r="O473" i="10"/>
  <c r="N473" i="10"/>
  <c r="Q472" i="10"/>
  <c r="P472" i="10"/>
  <c r="O472" i="10"/>
  <c r="N472" i="10"/>
  <c r="Q471" i="10"/>
  <c r="P471" i="10"/>
  <c r="O471" i="10"/>
  <c r="N471" i="10"/>
  <c r="Q470" i="10"/>
  <c r="P470" i="10"/>
  <c r="O470" i="10"/>
  <c r="N470" i="10"/>
  <c r="Q469" i="10"/>
  <c r="P469" i="10"/>
  <c r="O469" i="10"/>
  <c r="N469" i="10"/>
  <c r="Q468" i="10"/>
  <c r="P468" i="10"/>
  <c r="O468" i="10"/>
  <c r="N468" i="10"/>
  <c r="Q467" i="10"/>
  <c r="P467" i="10"/>
  <c r="O467" i="10"/>
  <c r="N467" i="10"/>
  <c r="Q466" i="10"/>
  <c r="P466" i="10"/>
  <c r="O466" i="10"/>
  <c r="N466" i="10"/>
  <c r="Q464" i="10"/>
  <c r="P464" i="10"/>
  <c r="O464" i="10"/>
  <c r="N464" i="10"/>
  <c r="Q463" i="10"/>
  <c r="P463" i="10"/>
  <c r="O463" i="10"/>
  <c r="N463" i="10"/>
  <c r="Q462" i="10"/>
  <c r="P462" i="10"/>
  <c r="O462" i="10"/>
  <c r="N462" i="10"/>
  <c r="Q461" i="10"/>
  <c r="P461" i="10"/>
  <c r="O461" i="10"/>
  <c r="N461" i="10"/>
  <c r="Q460" i="10"/>
  <c r="P460" i="10"/>
  <c r="O460" i="10"/>
  <c r="N460" i="10"/>
  <c r="Q459" i="10"/>
  <c r="P459" i="10"/>
  <c r="O459" i="10"/>
  <c r="N459" i="10"/>
  <c r="Q458" i="10"/>
  <c r="P458" i="10"/>
  <c r="O458" i="10"/>
  <c r="N458" i="10"/>
  <c r="Q457" i="10"/>
  <c r="P457" i="10"/>
  <c r="O457" i="10"/>
  <c r="N457" i="10"/>
  <c r="Q456" i="10"/>
  <c r="P456" i="10"/>
  <c r="O456" i="10"/>
  <c r="N456" i="10"/>
  <c r="Q455" i="10"/>
  <c r="P455" i="10"/>
  <c r="O455" i="10"/>
  <c r="N455" i="10"/>
  <c r="Q454" i="10"/>
  <c r="P454" i="10"/>
  <c r="O454" i="10"/>
  <c r="N454" i="10"/>
  <c r="Q452" i="10"/>
  <c r="P452" i="10"/>
  <c r="O452" i="10"/>
  <c r="N452" i="10"/>
  <c r="Q451" i="10"/>
  <c r="P451" i="10"/>
  <c r="O451" i="10"/>
  <c r="N451" i="10"/>
  <c r="Q450" i="10"/>
  <c r="P450" i="10"/>
  <c r="O450" i="10"/>
  <c r="N450" i="10"/>
  <c r="Q449" i="10"/>
  <c r="P449" i="10"/>
  <c r="O449" i="10"/>
  <c r="N449" i="10"/>
  <c r="Q448" i="10"/>
  <c r="P448" i="10"/>
  <c r="O448" i="10"/>
  <c r="N448" i="10"/>
  <c r="Q447" i="10"/>
  <c r="P447" i="10"/>
  <c r="O447" i="10"/>
  <c r="N447" i="10"/>
  <c r="Q446" i="10"/>
  <c r="P446" i="10"/>
  <c r="O446" i="10"/>
  <c r="N446" i="10"/>
  <c r="Q445" i="10"/>
  <c r="P445" i="10"/>
  <c r="O445" i="10"/>
  <c r="N445" i="10"/>
  <c r="Q444" i="10"/>
  <c r="P444" i="10"/>
  <c r="O444" i="10"/>
  <c r="N444" i="10"/>
  <c r="Q442" i="10"/>
  <c r="P442" i="10"/>
  <c r="O442" i="10"/>
  <c r="N442" i="10"/>
  <c r="Q441" i="10"/>
  <c r="P441" i="10"/>
  <c r="O441" i="10"/>
  <c r="N441" i="10"/>
  <c r="Q440" i="10"/>
  <c r="P440" i="10"/>
  <c r="O440" i="10"/>
  <c r="N440" i="10"/>
  <c r="Q439" i="10"/>
  <c r="P439" i="10"/>
  <c r="O439" i="10"/>
  <c r="N439" i="10"/>
  <c r="Q438" i="10"/>
  <c r="P438" i="10"/>
  <c r="O438" i="10"/>
  <c r="N438" i="10"/>
  <c r="Q437" i="10"/>
  <c r="P437" i="10"/>
  <c r="O437" i="10"/>
  <c r="N437" i="10"/>
  <c r="Q436" i="10"/>
  <c r="P436" i="10"/>
  <c r="O436" i="10"/>
  <c r="N436" i="10"/>
  <c r="Q435" i="10"/>
  <c r="P435" i="10"/>
  <c r="O435" i="10"/>
  <c r="N435" i="10"/>
  <c r="Q434" i="10"/>
  <c r="P434" i="10"/>
  <c r="O434" i="10"/>
  <c r="N434" i="10"/>
  <c r="Q433" i="10"/>
  <c r="P433" i="10"/>
  <c r="O433" i="10"/>
  <c r="N433" i="10"/>
  <c r="Q432" i="10"/>
  <c r="P432" i="10"/>
  <c r="O432" i="10"/>
  <c r="N432" i="10"/>
  <c r="Q431" i="10"/>
  <c r="P431" i="10"/>
  <c r="O431" i="10"/>
  <c r="N431" i="10"/>
  <c r="Q430" i="10"/>
  <c r="P430" i="10"/>
  <c r="O430" i="10"/>
  <c r="N430" i="10"/>
  <c r="Q429" i="10"/>
  <c r="P429" i="10"/>
  <c r="O429" i="10"/>
  <c r="N429" i="10"/>
  <c r="Q427" i="10"/>
  <c r="P427" i="10"/>
  <c r="O427" i="10"/>
  <c r="N427" i="10"/>
  <c r="Q426" i="10"/>
  <c r="P426" i="10"/>
  <c r="O426" i="10"/>
  <c r="N426" i="10"/>
  <c r="Q425" i="10"/>
  <c r="P425" i="10"/>
  <c r="O425" i="10"/>
  <c r="N425" i="10"/>
  <c r="Q424" i="10"/>
  <c r="P424" i="10"/>
  <c r="O424" i="10"/>
  <c r="N424" i="10"/>
  <c r="Q423" i="10"/>
  <c r="P423" i="10"/>
  <c r="O423" i="10"/>
  <c r="N423" i="10"/>
  <c r="Q422" i="10"/>
  <c r="P422" i="10"/>
  <c r="O422" i="10"/>
  <c r="N422" i="10"/>
  <c r="Q421" i="10"/>
  <c r="P421" i="10"/>
  <c r="O421" i="10"/>
  <c r="N421" i="10"/>
  <c r="Q420" i="10"/>
  <c r="P420" i="10"/>
  <c r="O420" i="10"/>
  <c r="N420" i="10"/>
  <c r="Q419" i="10"/>
  <c r="P419" i="10"/>
  <c r="O419" i="10"/>
  <c r="N419" i="10"/>
  <c r="Q418" i="10"/>
  <c r="P418" i="10"/>
  <c r="O418" i="10"/>
  <c r="N418" i="10"/>
  <c r="Q416" i="10"/>
  <c r="P416" i="10"/>
  <c r="O416" i="10"/>
  <c r="N416" i="10"/>
  <c r="Q415" i="10"/>
  <c r="P415" i="10"/>
  <c r="O415" i="10"/>
  <c r="N415" i="10"/>
  <c r="Q414" i="10"/>
  <c r="P414" i="10"/>
  <c r="O414" i="10"/>
  <c r="N414" i="10"/>
  <c r="Q413" i="10"/>
  <c r="P413" i="10"/>
  <c r="O413" i="10"/>
  <c r="N413" i="10"/>
  <c r="Q412" i="10"/>
  <c r="P412" i="10"/>
  <c r="O412" i="10"/>
  <c r="N412" i="10"/>
  <c r="Q411" i="10"/>
  <c r="P411" i="10"/>
  <c r="O411" i="10"/>
  <c r="N411" i="10"/>
  <c r="Q410" i="10"/>
  <c r="P410" i="10"/>
  <c r="O410" i="10"/>
  <c r="N410" i="10"/>
  <c r="Q409" i="10"/>
  <c r="P409" i="10"/>
  <c r="O409" i="10"/>
  <c r="N409" i="10"/>
  <c r="Q408" i="10"/>
  <c r="P408" i="10"/>
  <c r="O408" i="10"/>
  <c r="N408" i="10"/>
  <c r="Q406" i="10"/>
  <c r="P406" i="10"/>
  <c r="O406" i="10"/>
  <c r="N406" i="10"/>
  <c r="Q405" i="10"/>
  <c r="P405" i="10"/>
  <c r="O405" i="10"/>
  <c r="N405" i="10"/>
  <c r="Q404" i="10"/>
  <c r="P404" i="10"/>
  <c r="O404" i="10"/>
  <c r="N404" i="10"/>
  <c r="Q403" i="10"/>
  <c r="P403" i="10"/>
  <c r="O403" i="10"/>
  <c r="N403" i="10"/>
  <c r="Q402" i="10"/>
  <c r="P402" i="10"/>
  <c r="O402" i="10"/>
  <c r="N402" i="10"/>
  <c r="Q401" i="10"/>
  <c r="P401" i="10"/>
  <c r="O401" i="10"/>
  <c r="N401" i="10"/>
  <c r="Q400" i="10"/>
  <c r="P400" i="10"/>
  <c r="O400" i="10"/>
  <c r="N400" i="10"/>
  <c r="Q399" i="10"/>
  <c r="P399" i="10"/>
  <c r="O399" i="10"/>
  <c r="N399" i="10"/>
  <c r="Q398" i="10"/>
  <c r="P398" i="10"/>
  <c r="O398" i="10"/>
  <c r="N398" i="10"/>
  <c r="Q396" i="10"/>
  <c r="P396" i="10"/>
  <c r="O396" i="10"/>
  <c r="N396" i="10"/>
  <c r="Q395" i="10"/>
  <c r="P395" i="10"/>
  <c r="O395" i="10"/>
  <c r="N395" i="10"/>
  <c r="Q394" i="10"/>
  <c r="P394" i="10"/>
  <c r="O394" i="10"/>
  <c r="N394" i="10"/>
  <c r="Q393" i="10"/>
  <c r="P393" i="10"/>
  <c r="O393" i="10"/>
  <c r="N393" i="10"/>
  <c r="Q392" i="10"/>
  <c r="P392" i="10"/>
  <c r="O392" i="10"/>
  <c r="N392" i="10"/>
  <c r="Q391" i="10"/>
  <c r="P391" i="10"/>
  <c r="O391" i="10"/>
  <c r="N391" i="10"/>
  <c r="Q390" i="10"/>
  <c r="P390" i="10"/>
  <c r="O390" i="10"/>
  <c r="N390" i="10"/>
  <c r="Q389" i="10"/>
  <c r="P389" i="10"/>
  <c r="O389" i="10"/>
  <c r="N389" i="10"/>
  <c r="Q388" i="10"/>
  <c r="P388" i="10"/>
  <c r="O388" i="10"/>
  <c r="N388" i="10"/>
  <c r="Q387" i="10"/>
  <c r="P387" i="10"/>
  <c r="O387" i="10"/>
  <c r="N387" i="10"/>
  <c r="Q386" i="10"/>
  <c r="P386" i="10"/>
  <c r="O386" i="10"/>
  <c r="N386" i="10"/>
  <c r="Q385" i="10"/>
  <c r="P385" i="10"/>
  <c r="O385" i="10"/>
  <c r="N385" i="10"/>
  <c r="Q383" i="10"/>
  <c r="P383" i="10"/>
  <c r="O383" i="10"/>
  <c r="N383" i="10"/>
  <c r="Q382" i="10"/>
  <c r="P382" i="10"/>
  <c r="O382" i="10"/>
  <c r="N382" i="10"/>
  <c r="Q381" i="10"/>
  <c r="P381" i="10"/>
  <c r="O381" i="10"/>
  <c r="N381" i="10"/>
  <c r="Q380" i="10"/>
  <c r="P380" i="10"/>
  <c r="O380" i="10"/>
  <c r="N380" i="10"/>
  <c r="Q379" i="10"/>
  <c r="P379" i="10"/>
  <c r="O379" i="10"/>
  <c r="N379" i="10"/>
  <c r="Q378" i="10"/>
  <c r="P378" i="10"/>
  <c r="O378" i="10"/>
  <c r="N378" i="10"/>
  <c r="Q377" i="10"/>
  <c r="P377" i="10"/>
  <c r="O377" i="10"/>
  <c r="N377" i="10"/>
  <c r="Q375" i="10"/>
  <c r="P375" i="10"/>
  <c r="O375" i="10"/>
  <c r="N375" i="10"/>
  <c r="Q374" i="10"/>
  <c r="P374" i="10"/>
  <c r="O374" i="10"/>
  <c r="N374" i="10"/>
  <c r="Q373" i="10"/>
  <c r="P373" i="10"/>
  <c r="O373" i="10"/>
  <c r="N373" i="10"/>
  <c r="Q372" i="10"/>
  <c r="P372" i="10"/>
  <c r="O372" i="10"/>
  <c r="N372" i="10"/>
  <c r="Q371" i="10"/>
  <c r="P371" i="10"/>
  <c r="O371" i="10"/>
  <c r="N371" i="10"/>
  <c r="Q369" i="10"/>
  <c r="P369" i="10"/>
  <c r="O369" i="10"/>
  <c r="N369" i="10"/>
  <c r="Q368" i="10"/>
  <c r="P368" i="10"/>
  <c r="O368" i="10"/>
  <c r="N368" i="10"/>
  <c r="Q367" i="10"/>
  <c r="P367" i="10"/>
  <c r="O367" i="10"/>
  <c r="N367" i="10"/>
  <c r="Q366" i="10"/>
  <c r="P366" i="10"/>
  <c r="O366" i="10"/>
  <c r="N366" i="10"/>
  <c r="Q365" i="10"/>
  <c r="P365" i="10"/>
  <c r="O365" i="10"/>
  <c r="N365" i="10"/>
  <c r="Q363" i="10"/>
  <c r="P363" i="10"/>
  <c r="O363" i="10"/>
  <c r="N363" i="10"/>
  <c r="Q362" i="10"/>
  <c r="P362" i="10"/>
  <c r="O362" i="10"/>
  <c r="N362" i="10"/>
  <c r="Q361" i="10"/>
  <c r="P361" i="10"/>
  <c r="O361" i="10"/>
  <c r="N361" i="10"/>
  <c r="Q360" i="10"/>
  <c r="P360" i="10"/>
  <c r="O360" i="10"/>
  <c r="N360" i="10"/>
  <c r="Q359" i="10"/>
  <c r="P359" i="10"/>
  <c r="O359" i="10"/>
  <c r="N359" i="10"/>
  <c r="Q358" i="10"/>
  <c r="P358" i="10"/>
  <c r="O358" i="10"/>
  <c r="N358" i="10"/>
  <c r="Q357" i="10"/>
  <c r="P357" i="10"/>
  <c r="O357" i="10"/>
  <c r="N357" i="10"/>
  <c r="Q356" i="10"/>
  <c r="P356" i="10"/>
  <c r="O356" i="10"/>
  <c r="N356" i="10"/>
  <c r="Q354" i="10"/>
  <c r="P354" i="10"/>
  <c r="O354" i="10"/>
  <c r="N354" i="10"/>
  <c r="Q353" i="10"/>
  <c r="P353" i="10"/>
  <c r="O353" i="10"/>
  <c r="N353" i="10"/>
  <c r="Q352" i="10"/>
  <c r="P352" i="10"/>
  <c r="O352" i="10"/>
  <c r="N352" i="10"/>
  <c r="Q351" i="10"/>
  <c r="P351" i="10"/>
  <c r="O351" i="10"/>
  <c r="N351" i="10"/>
  <c r="Q350" i="10"/>
  <c r="P350" i="10"/>
  <c r="O350" i="10"/>
  <c r="N350" i="10"/>
  <c r="Q349" i="10"/>
  <c r="P349" i="10"/>
  <c r="O349" i="10"/>
  <c r="N349" i="10"/>
  <c r="Q348" i="10"/>
  <c r="P348" i="10"/>
  <c r="O348" i="10"/>
  <c r="N348" i="10"/>
  <c r="Q347" i="10"/>
  <c r="P347" i="10"/>
  <c r="O347" i="10"/>
  <c r="N347" i="10"/>
  <c r="Q346" i="10"/>
  <c r="P346" i="10"/>
  <c r="O346" i="10"/>
  <c r="N346" i="10"/>
  <c r="Q345" i="10"/>
  <c r="P345" i="10"/>
  <c r="O345" i="10"/>
  <c r="N345" i="10"/>
  <c r="Q343" i="10"/>
  <c r="P343" i="10"/>
  <c r="O343" i="10"/>
  <c r="N343" i="10"/>
  <c r="Q342" i="10"/>
  <c r="P342" i="10"/>
  <c r="O342" i="10"/>
  <c r="N342" i="10"/>
  <c r="Q341" i="10"/>
  <c r="P341" i="10"/>
  <c r="O341" i="10"/>
  <c r="N341" i="10"/>
  <c r="Q340" i="10"/>
  <c r="P340" i="10"/>
  <c r="O340" i="10"/>
  <c r="N340" i="10"/>
  <c r="Q339" i="10"/>
  <c r="P339" i="10"/>
  <c r="O339" i="10"/>
  <c r="N339" i="10"/>
  <c r="Q338" i="10"/>
  <c r="P338" i="10"/>
  <c r="O338" i="10"/>
  <c r="N338" i="10"/>
  <c r="Q337" i="10"/>
  <c r="P337" i="10"/>
  <c r="O337" i="10"/>
  <c r="N337" i="10"/>
  <c r="Q336" i="10"/>
  <c r="P336" i="10"/>
  <c r="O336" i="10"/>
  <c r="N336" i="10"/>
  <c r="Q334" i="10"/>
  <c r="P334" i="10"/>
  <c r="O334" i="10"/>
  <c r="N334" i="10"/>
  <c r="Q333" i="10"/>
  <c r="P333" i="10"/>
  <c r="O333" i="10"/>
  <c r="N333" i="10"/>
  <c r="Q332" i="10"/>
  <c r="P332" i="10"/>
  <c r="O332" i="10"/>
  <c r="N332" i="10"/>
  <c r="Q331" i="10"/>
  <c r="P331" i="10"/>
  <c r="O331" i="10"/>
  <c r="N331" i="10"/>
  <c r="Q330" i="10"/>
  <c r="P330" i="10"/>
  <c r="O330" i="10"/>
  <c r="N330" i="10"/>
  <c r="Q328" i="10"/>
  <c r="P328" i="10"/>
  <c r="O328" i="10"/>
  <c r="N328" i="10"/>
  <c r="Q327" i="10"/>
  <c r="P327" i="10"/>
  <c r="O327" i="10"/>
  <c r="N327" i="10"/>
  <c r="Q326" i="10"/>
  <c r="P326" i="10"/>
  <c r="O326" i="10"/>
  <c r="N326" i="10"/>
  <c r="Q325" i="10"/>
  <c r="P325" i="10"/>
  <c r="O325" i="10"/>
  <c r="N325" i="10"/>
  <c r="Q324" i="10"/>
  <c r="P324" i="10"/>
  <c r="O324" i="10"/>
  <c r="N324" i="10"/>
  <c r="Q323" i="10"/>
  <c r="P323" i="10"/>
  <c r="O323" i="10"/>
  <c r="N323" i="10"/>
  <c r="Q322" i="10"/>
  <c r="P322" i="10"/>
  <c r="O322" i="10"/>
  <c r="N322" i="10"/>
  <c r="Q321" i="10"/>
  <c r="P321" i="10"/>
  <c r="O321" i="10"/>
  <c r="N321" i="10"/>
  <c r="Q320" i="10"/>
  <c r="P320" i="10"/>
  <c r="O320" i="10"/>
  <c r="N320" i="10"/>
  <c r="Q318" i="10"/>
  <c r="P318" i="10"/>
  <c r="O318" i="10"/>
  <c r="N318" i="10"/>
  <c r="Q317" i="10"/>
  <c r="P317" i="10"/>
  <c r="O317" i="10"/>
  <c r="N317" i="10"/>
  <c r="Q316" i="10"/>
  <c r="P316" i="10"/>
  <c r="O316" i="10"/>
  <c r="N316" i="10"/>
  <c r="Q315" i="10"/>
  <c r="P315" i="10"/>
  <c r="O315" i="10"/>
  <c r="N315" i="10"/>
  <c r="Q314" i="10"/>
  <c r="P314" i="10"/>
  <c r="O314" i="10"/>
  <c r="N314" i="10"/>
  <c r="Q313" i="10"/>
  <c r="P313" i="10"/>
  <c r="O313" i="10"/>
  <c r="N313" i="10"/>
  <c r="Q312" i="10"/>
  <c r="P312" i="10"/>
  <c r="O312" i="10"/>
  <c r="N312" i="10"/>
  <c r="Q310" i="10"/>
  <c r="P310" i="10"/>
  <c r="O310" i="10"/>
  <c r="N310" i="10"/>
  <c r="Q309" i="10"/>
  <c r="P309" i="10"/>
  <c r="O309" i="10"/>
  <c r="N309" i="10"/>
  <c r="Q308" i="10"/>
  <c r="P308" i="10"/>
  <c r="O308" i="10"/>
  <c r="N308" i="10"/>
  <c r="Q307" i="10"/>
  <c r="P307" i="10"/>
  <c r="O307" i="10"/>
  <c r="N307" i="10"/>
  <c r="Q306" i="10"/>
  <c r="P306" i="10"/>
  <c r="O306" i="10"/>
  <c r="N306" i="10"/>
  <c r="Q305" i="10"/>
  <c r="P305" i="10"/>
  <c r="O305" i="10"/>
  <c r="N305" i="10"/>
  <c r="Q304" i="10"/>
  <c r="P304" i="10"/>
  <c r="O304" i="10"/>
  <c r="N304" i="10"/>
  <c r="Q303" i="10"/>
  <c r="P303" i="10"/>
  <c r="O303" i="10"/>
  <c r="N303" i="10"/>
  <c r="Q302" i="10"/>
  <c r="P302" i="10"/>
  <c r="O302" i="10"/>
  <c r="N302" i="10"/>
  <c r="Q301" i="10"/>
  <c r="P301" i="10"/>
  <c r="O301" i="10"/>
  <c r="N301" i="10"/>
  <c r="Q299" i="10"/>
  <c r="P299" i="10"/>
  <c r="O299" i="10"/>
  <c r="N299" i="10"/>
  <c r="Q298" i="10"/>
  <c r="P298" i="10"/>
  <c r="O298" i="10"/>
  <c r="N298" i="10"/>
  <c r="Q297" i="10"/>
  <c r="P297" i="10"/>
  <c r="O297" i="10"/>
  <c r="N297" i="10"/>
  <c r="Q296" i="10"/>
  <c r="P296" i="10"/>
  <c r="O296" i="10"/>
  <c r="N296" i="10"/>
  <c r="Q295" i="10"/>
  <c r="P295" i="10"/>
  <c r="O295" i="10"/>
  <c r="N295" i="10"/>
  <c r="Q294" i="10"/>
  <c r="P294" i="10"/>
  <c r="O294" i="10"/>
  <c r="N294" i="10"/>
  <c r="Q293" i="10"/>
  <c r="P293" i="10"/>
  <c r="O293" i="10"/>
  <c r="N293" i="10"/>
  <c r="Q292" i="10"/>
  <c r="Q483" i="10" s="1"/>
  <c r="P292" i="10"/>
  <c r="P483" i="10" s="1"/>
  <c r="O292" i="10"/>
  <c r="N292" i="10"/>
  <c r="Q290" i="10"/>
  <c r="P290" i="10"/>
  <c r="O290" i="10"/>
  <c r="N290" i="10"/>
  <c r="Q289" i="10"/>
  <c r="P289" i="10"/>
  <c r="O289" i="10"/>
  <c r="N289" i="10"/>
  <c r="Q288" i="10"/>
  <c r="P288" i="10"/>
  <c r="O288" i="10"/>
  <c r="N288" i="10"/>
  <c r="Q286" i="10"/>
  <c r="P286" i="10"/>
  <c r="O286" i="10"/>
  <c r="N286" i="10"/>
  <c r="Q285" i="10"/>
  <c r="P285" i="10"/>
  <c r="O285" i="10"/>
  <c r="N285" i="10"/>
  <c r="Q283" i="10"/>
  <c r="P283" i="10"/>
  <c r="O283" i="10"/>
  <c r="N283" i="10"/>
  <c r="Q281" i="10"/>
  <c r="P281" i="10"/>
  <c r="O281" i="10"/>
  <c r="N281" i="10"/>
  <c r="Q280" i="10"/>
  <c r="P280" i="10"/>
  <c r="O280" i="10"/>
  <c r="N280" i="10"/>
  <c r="Q278" i="10"/>
  <c r="P278" i="10"/>
  <c r="O278" i="10"/>
  <c r="N278" i="10"/>
  <c r="Q277" i="10"/>
  <c r="P277" i="10"/>
  <c r="O277" i="10"/>
  <c r="N277" i="10"/>
  <c r="Q276" i="10"/>
  <c r="P276" i="10"/>
  <c r="O276" i="10"/>
  <c r="N276" i="10"/>
  <c r="Q274" i="10"/>
  <c r="P274" i="10"/>
  <c r="O274" i="10"/>
  <c r="N274" i="10"/>
  <c r="Q273" i="10"/>
  <c r="P273" i="10"/>
  <c r="O273" i="10"/>
  <c r="N273" i="10"/>
  <c r="Q272" i="10"/>
  <c r="P272" i="10"/>
  <c r="O272" i="10"/>
  <c r="N272" i="10"/>
  <c r="Q271" i="10"/>
  <c r="P271" i="10"/>
  <c r="O271" i="10"/>
  <c r="N271" i="10"/>
  <c r="Q270" i="10"/>
  <c r="P270" i="10"/>
  <c r="O270" i="10"/>
  <c r="N270" i="10"/>
  <c r="Q268" i="10"/>
  <c r="P268" i="10"/>
  <c r="O268" i="10"/>
  <c r="N268" i="10"/>
  <c r="Q267" i="10"/>
  <c r="P267" i="10"/>
  <c r="O267" i="10"/>
  <c r="N267" i="10"/>
  <c r="Q266" i="10"/>
  <c r="P266" i="10"/>
  <c r="O266" i="10"/>
  <c r="N266" i="10"/>
  <c r="Q265" i="10"/>
  <c r="P265" i="10"/>
  <c r="O265" i="10"/>
  <c r="N265" i="10"/>
  <c r="Q264" i="10"/>
  <c r="P264" i="10"/>
  <c r="O264" i="10"/>
  <c r="N264" i="10"/>
  <c r="Q262" i="10"/>
  <c r="P262" i="10"/>
  <c r="O262" i="10"/>
  <c r="N262" i="10"/>
  <c r="Q260" i="10"/>
  <c r="P260" i="10"/>
  <c r="O260" i="10"/>
  <c r="N260" i="10"/>
  <c r="Q259" i="10"/>
  <c r="P259" i="10"/>
  <c r="O259" i="10"/>
  <c r="N259" i="10"/>
  <c r="Q258" i="10"/>
  <c r="P258" i="10"/>
  <c r="O258" i="10"/>
  <c r="N258" i="10"/>
  <c r="Q257" i="10"/>
  <c r="P257" i="10"/>
  <c r="O257" i="10"/>
  <c r="N257" i="10"/>
  <c r="Q256" i="10"/>
  <c r="P256" i="10"/>
  <c r="O256" i="10"/>
  <c r="N256" i="10"/>
  <c r="Q254" i="10"/>
  <c r="P254" i="10"/>
  <c r="O254" i="10"/>
  <c r="N254" i="10"/>
  <c r="Q253" i="10"/>
  <c r="P253" i="10"/>
  <c r="O253" i="10"/>
  <c r="N253" i="10"/>
  <c r="Q252" i="10"/>
  <c r="P252" i="10"/>
  <c r="O252" i="10"/>
  <c r="N252" i="10"/>
  <c r="Q251" i="10"/>
  <c r="P251" i="10"/>
  <c r="O251" i="10"/>
  <c r="N251" i="10"/>
  <c r="Q250" i="10"/>
  <c r="P250" i="10"/>
  <c r="O250" i="10"/>
  <c r="N250" i="10"/>
  <c r="Q249" i="10"/>
  <c r="P249" i="10"/>
  <c r="O249" i="10"/>
  <c r="N249" i="10"/>
  <c r="Q248" i="10"/>
  <c r="P248" i="10"/>
  <c r="O248" i="10"/>
  <c r="N248" i="10"/>
  <c r="Q247" i="10"/>
  <c r="P247" i="10"/>
  <c r="O247" i="10"/>
  <c r="N247" i="10"/>
  <c r="Q245" i="10"/>
  <c r="P245" i="10"/>
  <c r="O245" i="10"/>
  <c r="N245" i="10"/>
  <c r="Q244" i="10"/>
  <c r="P244" i="10"/>
  <c r="O244" i="10"/>
  <c r="N244" i="10"/>
  <c r="Q243" i="10"/>
  <c r="P243" i="10"/>
  <c r="O243" i="10"/>
  <c r="N243" i="10"/>
  <c r="Q242" i="10"/>
  <c r="P242" i="10"/>
  <c r="O242" i="10"/>
  <c r="N242" i="10"/>
  <c r="Q241" i="10"/>
  <c r="P241" i="10"/>
  <c r="O241" i="10"/>
  <c r="N241" i="10"/>
  <c r="Q239" i="10"/>
  <c r="P239" i="10"/>
  <c r="O239" i="10"/>
  <c r="N239" i="10"/>
  <c r="Q238" i="10"/>
  <c r="P238" i="10"/>
  <c r="O238" i="10"/>
  <c r="N238" i="10"/>
  <c r="Q237" i="10"/>
  <c r="P237" i="10"/>
  <c r="O237" i="10"/>
  <c r="N237" i="10"/>
  <c r="Q236" i="10"/>
  <c r="P236" i="10"/>
  <c r="O236" i="10"/>
  <c r="N236" i="10"/>
  <c r="Q235" i="10"/>
  <c r="P235" i="10"/>
  <c r="O235" i="10"/>
  <c r="N235" i="10"/>
  <c r="Q233" i="10"/>
  <c r="P233" i="10"/>
  <c r="O233" i="10"/>
  <c r="N233" i="10"/>
  <c r="Q232" i="10"/>
  <c r="P232" i="10"/>
  <c r="O232" i="10"/>
  <c r="N232" i="10"/>
  <c r="Q230" i="10"/>
  <c r="P230" i="10"/>
  <c r="O230" i="10"/>
  <c r="N230" i="10"/>
  <c r="Q229" i="10"/>
  <c r="P229" i="10"/>
  <c r="O229" i="10"/>
  <c r="N229" i="10"/>
  <c r="Q228" i="10"/>
  <c r="P228" i="10"/>
  <c r="O228" i="10"/>
  <c r="N228" i="10"/>
  <c r="Q227" i="10"/>
  <c r="P227" i="10"/>
  <c r="O227" i="10"/>
  <c r="N227" i="10"/>
  <c r="Q226" i="10"/>
  <c r="P226" i="10"/>
  <c r="O226" i="10"/>
  <c r="N226" i="10"/>
  <c r="Q225" i="10"/>
  <c r="P225" i="10"/>
  <c r="O225" i="10"/>
  <c r="N225" i="10"/>
  <c r="Q224" i="10"/>
  <c r="P224" i="10"/>
  <c r="O224" i="10"/>
  <c r="N224" i="10"/>
  <c r="Q223" i="10"/>
  <c r="P223" i="10"/>
  <c r="O223" i="10"/>
  <c r="N223" i="10"/>
  <c r="Q222" i="10"/>
  <c r="P222" i="10"/>
  <c r="O222" i="10"/>
  <c r="N222" i="10"/>
  <c r="Q221" i="10"/>
  <c r="P221" i="10"/>
  <c r="O221" i="10"/>
  <c r="N221" i="10"/>
  <c r="Q220" i="10"/>
  <c r="P220" i="10"/>
  <c r="O220" i="10"/>
  <c r="N220" i="10"/>
  <c r="Q218" i="10"/>
  <c r="P218" i="10"/>
  <c r="O218" i="10"/>
  <c r="N218" i="10"/>
  <c r="Q217" i="10"/>
  <c r="P217" i="10"/>
  <c r="O217" i="10"/>
  <c r="N217" i="10"/>
  <c r="Q216" i="10"/>
  <c r="P216" i="10"/>
  <c r="O216" i="10"/>
  <c r="N216" i="10"/>
  <c r="Q215" i="10"/>
  <c r="P215" i="10"/>
  <c r="O215" i="10"/>
  <c r="N215" i="10"/>
  <c r="Q214" i="10"/>
  <c r="P214" i="10"/>
  <c r="O214" i="10"/>
  <c r="N214" i="10"/>
  <c r="Q213" i="10"/>
  <c r="P213" i="10"/>
  <c r="O213" i="10"/>
  <c r="N213" i="10"/>
  <c r="Q212" i="10"/>
  <c r="P212" i="10"/>
  <c r="O212" i="10"/>
  <c r="N212" i="10"/>
  <c r="Q211" i="10"/>
  <c r="P211" i="10"/>
  <c r="O211" i="10"/>
  <c r="N211" i="10"/>
  <c r="Q209" i="10"/>
  <c r="P209" i="10"/>
  <c r="O209" i="10"/>
  <c r="N209" i="10"/>
  <c r="Q208" i="10"/>
  <c r="P208" i="10"/>
  <c r="O208" i="10"/>
  <c r="N208" i="10"/>
  <c r="Q207" i="10"/>
  <c r="P207" i="10"/>
  <c r="O207" i="10"/>
  <c r="N207" i="10"/>
  <c r="Q206" i="10"/>
  <c r="P206" i="10"/>
  <c r="O206" i="10"/>
  <c r="N206" i="10"/>
  <c r="Q204" i="10"/>
  <c r="P204" i="10"/>
  <c r="O204" i="10"/>
  <c r="N204" i="10"/>
  <c r="Q203" i="10"/>
  <c r="P203" i="10"/>
  <c r="O203" i="10"/>
  <c r="N203" i="10"/>
  <c r="Q202" i="10"/>
  <c r="P202" i="10"/>
  <c r="O202" i="10"/>
  <c r="N202" i="10"/>
  <c r="Q201" i="10"/>
  <c r="P201" i="10"/>
  <c r="O201" i="10"/>
  <c r="N201" i="10"/>
  <c r="Q200" i="10"/>
  <c r="P200" i="10"/>
  <c r="O200" i="10"/>
  <c r="N200" i="10"/>
  <c r="Q199" i="10"/>
  <c r="P199" i="10"/>
  <c r="O199" i="10"/>
  <c r="N199" i="10"/>
  <c r="Q198" i="10"/>
  <c r="P198" i="10"/>
  <c r="O198" i="10"/>
  <c r="N198" i="10"/>
  <c r="Q196" i="10"/>
  <c r="P196" i="10"/>
  <c r="O196" i="10"/>
  <c r="N196" i="10"/>
  <c r="Q195" i="10"/>
  <c r="P195" i="10"/>
  <c r="O195" i="10"/>
  <c r="N195" i="10"/>
  <c r="Q194" i="10"/>
  <c r="P194" i="10"/>
  <c r="O194" i="10"/>
  <c r="N194" i="10"/>
  <c r="Q192" i="10"/>
  <c r="P192" i="10"/>
  <c r="O192" i="10"/>
  <c r="N192" i="10"/>
  <c r="Q191" i="10"/>
  <c r="P191" i="10"/>
  <c r="O191" i="10"/>
  <c r="N191" i="10"/>
  <c r="Q190" i="10"/>
  <c r="P190" i="10"/>
  <c r="O190" i="10"/>
  <c r="N190" i="10"/>
  <c r="Q189" i="10"/>
  <c r="P189" i="10"/>
  <c r="O189" i="10"/>
  <c r="N189" i="10"/>
  <c r="Q188" i="10"/>
  <c r="P188" i="10"/>
  <c r="O188" i="10"/>
  <c r="N188" i="10"/>
  <c r="Q187" i="10"/>
  <c r="P187" i="10"/>
  <c r="O187" i="10"/>
  <c r="N187" i="10"/>
  <c r="Q185" i="10"/>
  <c r="P185" i="10"/>
  <c r="O185" i="10"/>
  <c r="N185" i="10"/>
  <c r="Q184" i="10"/>
  <c r="P184" i="10"/>
  <c r="O184" i="10"/>
  <c r="N184" i="10"/>
  <c r="Q183" i="10"/>
  <c r="P183" i="10"/>
  <c r="O183" i="10"/>
  <c r="N183" i="10"/>
  <c r="Q182" i="10"/>
  <c r="P182" i="10"/>
  <c r="O182" i="10"/>
  <c r="N182" i="10"/>
  <c r="Q180" i="10"/>
  <c r="P180" i="10"/>
  <c r="O180" i="10"/>
  <c r="N180" i="10"/>
  <c r="Q179" i="10"/>
  <c r="P179" i="10"/>
  <c r="O179" i="10"/>
  <c r="N179" i="10"/>
  <c r="Q178" i="10"/>
  <c r="P178" i="10"/>
  <c r="O178" i="10"/>
  <c r="N178" i="10"/>
  <c r="Q177" i="10"/>
  <c r="P177" i="10"/>
  <c r="O177" i="10"/>
  <c r="N177" i="10"/>
  <c r="Q176" i="10"/>
  <c r="P176" i="10"/>
  <c r="O176" i="10"/>
  <c r="N176" i="10"/>
  <c r="Q175" i="10"/>
  <c r="P175" i="10"/>
  <c r="O175" i="10"/>
  <c r="N175" i="10"/>
  <c r="Q174" i="10"/>
  <c r="P174" i="10"/>
  <c r="O174" i="10"/>
  <c r="N174" i="10"/>
  <c r="Q170" i="10"/>
  <c r="P170" i="10"/>
  <c r="O170" i="10"/>
  <c r="N170" i="10"/>
  <c r="Q169" i="10"/>
  <c r="P169" i="10"/>
  <c r="O169" i="10"/>
  <c r="N169" i="10"/>
  <c r="Q168" i="10"/>
  <c r="P168" i="10"/>
  <c r="O168" i="10"/>
  <c r="N168" i="10"/>
  <c r="Q167" i="10"/>
  <c r="P167" i="10"/>
  <c r="O167" i="10"/>
  <c r="N167" i="10"/>
  <c r="Q166" i="10"/>
  <c r="P166" i="10"/>
  <c r="O166" i="10"/>
  <c r="N166" i="10"/>
  <c r="Q165" i="10"/>
  <c r="P165" i="10"/>
  <c r="O165" i="10"/>
  <c r="N165" i="10"/>
  <c r="Q164" i="10"/>
  <c r="P164" i="10"/>
  <c r="O164" i="10"/>
  <c r="N164" i="10"/>
  <c r="Q163" i="10"/>
  <c r="P163" i="10"/>
  <c r="O163" i="10"/>
  <c r="N163" i="10"/>
  <c r="Q162" i="10"/>
  <c r="P162" i="10"/>
  <c r="O162" i="10"/>
  <c r="N162" i="10"/>
  <c r="Q161" i="10"/>
  <c r="P161" i="10"/>
  <c r="O161" i="10"/>
  <c r="N161" i="10"/>
  <c r="Q159" i="10"/>
  <c r="P159" i="10"/>
  <c r="O159" i="10"/>
  <c r="N159" i="10"/>
  <c r="Q158" i="10"/>
  <c r="P158" i="10"/>
  <c r="O158" i="10"/>
  <c r="N158" i="10"/>
  <c r="Q157" i="10"/>
  <c r="P157" i="10"/>
  <c r="O157" i="10"/>
  <c r="N157" i="10"/>
  <c r="Q156" i="10"/>
  <c r="P156" i="10"/>
  <c r="O156" i="10"/>
  <c r="N156" i="10"/>
  <c r="Q155" i="10"/>
  <c r="P155" i="10"/>
  <c r="O155" i="10"/>
  <c r="N155" i="10"/>
  <c r="Q154" i="10"/>
  <c r="P154" i="10"/>
  <c r="O154" i="10"/>
  <c r="N154" i="10"/>
  <c r="Q152" i="10"/>
  <c r="P152" i="10"/>
  <c r="O152" i="10"/>
  <c r="N152" i="10"/>
  <c r="Q151" i="10"/>
  <c r="P151" i="10"/>
  <c r="O151" i="10"/>
  <c r="N151" i="10"/>
  <c r="Q150" i="10"/>
  <c r="P150" i="10"/>
  <c r="O150" i="10"/>
  <c r="N150" i="10"/>
  <c r="Q149" i="10"/>
  <c r="P149" i="10"/>
  <c r="O149" i="10"/>
  <c r="N149" i="10"/>
  <c r="Q148" i="10"/>
  <c r="P148" i="10"/>
  <c r="O148" i="10"/>
  <c r="N148" i="10"/>
  <c r="Q147" i="10"/>
  <c r="P147" i="10"/>
  <c r="O147" i="10"/>
  <c r="N147" i="10"/>
  <c r="Q146" i="10"/>
  <c r="P146" i="10"/>
  <c r="O146" i="10"/>
  <c r="N146" i="10"/>
  <c r="Q145" i="10"/>
  <c r="P145" i="10"/>
  <c r="O145" i="10"/>
  <c r="N145" i="10"/>
  <c r="Q143" i="10"/>
  <c r="P143" i="10"/>
  <c r="O143" i="10"/>
  <c r="N143" i="10"/>
  <c r="Q142" i="10"/>
  <c r="P142" i="10"/>
  <c r="O142" i="10"/>
  <c r="N142" i="10"/>
  <c r="Q141" i="10"/>
  <c r="P141" i="10"/>
  <c r="O141" i="10"/>
  <c r="N141" i="10"/>
  <c r="Q140" i="10"/>
  <c r="P140" i="10"/>
  <c r="O140" i="10"/>
  <c r="N140" i="10"/>
  <c r="Q139" i="10"/>
  <c r="P139" i="10"/>
  <c r="O139" i="10"/>
  <c r="N139" i="10"/>
  <c r="Q138" i="10"/>
  <c r="P138" i="10"/>
  <c r="O138" i="10"/>
  <c r="N138" i="10"/>
  <c r="Q137" i="10"/>
  <c r="P137" i="10"/>
  <c r="O137" i="10"/>
  <c r="N137" i="10"/>
  <c r="Q135" i="10"/>
  <c r="P135" i="10"/>
  <c r="O135" i="10"/>
  <c r="N135" i="10"/>
  <c r="Q134" i="10"/>
  <c r="P134" i="10"/>
  <c r="O134" i="10"/>
  <c r="N134" i="10"/>
  <c r="Q133" i="10"/>
  <c r="P133" i="10"/>
  <c r="O133" i="10"/>
  <c r="N133" i="10"/>
  <c r="Q132" i="10"/>
  <c r="P132" i="10"/>
  <c r="O132" i="10"/>
  <c r="N132" i="10"/>
  <c r="Q131" i="10"/>
  <c r="P131" i="10"/>
  <c r="O131" i="10"/>
  <c r="N131" i="10"/>
  <c r="Q130" i="10"/>
  <c r="P130" i="10"/>
  <c r="O130" i="10"/>
  <c r="N130" i="10"/>
  <c r="Q129" i="10"/>
  <c r="P129" i="10"/>
  <c r="O129" i="10"/>
  <c r="N129" i="10"/>
  <c r="Q128" i="10"/>
  <c r="P128" i="10"/>
  <c r="O128" i="10"/>
  <c r="N128" i="10"/>
  <c r="Q127" i="10"/>
  <c r="P127" i="10"/>
  <c r="O127" i="10"/>
  <c r="N127" i="10"/>
  <c r="Q126" i="10"/>
  <c r="P126" i="10"/>
  <c r="O126" i="10"/>
  <c r="N126" i="10"/>
  <c r="Q125" i="10"/>
  <c r="P125" i="10"/>
  <c r="O125" i="10"/>
  <c r="N125" i="10"/>
  <c r="Q124" i="10"/>
  <c r="P124" i="10"/>
  <c r="O124" i="10"/>
  <c r="N124" i="10"/>
  <c r="Q123" i="10"/>
  <c r="P123" i="10"/>
  <c r="O123" i="10"/>
  <c r="N123" i="10"/>
  <c r="Q122" i="10"/>
  <c r="P122" i="10"/>
  <c r="O122" i="10"/>
  <c r="N122" i="10"/>
  <c r="Q121" i="10"/>
  <c r="P121" i="10"/>
  <c r="O121" i="10"/>
  <c r="N121" i="10"/>
  <c r="Q120" i="10"/>
  <c r="P120" i="10"/>
  <c r="O120" i="10"/>
  <c r="N120" i="10"/>
  <c r="Q119" i="10"/>
  <c r="P119" i="10"/>
  <c r="O119" i="10"/>
  <c r="N119" i="10"/>
  <c r="Q117" i="10"/>
  <c r="P117" i="10"/>
  <c r="O117" i="10"/>
  <c r="N117" i="10"/>
  <c r="Q116" i="10"/>
  <c r="P116" i="10"/>
  <c r="O116" i="10"/>
  <c r="N116" i="10"/>
  <c r="Q115" i="10"/>
  <c r="P115" i="10"/>
  <c r="O115" i="10"/>
  <c r="N115" i="10"/>
  <c r="Q114" i="10"/>
  <c r="P114" i="10"/>
  <c r="O114" i="10"/>
  <c r="N114" i="10"/>
  <c r="Q113" i="10"/>
  <c r="P113" i="10"/>
  <c r="O113" i="10"/>
  <c r="N113" i="10"/>
  <c r="Q112" i="10"/>
  <c r="P112" i="10"/>
  <c r="O112" i="10"/>
  <c r="N112" i="10"/>
  <c r="Q111" i="10"/>
  <c r="P111" i="10"/>
  <c r="O111" i="10"/>
  <c r="N111" i="10"/>
  <c r="Q110" i="10"/>
  <c r="P110" i="10"/>
  <c r="O110" i="10"/>
  <c r="N110" i="10"/>
  <c r="Q109" i="10"/>
  <c r="P109" i="10"/>
  <c r="O109" i="10"/>
  <c r="N109" i="10"/>
  <c r="Q107" i="10"/>
  <c r="P107" i="10"/>
  <c r="O107" i="10"/>
  <c r="N107" i="10"/>
  <c r="Q106" i="10"/>
  <c r="P106" i="10"/>
  <c r="O106" i="10"/>
  <c r="N106" i="10"/>
  <c r="Q105" i="10"/>
  <c r="P105" i="10"/>
  <c r="O105" i="10"/>
  <c r="N105" i="10"/>
  <c r="Q104" i="10"/>
  <c r="P104" i="10"/>
  <c r="O104" i="10"/>
  <c r="N104" i="10"/>
  <c r="Q103" i="10"/>
  <c r="P103" i="10"/>
  <c r="O103" i="10"/>
  <c r="N103" i="10"/>
  <c r="Q102" i="10"/>
  <c r="P102" i="10"/>
  <c r="O102" i="10"/>
  <c r="N102" i="10"/>
  <c r="Q101" i="10"/>
  <c r="P101" i="10"/>
  <c r="O101" i="10"/>
  <c r="N101" i="10"/>
  <c r="Q100" i="10"/>
  <c r="P100" i="10"/>
  <c r="O100" i="10"/>
  <c r="N100" i="10"/>
  <c r="Q99" i="10"/>
  <c r="P99" i="10"/>
  <c r="O99" i="10"/>
  <c r="N99" i="10"/>
  <c r="Q98" i="10"/>
  <c r="P98" i="10"/>
  <c r="O98" i="10"/>
  <c r="N98" i="10"/>
  <c r="Q97" i="10"/>
  <c r="P97" i="10"/>
  <c r="O97" i="10"/>
  <c r="N97" i="10"/>
  <c r="Q96" i="10"/>
  <c r="P96" i="10"/>
  <c r="O96" i="10"/>
  <c r="N96" i="10"/>
  <c r="Q95" i="10"/>
  <c r="P95" i="10"/>
  <c r="O95" i="10"/>
  <c r="N95" i="10"/>
  <c r="Q94" i="10"/>
  <c r="P94" i="10"/>
  <c r="O94" i="10"/>
  <c r="N94" i="10"/>
  <c r="Q93" i="10"/>
  <c r="P93" i="10"/>
  <c r="O93" i="10"/>
  <c r="N93" i="10"/>
  <c r="Q92" i="10"/>
  <c r="P92" i="10"/>
  <c r="O92" i="10"/>
  <c r="N92" i="10"/>
  <c r="Q91" i="10"/>
  <c r="P91" i="10"/>
  <c r="O91" i="10"/>
  <c r="N91" i="10"/>
  <c r="Q90" i="10"/>
  <c r="P90" i="10"/>
  <c r="O90" i="10"/>
  <c r="N90" i="10"/>
  <c r="Q89" i="10"/>
  <c r="P89" i="10"/>
  <c r="O89" i="10"/>
  <c r="N89" i="10"/>
  <c r="Q88" i="10"/>
  <c r="P88" i="10"/>
  <c r="O88" i="10"/>
  <c r="N88" i="10"/>
  <c r="Q86" i="10"/>
  <c r="P86" i="10"/>
  <c r="O86" i="10"/>
  <c r="N86" i="10"/>
  <c r="Q85" i="10"/>
  <c r="P85" i="10"/>
  <c r="O85" i="10"/>
  <c r="N85" i="10"/>
  <c r="Q84" i="10"/>
  <c r="P84" i="10"/>
  <c r="O84" i="10"/>
  <c r="N84" i="10"/>
  <c r="Q83" i="10"/>
  <c r="P83" i="10"/>
  <c r="O83" i="10"/>
  <c r="N83" i="10"/>
  <c r="Q82" i="10"/>
  <c r="P82" i="10"/>
  <c r="O82" i="10"/>
  <c r="N82" i="10"/>
  <c r="Q81" i="10"/>
  <c r="P81" i="10"/>
  <c r="O81" i="10"/>
  <c r="N81" i="10"/>
  <c r="Q80" i="10"/>
  <c r="P80" i="10"/>
  <c r="O80" i="10"/>
  <c r="N80" i="10"/>
  <c r="Q79" i="10"/>
  <c r="P79" i="10"/>
  <c r="O79" i="10"/>
  <c r="N79" i="10"/>
  <c r="Q78" i="10"/>
  <c r="P78" i="10"/>
  <c r="O78" i="10"/>
  <c r="N78" i="10"/>
  <c r="Q77" i="10"/>
  <c r="P77" i="10"/>
  <c r="O77" i="10"/>
  <c r="N77" i="10"/>
  <c r="Q76" i="10"/>
  <c r="P76" i="10"/>
  <c r="O76" i="10"/>
  <c r="N76" i="10"/>
  <c r="Q75" i="10"/>
  <c r="P75" i="10"/>
  <c r="O75" i="10"/>
  <c r="N75" i="10"/>
  <c r="Q74" i="10"/>
  <c r="P74" i="10"/>
  <c r="O74" i="10"/>
  <c r="N74" i="10"/>
  <c r="Q73" i="10"/>
  <c r="P73" i="10"/>
  <c r="O73" i="10"/>
  <c r="N73" i="10"/>
  <c r="Q72" i="10"/>
  <c r="P72" i="10"/>
  <c r="O72" i="10"/>
  <c r="N72" i="10"/>
  <c r="Q71" i="10"/>
  <c r="P71" i="10"/>
  <c r="O71" i="10"/>
  <c r="N71" i="10"/>
  <c r="Q70" i="10"/>
  <c r="P70" i="10"/>
  <c r="O70" i="10"/>
  <c r="N70" i="10"/>
  <c r="Q68" i="10"/>
  <c r="P68" i="10"/>
  <c r="O68" i="10"/>
  <c r="N68" i="10"/>
  <c r="Q67" i="10"/>
  <c r="P67" i="10"/>
  <c r="O67" i="10"/>
  <c r="N67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Q17" i="10"/>
  <c r="P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2" i="10"/>
  <c r="P12" i="10"/>
  <c r="Q11" i="10"/>
  <c r="P11" i="10"/>
  <c r="O11" i="10"/>
  <c r="N11" i="10"/>
  <c r="Q10" i="10"/>
  <c r="P10" i="10"/>
  <c r="O10" i="10"/>
  <c r="N10" i="10"/>
  <c r="J18" i="18"/>
  <c r="O18" i="18" s="1"/>
  <c r="J17" i="18"/>
  <c r="O17" i="18" s="1"/>
  <c r="J12" i="18"/>
  <c r="O12" i="18" s="1"/>
  <c r="J18" i="17"/>
  <c r="O18" i="17" s="1"/>
  <c r="J17" i="17"/>
  <c r="O17" i="17" s="1"/>
  <c r="J12" i="17"/>
  <c r="O12" i="17" s="1"/>
  <c r="J18" i="16"/>
  <c r="O18" i="16" s="1"/>
  <c r="J17" i="16"/>
  <c r="O17" i="16" s="1"/>
  <c r="J12" i="16"/>
  <c r="O12" i="16" s="1"/>
  <c r="J18" i="15"/>
  <c r="O18" i="15" s="1"/>
  <c r="J17" i="15"/>
  <c r="O17" i="15" s="1"/>
  <c r="J12" i="15"/>
  <c r="O12" i="15" s="1"/>
  <c r="J18" i="14"/>
  <c r="O18" i="14" s="1"/>
  <c r="J17" i="14"/>
  <c r="O17" i="14" s="1"/>
  <c r="J12" i="14"/>
  <c r="O12" i="14" s="1"/>
  <c r="J18" i="13"/>
  <c r="O18" i="13" s="1"/>
  <c r="J17" i="13"/>
  <c r="O17" i="13" s="1"/>
  <c r="J12" i="13"/>
  <c r="O12" i="13" s="1"/>
  <c r="J18" i="12"/>
  <c r="O18" i="12" s="1"/>
  <c r="J17" i="12"/>
  <c r="O17" i="12" s="1"/>
  <c r="J12" i="12"/>
  <c r="O12" i="12" s="1"/>
  <c r="J18" i="11"/>
  <c r="O18" i="11" s="1"/>
  <c r="J17" i="11"/>
  <c r="J12" i="11"/>
  <c r="O12" i="11" s="1"/>
  <c r="J18" i="10"/>
  <c r="O18" i="10" s="1"/>
  <c r="J17" i="10"/>
  <c r="O17" i="10" s="1"/>
  <c r="J12" i="10"/>
  <c r="O12" i="10" s="1"/>
  <c r="Q171" i="10" l="1"/>
  <c r="O291" i="10"/>
  <c r="P291" i="10"/>
  <c r="P484" i="10" s="1"/>
  <c r="Q291" i="10"/>
  <c r="Q484" i="10" s="1"/>
  <c r="N291" i="10"/>
  <c r="N483" i="10"/>
  <c r="P171" i="10"/>
  <c r="O171" i="10"/>
  <c r="O483" i="10"/>
  <c r="O484" i="10" s="1"/>
  <c r="O484" i="17"/>
  <c r="O484" i="16"/>
  <c r="O484" i="15"/>
  <c r="O484" i="14"/>
  <c r="Q484" i="14"/>
  <c r="O484" i="12"/>
  <c r="O484" i="11"/>
  <c r="O171" i="14"/>
  <c r="O171" i="17"/>
  <c r="O171" i="15"/>
  <c r="O171" i="16"/>
  <c r="O171" i="12"/>
  <c r="O171" i="13"/>
  <c r="O171" i="11"/>
  <c r="O171" i="18"/>
  <c r="N12" i="10"/>
  <c r="N18" i="10"/>
  <c r="N17" i="13"/>
  <c r="N171" i="13" s="1"/>
  <c r="N484" i="13" s="1"/>
  <c r="N12" i="15"/>
  <c r="N18" i="15"/>
  <c r="N17" i="18"/>
  <c r="N171" i="18" s="1"/>
  <c r="N484" i="18" s="1"/>
  <c r="N12" i="14"/>
  <c r="N171" i="14" s="1"/>
  <c r="N484" i="14" s="1"/>
  <c r="N18" i="14"/>
  <c r="N17" i="17"/>
  <c r="N17" i="16"/>
  <c r="N12" i="18"/>
  <c r="N18" i="18"/>
  <c r="N17" i="10"/>
  <c r="N12" i="12"/>
  <c r="N171" i="12" s="1"/>
  <c r="N484" i="12" s="1"/>
  <c r="N18" i="12"/>
  <c r="N17" i="15"/>
  <c r="N12" i="17"/>
  <c r="N171" i="17" s="1"/>
  <c r="N484" i="17" s="1"/>
  <c r="N18" i="17"/>
  <c r="N12" i="11"/>
  <c r="N171" i="11" s="1"/>
  <c r="N484" i="11" s="1"/>
  <c r="N18" i="11"/>
  <c r="N17" i="14"/>
  <c r="N12" i="16"/>
  <c r="N18" i="16"/>
  <c r="N171" i="16" s="1"/>
  <c r="N484" i="16" s="1"/>
  <c r="H11" i="2"/>
  <c r="H10" i="2"/>
  <c r="H9" i="2"/>
  <c r="H8" i="2"/>
  <c r="H7" i="2"/>
  <c r="E4" i="2"/>
  <c r="F4" i="2"/>
  <c r="I4" i="2"/>
  <c r="K4" i="2"/>
  <c r="J4" i="2"/>
  <c r="H4" i="2"/>
  <c r="E5" i="2"/>
  <c r="F5" i="2"/>
  <c r="I5" i="2"/>
  <c r="K5" i="2"/>
  <c r="J5" i="2"/>
  <c r="H5" i="2"/>
  <c r="E6" i="2"/>
  <c r="F6" i="2"/>
  <c r="I6" i="2"/>
  <c r="K6" i="2"/>
  <c r="J6" i="2"/>
  <c r="H6" i="2"/>
  <c r="E7" i="2"/>
  <c r="F7" i="2"/>
  <c r="I7" i="2"/>
  <c r="K7" i="2"/>
  <c r="J7" i="2"/>
  <c r="E8" i="2"/>
  <c r="F8" i="2"/>
  <c r="I8" i="2"/>
  <c r="K8" i="2"/>
  <c r="J8" i="2"/>
  <c r="E9" i="2"/>
  <c r="F9" i="2"/>
  <c r="I9" i="2"/>
  <c r="K9" i="2"/>
  <c r="J9" i="2"/>
  <c r="E10" i="2"/>
  <c r="F10" i="2"/>
  <c r="I10" i="2"/>
  <c r="K10" i="2"/>
  <c r="J10" i="2"/>
  <c r="E11" i="2"/>
  <c r="F11" i="2"/>
  <c r="I11" i="2"/>
  <c r="K11" i="2"/>
  <c r="J11" i="2"/>
  <c r="E12" i="2"/>
  <c r="F12" i="2"/>
  <c r="I12" i="2"/>
  <c r="K12" i="2"/>
  <c r="J12" i="2"/>
  <c r="H12" i="2"/>
  <c r="E3" i="2"/>
  <c r="F3" i="2"/>
  <c r="I3" i="2"/>
  <c r="K3" i="2"/>
  <c r="J3" i="2"/>
  <c r="H3" i="2"/>
  <c r="P19" i="9"/>
  <c r="P67" i="9"/>
  <c r="P68" i="9"/>
  <c r="P110" i="9"/>
  <c r="P111" i="9"/>
  <c r="P112" i="9"/>
  <c r="P166" i="9"/>
  <c r="P418" i="9"/>
  <c r="P419" i="9"/>
  <c r="P420" i="9"/>
  <c r="P421" i="9"/>
  <c r="P422" i="9"/>
  <c r="P423" i="9"/>
  <c r="P424" i="9"/>
  <c r="P425" i="9"/>
  <c r="P426" i="9"/>
  <c r="P427" i="9"/>
  <c r="P215" i="9"/>
  <c r="Q19" i="9"/>
  <c r="Q67" i="9"/>
  <c r="Q68" i="9"/>
  <c r="Q110" i="9"/>
  <c r="Q111" i="9"/>
  <c r="Q112" i="9"/>
  <c r="Q166" i="9"/>
  <c r="Q418" i="9"/>
  <c r="Q419" i="9"/>
  <c r="Q420" i="9"/>
  <c r="Q421" i="9"/>
  <c r="Q422" i="9"/>
  <c r="Q423" i="9"/>
  <c r="Q424" i="9"/>
  <c r="Q425" i="9"/>
  <c r="Q426" i="9"/>
  <c r="Q427" i="9"/>
  <c r="Q215" i="9"/>
  <c r="C4" i="2"/>
  <c r="C5" i="2"/>
  <c r="C6" i="2"/>
  <c r="C7" i="2"/>
  <c r="C8" i="2"/>
  <c r="C9" i="2"/>
  <c r="C10" i="2"/>
  <c r="C11" i="2"/>
  <c r="C12" i="2"/>
  <c r="C3" i="2"/>
  <c r="D11" i="2"/>
  <c r="D10" i="2"/>
  <c r="D9" i="2"/>
  <c r="D8" i="2"/>
  <c r="D7" i="2"/>
  <c r="D6" i="2"/>
  <c r="D5" i="2"/>
  <c r="D4" i="2"/>
  <c r="D12" i="2"/>
  <c r="D3" i="2"/>
  <c r="Q49" i="9"/>
  <c r="Q50" i="9"/>
  <c r="Q96" i="9"/>
  <c r="Q98" i="9"/>
  <c r="Q139" i="9"/>
  <c r="P49" i="9"/>
  <c r="P50" i="9"/>
  <c r="P96" i="9"/>
  <c r="P98" i="9"/>
  <c r="P139" i="9"/>
  <c r="N19" i="9"/>
  <c r="N49" i="9"/>
  <c r="N50" i="9"/>
  <c r="N96" i="9"/>
  <c r="N98" i="9"/>
  <c r="N139" i="9"/>
  <c r="N67" i="9"/>
  <c r="N68" i="9"/>
  <c r="N110" i="9"/>
  <c r="N111" i="9"/>
  <c r="N112" i="9"/>
  <c r="N166" i="9"/>
  <c r="N418" i="9"/>
  <c r="N419" i="9"/>
  <c r="N420" i="9"/>
  <c r="N421" i="9"/>
  <c r="N422" i="9"/>
  <c r="N423" i="9"/>
  <c r="N424" i="9"/>
  <c r="N425" i="9"/>
  <c r="N426" i="9"/>
  <c r="N427" i="9"/>
  <c r="N215" i="9"/>
  <c r="O468" i="9"/>
  <c r="O470" i="9"/>
  <c r="O418" i="9"/>
  <c r="O419" i="9"/>
  <c r="O420" i="9"/>
  <c r="O421" i="9"/>
  <c r="O422" i="9"/>
  <c r="O423" i="9"/>
  <c r="O424" i="9"/>
  <c r="O425" i="9"/>
  <c r="O426" i="9"/>
  <c r="O427" i="9"/>
  <c r="O19" i="9"/>
  <c r="O49" i="9"/>
  <c r="O50" i="9"/>
  <c r="O96" i="9"/>
  <c r="O98" i="9"/>
  <c r="O139" i="9"/>
  <c r="O67" i="9"/>
  <c r="O68" i="9"/>
  <c r="O110" i="9"/>
  <c r="O111" i="9"/>
  <c r="O112" i="9"/>
  <c r="O166" i="9"/>
  <c r="O215" i="9"/>
  <c r="P468" i="9"/>
  <c r="P470" i="9"/>
  <c r="Q468" i="9"/>
  <c r="Q470" i="9"/>
  <c r="N468" i="9"/>
  <c r="N470" i="9"/>
  <c r="N305" i="9"/>
  <c r="O305" i="9"/>
  <c r="P305" i="9"/>
  <c r="Q305" i="9"/>
  <c r="O292" i="9"/>
  <c r="O293" i="9"/>
  <c r="O294" i="9"/>
  <c r="O295" i="9"/>
  <c r="O296" i="9"/>
  <c r="O297" i="9"/>
  <c r="O298" i="9"/>
  <c r="O299" i="9"/>
  <c r="O301" i="9"/>
  <c r="O302" i="9"/>
  <c r="O303" i="9"/>
  <c r="O304" i="9"/>
  <c r="O306" i="9"/>
  <c r="O307" i="9"/>
  <c r="O308" i="9"/>
  <c r="O309" i="9"/>
  <c r="O310" i="9"/>
  <c r="O312" i="9"/>
  <c r="O313" i="9"/>
  <c r="O314" i="9"/>
  <c r="O315" i="9"/>
  <c r="O316" i="9"/>
  <c r="O317" i="9"/>
  <c r="O318" i="9"/>
  <c r="O320" i="9"/>
  <c r="O321" i="9"/>
  <c r="O322" i="9"/>
  <c r="O323" i="9"/>
  <c r="O324" i="9"/>
  <c r="O325" i="9"/>
  <c r="O326" i="9"/>
  <c r="O327" i="9"/>
  <c r="O328" i="9"/>
  <c r="O330" i="9"/>
  <c r="O331" i="9"/>
  <c r="O332" i="9"/>
  <c r="O333" i="9"/>
  <c r="O334" i="9"/>
  <c r="O336" i="9"/>
  <c r="O337" i="9"/>
  <c r="O338" i="9"/>
  <c r="O339" i="9"/>
  <c r="O340" i="9"/>
  <c r="O341" i="9"/>
  <c r="O342" i="9"/>
  <c r="O343" i="9"/>
  <c r="O345" i="9"/>
  <c r="O346" i="9"/>
  <c r="O347" i="9"/>
  <c r="O348" i="9"/>
  <c r="O349" i="9"/>
  <c r="O350" i="9"/>
  <c r="O351" i="9"/>
  <c r="O352" i="9"/>
  <c r="O353" i="9"/>
  <c r="O354" i="9"/>
  <c r="O356" i="9"/>
  <c r="O357" i="9"/>
  <c r="O358" i="9"/>
  <c r="O359" i="9"/>
  <c r="O360" i="9"/>
  <c r="O361" i="9"/>
  <c r="O362" i="9"/>
  <c r="O363" i="9"/>
  <c r="O365" i="9"/>
  <c r="O366" i="9"/>
  <c r="O367" i="9"/>
  <c r="O368" i="9"/>
  <c r="O369" i="9"/>
  <c r="O371" i="9"/>
  <c r="O372" i="9"/>
  <c r="O373" i="9"/>
  <c r="O374" i="9"/>
  <c r="O375" i="9"/>
  <c r="O377" i="9"/>
  <c r="O378" i="9"/>
  <c r="O379" i="9"/>
  <c r="O380" i="9"/>
  <c r="O381" i="9"/>
  <c r="O382" i="9"/>
  <c r="O383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8" i="9"/>
  <c r="O399" i="9"/>
  <c r="O400" i="9"/>
  <c r="O401" i="9"/>
  <c r="O402" i="9"/>
  <c r="O403" i="9"/>
  <c r="O404" i="9"/>
  <c r="O405" i="9"/>
  <c r="O406" i="9"/>
  <c r="O408" i="9"/>
  <c r="O409" i="9"/>
  <c r="O410" i="9"/>
  <c r="O411" i="9"/>
  <c r="O412" i="9"/>
  <c r="O413" i="9"/>
  <c r="O414" i="9"/>
  <c r="O415" i="9"/>
  <c r="O416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4" i="9"/>
  <c r="O445" i="9"/>
  <c r="O446" i="9"/>
  <c r="O447" i="9"/>
  <c r="O448" i="9"/>
  <c r="O449" i="9"/>
  <c r="O450" i="9"/>
  <c r="O451" i="9"/>
  <c r="O452" i="9"/>
  <c r="O454" i="9"/>
  <c r="O455" i="9"/>
  <c r="O456" i="9"/>
  <c r="O457" i="9"/>
  <c r="O458" i="9"/>
  <c r="O459" i="9"/>
  <c r="O460" i="9"/>
  <c r="O461" i="9"/>
  <c r="O462" i="9"/>
  <c r="O463" i="9"/>
  <c r="O464" i="9"/>
  <c r="O466" i="9"/>
  <c r="O467" i="9"/>
  <c r="O469" i="9"/>
  <c r="O471" i="9"/>
  <c r="O472" i="9"/>
  <c r="O473" i="9"/>
  <c r="O475" i="9"/>
  <c r="O476" i="9"/>
  <c r="O477" i="9"/>
  <c r="O478" i="9"/>
  <c r="O479" i="9"/>
  <c r="O480" i="9"/>
  <c r="O481" i="9"/>
  <c r="O482" i="9"/>
  <c r="P292" i="9"/>
  <c r="P483" i="9" s="1"/>
  <c r="P293" i="9"/>
  <c r="P294" i="9"/>
  <c r="P295" i="9"/>
  <c r="P296" i="9"/>
  <c r="P297" i="9"/>
  <c r="P298" i="9"/>
  <c r="P299" i="9"/>
  <c r="P301" i="9"/>
  <c r="P302" i="9"/>
  <c r="P303" i="9"/>
  <c r="P304" i="9"/>
  <c r="P306" i="9"/>
  <c r="P307" i="9"/>
  <c r="P308" i="9"/>
  <c r="P309" i="9"/>
  <c r="P310" i="9"/>
  <c r="P312" i="9"/>
  <c r="P313" i="9"/>
  <c r="P314" i="9"/>
  <c r="P315" i="9"/>
  <c r="P316" i="9"/>
  <c r="P317" i="9"/>
  <c r="P318" i="9"/>
  <c r="P320" i="9"/>
  <c r="P321" i="9"/>
  <c r="P322" i="9"/>
  <c r="P323" i="9"/>
  <c r="P324" i="9"/>
  <c r="P325" i="9"/>
  <c r="P326" i="9"/>
  <c r="P327" i="9"/>
  <c r="P328" i="9"/>
  <c r="P330" i="9"/>
  <c r="P331" i="9"/>
  <c r="P332" i="9"/>
  <c r="P333" i="9"/>
  <c r="P334" i="9"/>
  <c r="P336" i="9"/>
  <c r="P337" i="9"/>
  <c r="P338" i="9"/>
  <c r="P339" i="9"/>
  <c r="P340" i="9"/>
  <c r="P341" i="9"/>
  <c r="P342" i="9"/>
  <c r="P343" i="9"/>
  <c r="P345" i="9"/>
  <c r="P346" i="9"/>
  <c r="P347" i="9"/>
  <c r="P348" i="9"/>
  <c r="P349" i="9"/>
  <c r="P350" i="9"/>
  <c r="P351" i="9"/>
  <c r="P352" i="9"/>
  <c r="P353" i="9"/>
  <c r="P354" i="9"/>
  <c r="P356" i="9"/>
  <c r="P357" i="9"/>
  <c r="P358" i="9"/>
  <c r="P359" i="9"/>
  <c r="P360" i="9"/>
  <c r="P361" i="9"/>
  <c r="P362" i="9"/>
  <c r="P363" i="9"/>
  <c r="P365" i="9"/>
  <c r="P366" i="9"/>
  <c r="P367" i="9"/>
  <c r="P368" i="9"/>
  <c r="P369" i="9"/>
  <c r="P371" i="9"/>
  <c r="P372" i="9"/>
  <c r="P373" i="9"/>
  <c r="P374" i="9"/>
  <c r="P375" i="9"/>
  <c r="P377" i="9"/>
  <c r="P378" i="9"/>
  <c r="P379" i="9"/>
  <c r="P380" i="9"/>
  <c r="P381" i="9"/>
  <c r="P382" i="9"/>
  <c r="P383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8" i="9"/>
  <c r="P399" i="9"/>
  <c r="P400" i="9"/>
  <c r="P401" i="9"/>
  <c r="P402" i="9"/>
  <c r="P403" i="9"/>
  <c r="P404" i="9"/>
  <c r="P405" i="9"/>
  <c r="P406" i="9"/>
  <c r="P408" i="9"/>
  <c r="P409" i="9"/>
  <c r="P410" i="9"/>
  <c r="P411" i="9"/>
  <c r="P412" i="9"/>
  <c r="P413" i="9"/>
  <c r="P414" i="9"/>
  <c r="P415" i="9"/>
  <c r="P416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4" i="9"/>
  <c r="P445" i="9"/>
  <c r="P446" i="9"/>
  <c r="P447" i="9"/>
  <c r="P448" i="9"/>
  <c r="P449" i="9"/>
  <c r="P450" i="9"/>
  <c r="P451" i="9"/>
  <c r="P452" i="9"/>
  <c r="P454" i="9"/>
  <c r="P455" i="9"/>
  <c r="P456" i="9"/>
  <c r="P457" i="9"/>
  <c r="P458" i="9"/>
  <c r="P459" i="9"/>
  <c r="P460" i="9"/>
  <c r="P461" i="9"/>
  <c r="P462" i="9"/>
  <c r="P463" i="9"/>
  <c r="P464" i="9"/>
  <c r="P466" i="9"/>
  <c r="P467" i="9"/>
  <c r="P469" i="9"/>
  <c r="P471" i="9"/>
  <c r="P472" i="9"/>
  <c r="P473" i="9"/>
  <c r="P475" i="9"/>
  <c r="P476" i="9"/>
  <c r="P477" i="9"/>
  <c r="P478" i="9"/>
  <c r="P479" i="9"/>
  <c r="P480" i="9"/>
  <c r="P481" i="9"/>
  <c r="P482" i="9"/>
  <c r="Q292" i="9"/>
  <c r="Q483" i="9" s="1"/>
  <c r="Q293" i="9"/>
  <c r="Q294" i="9"/>
  <c r="Q295" i="9"/>
  <c r="Q296" i="9"/>
  <c r="Q297" i="9"/>
  <c r="Q298" i="9"/>
  <c r="Q299" i="9"/>
  <c r="Q301" i="9"/>
  <c r="Q302" i="9"/>
  <c r="Q303" i="9"/>
  <c r="Q304" i="9"/>
  <c r="Q306" i="9"/>
  <c r="Q307" i="9"/>
  <c r="Q308" i="9"/>
  <c r="Q309" i="9"/>
  <c r="Q310" i="9"/>
  <c r="Q312" i="9"/>
  <c r="Q313" i="9"/>
  <c r="Q314" i="9"/>
  <c r="Q315" i="9"/>
  <c r="Q316" i="9"/>
  <c r="Q317" i="9"/>
  <c r="Q318" i="9"/>
  <c r="Q320" i="9"/>
  <c r="Q321" i="9"/>
  <c r="Q322" i="9"/>
  <c r="Q323" i="9"/>
  <c r="Q324" i="9"/>
  <c r="Q325" i="9"/>
  <c r="Q326" i="9"/>
  <c r="Q327" i="9"/>
  <c r="Q328" i="9"/>
  <c r="Q330" i="9"/>
  <c r="Q331" i="9"/>
  <c r="Q332" i="9"/>
  <c r="Q333" i="9"/>
  <c r="Q334" i="9"/>
  <c r="Q336" i="9"/>
  <c r="Q337" i="9"/>
  <c r="Q338" i="9"/>
  <c r="Q339" i="9"/>
  <c r="Q340" i="9"/>
  <c r="Q341" i="9"/>
  <c r="Q342" i="9"/>
  <c r="Q343" i="9"/>
  <c r="Q345" i="9"/>
  <c r="Q346" i="9"/>
  <c r="Q347" i="9"/>
  <c r="Q348" i="9"/>
  <c r="Q349" i="9"/>
  <c r="Q350" i="9"/>
  <c r="Q351" i="9"/>
  <c r="Q352" i="9"/>
  <c r="Q353" i="9"/>
  <c r="Q354" i="9"/>
  <c r="Q356" i="9"/>
  <c r="Q357" i="9"/>
  <c r="Q358" i="9"/>
  <c r="Q359" i="9"/>
  <c r="Q360" i="9"/>
  <c r="Q361" i="9"/>
  <c r="Q362" i="9"/>
  <c r="Q363" i="9"/>
  <c r="Q365" i="9"/>
  <c r="Q366" i="9"/>
  <c r="Q367" i="9"/>
  <c r="Q368" i="9"/>
  <c r="Q369" i="9"/>
  <c r="Q371" i="9"/>
  <c r="Q372" i="9"/>
  <c r="Q373" i="9"/>
  <c r="Q374" i="9"/>
  <c r="Q375" i="9"/>
  <c r="Q377" i="9"/>
  <c r="Q378" i="9"/>
  <c r="Q379" i="9"/>
  <c r="Q380" i="9"/>
  <c r="Q381" i="9"/>
  <c r="Q382" i="9"/>
  <c r="Q383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8" i="9"/>
  <c r="Q399" i="9"/>
  <c r="Q400" i="9"/>
  <c r="Q401" i="9"/>
  <c r="Q402" i="9"/>
  <c r="Q403" i="9"/>
  <c r="Q404" i="9"/>
  <c r="Q405" i="9"/>
  <c r="Q406" i="9"/>
  <c r="Q408" i="9"/>
  <c r="Q409" i="9"/>
  <c r="Q410" i="9"/>
  <c r="Q411" i="9"/>
  <c r="Q412" i="9"/>
  <c r="Q413" i="9"/>
  <c r="Q414" i="9"/>
  <c r="Q415" i="9"/>
  <c r="Q416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4" i="9"/>
  <c r="Q445" i="9"/>
  <c r="Q446" i="9"/>
  <c r="Q447" i="9"/>
  <c r="Q448" i="9"/>
  <c r="Q449" i="9"/>
  <c r="Q450" i="9"/>
  <c r="Q451" i="9"/>
  <c r="Q452" i="9"/>
  <c r="Q454" i="9"/>
  <c r="Q455" i="9"/>
  <c r="Q456" i="9"/>
  <c r="Q457" i="9"/>
  <c r="Q458" i="9"/>
  <c r="Q459" i="9"/>
  <c r="Q460" i="9"/>
  <c r="Q461" i="9"/>
  <c r="Q462" i="9"/>
  <c r="Q463" i="9"/>
  <c r="Q464" i="9"/>
  <c r="Q466" i="9"/>
  <c r="Q467" i="9"/>
  <c r="Q469" i="9"/>
  <c r="Q471" i="9"/>
  <c r="Q472" i="9"/>
  <c r="Q473" i="9"/>
  <c r="Q475" i="9"/>
  <c r="Q476" i="9"/>
  <c r="Q477" i="9"/>
  <c r="Q478" i="9"/>
  <c r="Q479" i="9"/>
  <c r="Q480" i="9"/>
  <c r="Q481" i="9"/>
  <c r="Q482" i="9"/>
  <c r="N292" i="9"/>
  <c r="N293" i="9"/>
  <c r="N294" i="9"/>
  <c r="N295" i="9"/>
  <c r="N296" i="9"/>
  <c r="N297" i="9"/>
  <c r="N298" i="9"/>
  <c r="N299" i="9"/>
  <c r="N301" i="9"/>
  <c r="N302" i="9"/>
  <c r="N303" i="9"/>
  <c r="N304" i="9"/>
  <c r="N306" i="9"/>
  <c r="N307" i="9"/>
  <c r="N308" i="9"/>
  <c r="N309" i="9"/>
  <c r="N310" i="9"/>
  <c r="N312" i="9"/>
  <c r="N313" i="9"/>
  <c r="N314" i="9"/>
  <c r="N315" i="9"/>
  <c r="N316" i="9"/>
  <c r="N317" i="9"/>
  <c r="N318" i="9"/>
  <c r="N320" i="9"/>
  <c r="N321" i="9"/>
  <c r="N322" i="9"/>
  <c r="N323" i="9"/>
  <c r="N324" i="9"/>
  <c r="N325" i="9"/>
  <c r="N326" i="9"/>
  <c r="N327" i="9"/>
  <c r="N328" i="9"/>
  <c r="N330" i="9"/>
  <c r="N331" i="9"/>
  <c r="N332" i="9"/>
  <c r="N333" i="9"/>
  <c r="N334" i="9"/>
  <c r="N336" i="9"/>
  <c r="N337" i="9"/>
  <c r="N338" i="9"/>
  <c r="N339" i="9"/>
  <c r="N340" i="9"/>
  <c r="N341" i="9"/>
  <c r="N342" i="9"/>
  <c r="N343" i="9"/>
  <c r="N345" i="9"/>
  <c r="N346" i="9"/>
  <c r="N347" i="9"/>
  <c r="N348" i="9"/>
  <c r="N349" i="9"/>
  <c r="N350" i="9"/>
  <c r="N351" i="9"/>
  <c r="N352" i="9"/>
  <c r="N353" i="9"/>
  <c r="N354" i="9"/>
  <c r="N356" i="9"/>
  <c r="N357" i="9"/>
  <c r="N358" i="9"/>
  <c r="N359" i="9"/>
  <c r="N360" i="9"/>
  <c r="N361" i="9"/>
  <c r="N362" i="9"/>
  <c r="N363" i="9"/>
  <c r="N365" i="9"/>
  <c r="N366" i="9"/>
  <c r="N367" i="9"/>
  <c r="N368" i="9"/>
  <c r="N369" i="9"/>
  <c r="N371" i="9"/>
  <c r="N372" i="9"/>
  <c r="N373" i="9"/>
  <c r="N374" i="9"/>
  <c r="N375" i="9"/>
  <c r="N377" i="9"/>
  <c r="N378" i="9"/>
  <c r="N379" i="9"/>
  <c r="N380" i="9"/>
  <c r="N381" i="9"/>
  <c r="N382" i="9"/>
  <c r="N383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8" i="9"/>
  <c r="N399" i="9"/>
  <c r="N400" i="9"/>
  <c r="N401" i="9"/>
  <c r="N402" i="9"/>
  <c r="N403" i="9"/>
  <c r="N404" i="9"/>
  <c r="N405" i="9"/>
  <c r="N406" i="9"/>
  <c r="N408" i="9"/>
  <c r="N409" i="9"/>
  <c r="N410" i="9"/>
  <c r="N411" i="9"/>
  <c r="N412" i="9"/>
  <c r="N413" i="9"/>
  <c r="N414" i="9"/>
  <c r="N415" i="9"/>
  <c r="N416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4" i="9"/>
  <c r="N445" i="9"/>
  <c r="N446" i="9"/>
  <c r="N447" i="9"/>
  <c r="N448" i="9"/>
  <c r="N449" i="9"/>
  <c r="N450" i="9"/>
  <c r="N451" i="9"/>
  <c r="N452" i="9"/>
  <c r="N454" i="9"/>
  <c r="N455" i="9"/>
  <c r="N456" i="9"/>
  <c r="N457" i="9"/>
  <c r="N458" i="9"/>
  <c r="N459" i="9"/>
  <c r="N460" i="9"/>
  <c r="N461" i="9"/>
  <c r="N462" i="9"/>
  <c r="N463" i="9"/>
  <c r="N464" i="9"/>
  <c r="N466" i="9"/>
  <c r="N467" i="9"/>
  <c r="N469" i="9"/>
  <c r="N471" i="9"/>
  <c r="N472" i="9"/>
  <c r="N473" i="9"/>
  <c r="N475" i="9"/>
  <c r="N476" i="9"/>
  <c r="N477" i="9"/>
  <c r="N478" i="9"/>
  <c r="N479" i="9"/>
  <c r="N480" i="9"/>
  <c r="N481" i="9"/>
  <c r="N482" i="9"/>
  <c r="O174" i="9"/>
  <c r="O175" i="9"/>
  <c r="O176" i="9"/>
  <c r="O177" i="9"/>
  <c r="O178" i="9"/>
  <c r="O179" i="9"/>
  <c r="O180" i="9"/>
  <c r="O182" i="9"/>
  <c r="O183" i="9"/>
  <c r="O184" i="9"/>
  <c r="O185" i="9"/>
  <c r="O187" i="9"/>
  <c r="O188" i="9"/>
  <c r="O189" i="9"/>
  <c r="O190" i="9"/>
  <c r="O191" i="9"/>
  <c r="O192" i="9"/>
  <c r="O194" i="9"/>
  <c r="O195" i="9"/>
  <c r="O196" i="9"/>
  <c r="O198" i="9"/>
  <c r="O199" i="9"/>
  <c r="O200" i="9"/>
  <c r="O201" i="9"/>
  <c r="O202" i="9"/>
  <c r="O203" i="9"/>
  <c r="O204" i="9"/>
  <c r="O206" i="9"/>
  <c r="O207" i="9"/>
  <c r="O208" i="9"/>
  <c r="O209" i="9"/>
  <c r="O211" i="9"/>
  <c r="O212" i="9"/>
  <c r="O213" i="9"/>
  <c r="O214" i="9"/>
  <c r="O216" i="9"/>
  <c r="O217" i="9"/>
  <c r="O218" i="9"/>
  <c r="O220" i="9"/>
  <c r="O221" i="9"/>
  <c r="O222" i="9"/>
  <c r="O223" i="9"/>
  <c r="O224" i="9"/>
  <c r="O225" i="9"/>
  <c r="O226" i="9"/>
  <c r="O227" i="9"/>
  <c r="O228" i="9"/>
  <c r="O229" i="9"/>
  <c r="O230" i="9"/>
  <c r="O232" i="9"/>
  <c r="O233" i="9"/>
  <c r="O235" i="9"/>
  <c r="O236" i="9"/>
  <c r="O237" i="9"/>
  <c r="O238" i="9"/>
  <c r="O239" i="9"/>
  <c r="O241" i="9"/>
  <c r="O242" i="9"/>
  <c r="O243" i="9"/>
  <c r="O244" i="9"/>
  <c r="O245" i="9"/>
  <c r="O247" i="9"/>
  <c r="O248" i="9"/>
  <c r="O249" i="9"/>
  <c r="O250" i="9"/>
  <c r="O251" i="9"/>
  <c r="O252" i="9"/>
  <c r="O253" i="9"/>
  <c r="O254" i="9"/>
  <c r="O256" i="9"/>
  <c r="O257" i="9"/>
  <c r="O258" i="9"/>
  <c r="O259" i="9"/>
  <c r="O260" i="9"/>
  <c r="O262" i="9"/>
  <c r="O264" i="9"/>
  <c r="O265" i="9"/>
  <c r="O266" i="9"/>
  <c r="O267" i="9"/>
  <c r="O268" i="9"/>
  <c r="O270" i="9"/>
  <c r="O271" i="9"/>
  <c r="O272" i="9"/>
  <c r="O273" i="9"/>
  <c r="O274" i="9"/>
  <c r="O276" i="9"/>
  <c r="O277" i="9"/>
  <c r="O278" i="9"/>
  <c r="O280" i="9"/>
  <c r="O281" i="9"/>
  <c r="O283" i="9"/>
  <c r="O285" i="9"/>
  <c r="O286" i="9"/>
  <c r="O288" i="9"/>
  <c r="O289" i="9"/>
  <c r="O290" i="9"/>
  <c r="P174" i="9"/>
  <c r="P175" i="9"/>
  <c r="P176" i="9"/>
  <c r="P177" i="9"/>
  <c r="P178" i="9"/>
  <c r="P179" i="9"/>
  <c r="P180" i="9"/>
  <c r="P182" i="9"/>
  <c r="P183" i="9"/>
  <c r="P184" i="9"/>
  <c r="P185" i="9"/>
  <c r="P187" i="9"/>
  <c r="P188" i="9"/>
  <c r="P189" i="9"/>
  <c r="P190" i="9"/>
  <c r="P191" i="9"/>
  <c r="P192" i="9"/>
  <c r="P194" i="9"/>
  <c r="P195" i="9"/>
  <c r="P196" i="9"/>
  <c r="P198" i="9"/>
  <c r="P199" i="9"/>
  <c r="P200" i="9"/>
  <c r="P201" i="9"/>
  <c r="P202" i="9"/>
  <c r="P203" i="9"/>
  <c r="P204" i="9"/>
  <c r="P206" i="9"/>
  <c r="P207" i="9"/>
  <c r="P208" i="9"/>
  <c r="P209" i="9"/>
  <c r="P211" i="9"/>
  <c r="P212" i="9"/>
  <c r="P213" i="9"/>
  <c r="P214" i="9"/>
  <c r="P216" i="9"/>
  <c r="P217" i="9"/>
  <c r="P218" i="9"/>
  <c r="P220" i="9"/>
  <c r="P221" i="9"/>
  <c r="P222" i="9"/>
  <c r="P223" i="9"/>
  <c r="P224" i="9"/>
  <c r="P225" i="9"/>
  <c r="P226" i="9"/>
  <c r="P227" i="9"/>
  <c r="P228" i="9"/>
  <c r="P229" i="9"/>
  <c r="P230" i="9"/>
  <c r="P232" i="9"/>
  <c r="P233" i="9"/>
  <c r="P235" i="9"/>
  <c r="P236" i="9"/>
  <c r="P237" i="9"/>
  <c r="P238" i="9"/>
  <c r="P239" i="9"/>
  <c r="P241" i="9"/>
  <c r="P242" i="9"/>
  <c r="P243" i="9"/>
  <c r="P244" i="9"/>
  <c r="P245" i="9"/>
  <c r="P247" i="9"/>
  <c r="P248" i="9"/>
  <c r="P249" i="9"/>
  <c r="P250" i="9"/>
  <c r="P251" i="9"/>
  <c r="P252" i="9"/>
  <c r="P253" i="9"/>
  <c r="P254" i="9"/>
  <c r="P256" i="9"/>
  <c r="P257" i="9"/>
  <c r="P258" i="9"/>
  <c r="P259" i="9"/>
  <c r="P260" i="9"/>
  <c r="P262" i="9"/>
  <c r="P264" i="9"/>
  <c r="P265" i="9"/>
  <c r="P266" i="9"/>
  <c r="P267" i="9"/>
  <c r="P268" i="9"/>
  <c r="P270" i="9"/>
  <c r="P271" i="9"/>
  <c r="P272" i="9"/>
  <c r="P273" i="9"/>
  <c r="P274" i="9"/>
  <c r="P276" i="9"/>
  <c r="P277" i="9"/>
  <c r="P278" i="9"/>
  <c r="P280" i="9"/>
  <c r="P281" i="9"/>
  <c r="P283" i="9"/>
  <c r="P285" i="9"/>
  <c r="P286" i="9"/>
  <c r="P288" i="9"/>
  <c r="P289" i="9"/>
  <c r="P290" i="9"/>
  <c r="Q174" i="9"/>
  <c r="Q175" i="9"/>
  <c r="Q176" i="9"/>
  <c r="Q177" i="9"/>
  <c r="Q178" i="9"/>
  <c r="Q179" i="9"/>
  <c r="Q180" i="9"/>
  <c r="Q182" i="9"/>
  <c r="Q183" i="9"/>
  <c r="Q184" i="9"/>
  <c r="Q185" i="9"/>
  <c r="Q187" i="9"/>
  <c r="Q188" i="9"/>
  <c r="Q189" i="9"/>
  <c r="Q190" i="9"/>
  <c r="Q191" i="9"/>
  <c r="Q192" i="9"/>
  <c r="Q194" i="9"/>
  <c r="Q195" i="9"/>
  <c r="Q196" i="9"/>
  <c r="Q198" i="9"/>
  <c r="Q199" i="9"/>
  <c r="Q200" i="9"/>
  <c r="Q201" i="9"/>
  <c r="Q202" i="9"/>
  <c r="Q203" i="9"/>
  <c r="Q204" i="9"/>
  <c r="Q206" i="9"/>
  <c r="Q207" i="9"/>
  <c r="Q208" i="9"/>
  <c r="Q209" i="9"/>
  <c r="Q211" i="9"/>
  <c r="Q212" i="9"/>
  <c r="Q213" i="9"/>
  <c r="Q214" i="9"/>
  <c r="Q216" i="9"/>
  <c r="Q217" i="9"/>
  <c r="Q218" i="9"/>
  <c r="Q220" i="9"/>
  <c r="Q221" i="9"/>
  <c r="Q222" i="9"/>
  <c r="Q223" i="9"/>
  <c r="Q224" i="9"/>
  <c r="Q225" i="9"/>
  <c r="Q226" i="9"/>
  <c r="Q227" i="9"/>
  <c r="Q228" i="9"/>
  <c r="Q229" i="9"/>
  <c r="Q230" i="9"/>
  <c r="Q232" i="9"/>
  <c r="Q233" i="9"/>
  <c r="Q235" i="9"/>
  <c r="Q236" i="9"/>
  <c r="Q237" i="9"/>
  <c r="Q238" i="9"/>
  <c r="Q239" i="9"/>
  <c r="Q241" i="9"/>
  <c r="Q242" i="9"/>
  <c r="Q243" i="9"/>
  <c r="Q244" i="9"/>
  <c r="Q245" i="9"/>
  <c r="Q247" i="9"/>
  <c r="Q248" i="9"/>
  <c r="Q249" i="9"/>
  <c r="Q250" i="9"/>
  <c r="Q251" i="9"/>
  <c r="Q252" i="9"/>
  <c r="Q253" i="9"/>
  <c r="Q254" i="9"/>
  <c r="Q256" i="9"/>
  <c r="Q257" i="9"/>
  <c r="Q258" i="9"/>
  <c r="Q259" i="9"/>
  <c r="Q260" i="9"/>
  <c r="Q262" i="9"/>
  <c r="Q264" i="9"/>
  <c r="Q265" i="9"/>
  <c r="Q266" i="9"/>
  <c r="Q267" i="9"/>
  <c r="Q268" i="9"/>
  <c r="Q270" i="9"/>
  <c r="Q271" i="9"/>
  <c r="Q272" i="9"/>
  <c r="Q273" i="9"/>
  <c r="Q274" i="9"/>
  <c r="Q276" i="9"/>
  <c r="Q277" i="9"/>
  <c r="Q278" i="9"/>
  <c r="Q280" i="9"/>
  <c r="Q281" i="9"/>
  <c r="Q283" i="9"/>
  <c r="Q285" i="9"/>
  <c r="Q286" i="9"/>
  <c r="Q288" i="9"/>
  <c r="Q289" i="9"/>
  <c r="Q290" i="9"/>
  <c r="N174" i="9"/>
  <c r="N175" i="9"/>
  <c r="N176" i="9"/>
  <c r="N177" i="9"/>
  <c r="N178" i="9"/>
  <c r="N179" i="9"/>
  <c r="N180" i="9"/>
  <c r="N182" i="9"/>
  <c r="N183" i="9"/>
  <c r="N184" i="9"/>
  <c r="N185" i="9"/>
  <c r="N187" i="9"/>
  <c r="N188" i="9"/>
  <c r="N189" i="9"/>
  <c r="N190" i="9"/>
  <c r="N191" i="9"/>
  <c r="N192" i="9"/>
  <c r="N194" i="9"/>
  <c r="N195" i="9"/>
  <c r="N196" i="9"/>
  <c r="N198" i="9"/>
  <c r="N199" i="9"/>
  <c r="N200" i="9"/>
  <c r="N201" i="9"/>
  <c r="N202" i="9"/>
  <c r="N203" i="9"/>
  <c r="N204" i="9"/>
  <c r="N206" i="9"/>
  <c r="N207" i="9"/>
  <c r="N208" i="9"/>
  <c r="N209" i="9"/>
  <c r="N211" i="9"/>
  <c r="N212" i="9"/>
  <c r="N213" i="9"/>
  <c r="N214" i="9"/>
  <c r="N216" i="9"/>
  <c r="N217" i="9"/>
  <c r="N218" i="9"/>
  <c r="N220" i="9"/>
  <c r="N221" i="9"/>
  <c r="N222" i="9"/>
  <c r="N223" i="9"/>
  <c r="N224" i="9"/>
  <c r="N225" i="9"/>
  <c r="N226" i="9"/>
  <c r="N227" i="9"/>
  <c r="N228" i="9"/>
  <c r="N229" i="9"/>
  <c r="N230" i="9"/>
  <c r="N232" i="9"/>
  <c r="N233" i="9"/>
  <c r="N235" i="9"/>
  <c r="N236" i="9"/>
  <c r="N237" i="9"/>
  <c r="N238" i="9"/>
  <c r="N239" i="9"/>
  <c r="N241" i="9"/>
  <c r="N242" i="9"/>
  <c r="N243" i="9"/>
  <c r="N244" i="9"/>
  <c r="N245" i="9"/>
  <c r="N247" i="9"/>
  <c r="N248" i="9"/>
  <c r="N249" i="9"/>
  <c r="N250" i="9"/>
  <c r="N251" i="9"/>
  <c r="N252" i="9"/>
  <c r="N253" i="9"/>
  <c r="N254" i="9"/>
  <c r="N256" i="9"/>
  <c r="N257" i="9"/>
  <c r="N258" i="9"/>
  <c r="N259" i="9"/>
  <c r="N260" i="9"/>
  <c r="N262" i="9"/>
  <c r="N264" i="9"/>
  <c r="N265" i="9"/>
  <c r="N266" i="9"/>
  <c r="N267" i="9"/>
  <c r="N268" i="9"/>
  <c r="N270" i="9"/>
  <c r="N271" i="9"/>
  <c r="N272" i="9"/>
  <c r="N273" i="9"/>
  <c r="N274" i="9"/>
  <c r="N276" i="9"/>
  <c r="N277" i="9"/>
  <c r="N278" i="9"/>
  <c r="N280" i="9"/>
  <c r="N281" i="9"/>
  <c r="N283" i="9"/>
  <c r="N285" i="9"/>
  <c r="N286" i="9"/>
  <c r="N288" i="9"/>
  <c r="N289" i="9"/>
  <c r="N290" i="9"/>
  <c r="O10" i="9"/>
  <c r="O11" i="9"/>
  <c r="J12" i="9"/>
  <c r="O12" i="9" s="1"/>
  <c r="O14" i="9"/>
  <c r="O15" i="9"/>
  <c r="O16" i="9"/>
  <c r="J17" i="9"/>
  <c r="O17" i="9"/>
  <c r="J18" i="9"/>
  <c r="O18" i="9"/>
  <c r="O20" i="9"/>
  <c r="O21" i="9"/>
  <c r="O22" i="9"/>
  <c r="O24" i="9"/>
  <c r="O25" i="9"/>
  <c r="O26" i="9"/>
  <c r="O27" i="9"/>
  <c r="O28" i="9"/>
  <c r="O29" i="9"/>
  <c r="O30" i="9"/>
  <c r="O31" i="9"/>
  <c r="O32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8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8" i="9"/>
  <c r="O89" i="9"/>
  <c r="O90" i="9"/>
  <c r="O91" i="9"/>
  <c r="O92" i="9"/>
  <c r="O93" i="9"/>
  <c r="O94" i="9"/>
  <c r="O95" i="9"/>
  <c r="O97" i="9"/>
  <c r="O99" i="9"/>
  <c r="O100" i="9"/>
  <c r="O101" i="9"/>
  <c r="O102" i="9"/>
  <c r="O103" i="9"/>
  <c r="O104" i="9"/>
  <c r="O105" i="9"/>
  <c r="O106" i="9"/>
  <c r="O107" i="9"/>
  <c r="O109" i="9"/>
  <c r="O113" i="9"/>
  <c r="O114" i="9"/>
  <c r="O115" i="9"/>
  <c r="O116" i="9"/>
  <c r="O117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7" i="9"/>
  <c r="O138" i="9"/>
  <c r="O140" i="9"/>
  <c r="O141" i="9"/>
  <c r="O142" i="9"/>
  <c r="O143" i="9"/>
  <c r="O145" i="9"/>
  <c r="O146" i="9"/>
  <c r="O147" i="9"/>
  <c r="O148" i="9"/>
  <c r="O149" i="9"/>
  <c r="O150" i="9"/>
  <c r="O151" i="9"/>
  <c r="O152" i="9"/>
  <c r="O154" i="9"/>
  <c r="O155" i="9"/>
  <c r="O156" i="9"/>
  <c r="O157" i="9"/>
  <c r="O158" i="9"/>
  <c r="O159" i="9"/>
  <c r="O161" i="9"/>
  <c r="O162" i="9"/>
  <c r="O163" i="9"/>
  <c r="O164" i="9"/>
  <c r="O165" i="9"/>
  <c r="O167" i="9"/>
  <c r="O168" i="9"/>
  <c r="O169" i="9"/>
  <c r="O170" i="9"/>
  <c r="P10" i="9"/>
  <c r="P11" i="9"/>
  <c r="P12" i="9"/>
  <c r="P14" i="9"/>
  <c r="P15" i="9"/>
  <c r="P16" i="9"/>
  <c r="P17" i="9"/>
  <c r="P18" i="9"/>
  <c r="P20" i="9"/>
  <c r="P21" i="9"/>
  <c r="P22" i="9"/>
  <c r="P24" i="9"/>
  <c r="P25" i="9"/>
  <c r="P26" i="9"/>
  <c r="P27" i="9"/>
  <c r="P28" i="9"/>
  <c r="P29" i="9"/>
  <c r="P30" i="9"/>
  <c r="P31" i="9"/>
  <c r="P32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8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8" i="9"/>
  <c r="P89" i="9"/>
  <c r="P90" i="9"/>
  <c r="P91" i="9"/>
  <c r="P92" i="9"/>
  <c r="P93" i="9"/>
  <c r="P94" i="9"/>
  <c r="P95" i="9"/>
  <c r="P97" i="9"/>
  <c r="P99" i="9"/>
  <c r="P100" i="9"/>
  <c r="P101" i="9"/>
  <c r="P102" i="9"/>
  <c r="P103" i="9"/>
  <c r="P104" i="9"/>
  <c r="P105" i="9"/>
  <c r="P106" i="9"/>
  <c r="P107" i="9"/>
  <c r="P109" i="9"/>
  <c r="P113" i="9"/>
  <c r="P114" i="9"/>
  <c r="P115" i="9"/>
  <c r="P116" i="9"/>
  <c r="P117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7" i="9"/>
  <c r="P138" i="9"/>
  <c r="P140" i="9"/>
  <c r="P141" i="9"/>
  <c r="P142" i="9"/>
  <c r="P143" i="9"/>
  <c r="P145" i="9"/>
  <c r="P146" i="9"/>
  <c r="P147" i="9"/>
  <c r="P148" i="9"/>
  <c r="P149" i="9"/>
  <c r="P150" i="9"/>
  <c r="P151" i="9"/>
  <c r="P152" i="9"/>
  <c r="P154" i="9"/>
  <c r="P155" i="9"/>
  <c r="P156" i="9"/>
  <c r="P157" i="9"/>
  <c r="P158" i="9"/>
  <c r="P159" i="9"/>
  <c r="P161" i="9"/>
  <c r="P162" i="9"/>
  <c r="P163" i="9"/>
  <c r="P164" i="9"/>
  <c r="P165" i="9"/>
  <c r="P167" i="9"/>
  <c r="P168" i="9"/>
  <c r="P169" i="9"/>
  <c r="P170" i="9"/>
  <c r="Q10" i="9"/>
  <c r="Q11" i="9"/>
  <c r="Q12" i="9"/>
  <c r="Q14" i="9"/>
  <c r="Q15" i="9"/>
  <c r="Q16" i="9"/>
  <c r="Q17" i="9"/>
  <c r="Q18" i="9"/>
  <c r="Q20" i="9"/>
  <c r="Q21" i="9"/>
  <c r="Q22" i="9"/>
  <c r="Q24" i="9"/>
  <c r="Q25" i="9"/>
  <c r="Q26" i="9"/>
  <c r="Q27" i="9"/>
  <c r="Q28" i="9"/>
  <c r="Q29" i="9"/>
  <c r="Q30" i="9"/>
  <c r="Q31" i="9"/>
  <c r="Q32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8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8" i="9"/>
  <c r="Q89" i="9"/>
  <c r="Q90" i="9"/>
  <c r="Q91" i="9"/>
  <c r="Q92" i="9"/>
  <c r="Q93" i="9"/>
  <c r="Q94" i="9"/>
  <c r="Q95" i="9"/>
  <c r="Q97" i="9"/>
  <c r="Q99" i="9"/>
  <c r="Q100" i="9"/>
  <c r="Q101" i="9"/>
  <c r="Q102" i="9"/>
  <c r="Q103" i="9"/>
  <c r="Q104" i="9"/>
  <c r="Q105" i="9"/>
  <c r="Q106" i="9"/>
  <c r="Q107" i="9"/>
  <c r="Q109" i="9"/>
  <c r="Q113" i="9"/>
  <c r="Q114" i="9"/>
  <c r="Q115" i="9"/>
  <c r="Q116" i="9"/>
  <c r="Q117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7" i="9"/>
  <c r="Q138" i="9"/>
  <c r="Q140" i="9"/>
  <c r="Q141" i="9"/>
  <c r="Q142" i="9"/>
  <c r="Q143" i="9"/>
  <c r="Q145" i="9"/>
  <c r="Q146" i="9"/>
  <c r="Q147" i="9"/>
  <c r="Q148" i="9"/>
  <c r="Q149" i="9"/>
  <c r="Q150" i="9"/>
  <c r="Q151" i="9"/>
  <c r="Q152" i="9"/>
  <c r="Q154" i="9"/>
  <c r="Q155" i="9"/>
  <c r="Q156" i="9"/>
  <c r="Q157" i="9"/>
  <c r="Q158" i="9"/>
  <c r="Q159" i="9"/>
  <c r="Q161" i="9"/>
  <c r="Q162" i="9"/>
  <c r="Q163" i="9"/>
  <c r="Q164" i="9"/>
  <c r="Q165" i="9"/>
  <c r="Q167" i="9"/>
  <c r="Q168" i="9"/>
  <c r="Q169" i="9"/>
  <c r="Q170" i="9"/>
  <c r="N10" i="9"/>
  <c r="N11" i="9"/>
  <c r="N14" i="9"/>
  <c r="N15" i="9"/>
  <c r="N16" i="9"/>
  <c r="N17" i="9"/>
  <c r="N18" i="9"/>
  <c r="N20" i="9"/>
  <c r="N21" i="9"/>
  <c r="N22" i="9"/>
  <c r="N24" i="9"/>
  <c r="N25" i="9"/>
  <c r="N26" i="9"/>
  <c r="N27" i="9"/>
  <c r="N28" i="9"/>
  <c r="N29" i="9"/>
  <c r="N30" i="9"/>
  <c r="N31" i="9"/>
  <c r="N32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8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8" i="9"/>
  <c r="N89" i="9"/>
  <c r="N90" i="9"/>
  <c r="N91" i="9"/>
  <c r="N92" i="9"/>
  <c r="N93" i="9"/>
  <c r="N94" i="9"/>
  <c r="N95" i="9"/>
  <c r="N97" i="9"/>
  <c r="N99" i="9"/>
  <c r="N100" i="9"/>
  <c r="N101" i="9"/>
  <c r="N102" i="9"/>
  <c r="N103" i="9"/>
  <c r="N104" i="9"/>
  <c r="N105" i="9"/>
  <c r="N106" i="9"/>
  <c r="N107" i="9"/>
  <c r="N109" i="9"/>
  <c r="N113" i="9"/>
  <c r="N114" i="9"/>
  <c r="N115" i="9"/>
  <c r="N116" i="9"/>
  <c r="N117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7" i="9"/>
  <c r="N138" i="9"/>
  <c r="N140" i="9"/>
  <c r="N141" i="9"/>
  <c r="N142" i="9"/>
  <c r="N143" i="9"/>
  <c r="N145" i="9"/>
  <c r="N146" i="9"/>
  <c r="N147" i="9"/>
  <c r="N148" i="9"/>
  <c r="N149" i="9"/>
  <c r="N150" i="9"/>
  <c r="N151" i="9"/>
  <c r="N152" i="9"/>
  <c r="N154" i="9"/>
  <c r="N155" i="9"/>
  <c r="N156" i="9"/>
  <c r="N157" i="9"/>
  <c r="N158" i="9"/>
  <c r="N159" i="9"/>
  <c r="N161" i="9"/>
  <c r="N162" i="9"/>
  <c r="N163" i="9"/>
  <c r="N164" i="9"/>
  <c r="N165" i="9"/>
  <c r="N167" i="9"/>
  <c r="N168" i="9"/>
  <c r="N169" i="9"/>
  <c r="N170" i="9"/>
  <c r="M7" i="2" l="1"/>
  <c r="T7" i="2" s="1"/>
  <c r="L7" i="2"/>
  <c r="L10" i="2"/>
  <c r="M10" i="2"/>
  <c r="M12" i="2"/>
  <c r="T12" i="2" s="1"/>
  <c r="L12" i="2"/>
  <c r="M9" i="2"/>
  <c r="T9" i="2" s="1"/>
  <c r="L9" i="2"/>
  <c r="L8" i="2"/>
  <c r="M8" i="2"/>
  <c r="L11" i="2"/>
  <c r="M11" i="2"/>
  <c r="T11" i="2" s="1"/>
  <c r="M6" i="2"/>
  <c r="T6" i="2" s="1"/>
  <c r="L6" i="2"/>
  <c r="M4" i="2"/>
  <c r="T4" i="2" s="1"/>
  <c r="L4" i="2"/>
  <c r="M5" i="2"/>
  <c r="T5" i="2" s="1"/>
  <c r="L5" i="2"/>
  <c r="M3" i="2"/>
  <c r="T3" i="2" s="1"/>
  <c r="L3" i="2"/>
  <c r="N171" i="15"/>
  <c r="N484" i="15" s="1"/>
  <c r="N171" i="10"/>
  <c r="N484" i="10" s="1"/>
  <c r="O4" i="2" s="1"/>
  <c r="O291" i="9"/>
  <c r="O483" i="9"/>
  <c r="P291" i="9"/>
  <c r="Q291" i="9"/>
  <c r="N12" i="9"/>
  <c r="Q171" i="9"/>
  <c r="Q3" i="2" s="1"/>
  <c r="P171" i="9"/>
  <c r="O171" i="9"/>
  <c r="N291" i="9"/>
  <c r="Q12" i="2"/>
  <c r="P11" i="2"/>
  <c r="O7" i="2"/>
  <c r="P6" i="2"/>
  <c r="O11" i="2"/>
  <c r="O12" i="2"/>
  <c r="N483" i="9"/>
  <c r="N171" i="9"/>
  <c r="Q4" i="2"/>
  <c r="O8" i="2"/>
  <c r="P9" i="2"/>
  <c r="T10" i="2"/>
  <c r="T8" i="2"/>
  <c r="N484" i="9" l="1"/>
  <c r="O3" i="2" s="1"/>
  <c r="O10" i="2"/>
  <c r="P7" i="2"/>
  <c r="Q11" i="2"/>
  <c r="Q10" i="2"/>
  <c r="P8" i="2"/>
  <c r="O6" i="2"/>
  <c r="O9" i="2"/>
  <c r="P4" i="2"/>
  <c r="Q7" i="2"/>
  <c r="Q5" i="2"/>
  <c r="Q8" i="2"/>
  <c r="O5" i="2"/>
  <c r="P10" i="2"/>
  <c r="Q6" i="2"/>
  <c r="P5" i="2"/>
  <c r="P12" i="2"/>
  <c r="Q9" i="2"/>
  <c r="O14" i="2" l="1"/>
  <c r="V13" i="2"/>
  <c r="R3" i="2"/>
  <c r="S3" i="2" s="1"/>
  <c r="R11" i="2"/>
  <c r="S11" i="2" s="1"/>
  <c r="R8" i="2"/>
  <c r="S8" i="2" s="1"/>
  <c r="R12" i="2"/>
  <c r="S12" i="2" s="1"/>
  <c r="R7" i="2"/>
  <c r="S7" i="2" s="1"/>
  <c r="R9" i="2" l="1"/>
  <c r="S9" i="2" s="1"/>
  <c r="R5" i="2"/>
  <c r="S5" i="2" s="1"/>
  <c r="R4" i="2"/>
  <c r="S4" i="2" s="1"/>
  <c r="R10" i="2"/>
  <c r="S10" i="2" s="1"/>
  <c r="R6" i="2"/>
  <c r="S6" i="2" s="1"/>
</calcChain>
</file>

<file path=xl/sharedStrings.xml><?xml version="1.0" encoding="utf-8"?>
<sst xmlns="http://schemas.openxmlformats.org/spreadsheetml/2006/main" count="9197" uniqueCount="578">
  <si>
    <t>Scénario</t>
  </si>
  <si>
    <t>Source</t>
  </si>
  <si>
    <t>Description</t>
  </si>
  <si>
    <t>Pb(A)</t>
  </si>
  <si>
    <t>Pb(ψ,A)</t>
  </si>
  <si>
    <t>δe(ψ,A)</t>
  </si>
  <si>
    <t>δm(ψ,A)</t>
  </si>
  <si>
    <t>θ(ψ,A)</t>
  </si>
  <si>
    <t>μ(E)</t>
  </si>
  <si>
    <t>R estimé</t>
  </si>
  <si>
    <t>R Toléré</t>
  </si>
  <si>
    <t>Efficacité</t>
  </si>
  <si>
    <t>Contrôle</t>
  </si>
  <si>
    <t>Immobilisations</t>
  </si>
  <si>
    <t>Logiciels</t>
  </si>
  <si>
    <t>Mise en œuvre</t>
  </si>
  <si>
    <t>ÉTC</t>
  </si>
  <si>
    <t>δr(ψ,A,MMn)</t>
  </si>
  <si>
    <t>Pb(ψ,A,MMn)</t>
  </si>
  <si>
    <t>9.2.1 User registration and de-registration</t>
  </si>
  <si>
    <t>9.2.2 User access provisioning</t>
  </si>
  <si>
    <t>9.2.5 Review of user access rights</t>
  </si>
  <si>
    <t>9.2.6 Removal or adjustment of access rights</t>
  </si>
  <si>
    <t>Cout MMn</t>
  </si>
  <si>
    <t>MMn(Zn)</t>
  </si>
  <si>
    <t>R Résiduel</t>
  </si>
  <si>
    <t>Cout</t>
  </si>
  <si>
    <t>9.4.4 Use of privileged utility programs</t>
  </si>
  <si>
    <t>12.1.1 Documented operating procedures</t>
  </si>
  <si>
    <t>12.3.1 Information backup</t>
  </si>
  <si>
    <t>12.4.3 Administrator and operator logs</t>
  </si>
  <si>
    <t>5 IFNORMATION SECURITY POLICIES</t>
  </si>
  <si>
    <t>Exploitation</t>
  </si>
  <si>
    <t>7.1.1 Screening</t>
  </si>
  <si>
    <t>7.2.3 Disciplinary process</t>
  </si>
  <si>
    <t>11.1.3 Securing offices, rooms and facilities</t>
  </si>
  <si>
    <t>11.2.1 Equipment siting and protection</t>
  </si>
  <si>
    <t>11.1.2 Physical entry controls</t>
  </si>
  <si>
    <t>11.1.4 Protecting against external and environ- mental threats</t>
  </si>
  <si>
    <t>11.2.6 Security of equipment and assets off premises</t>
  </si>
  <si>
    <t>5.1 Management direction for information security</t>
  </si>
  <si>
    <t>12.1.4 Separation of development, testing and operational environments</t>
  </si>
  <si>
    <t>6.1.2 Segregation of duties</t>
  </si>
  <si>
    <t>16.1.7 Collection of evidence</t>
  </si>
  <si>
    <t>18.1.3 Protection of records</t>
  </si>
  <si>
    <t>18.1.4 Privacy and protection of personally identifiable information</t>
  </si>
  <si>
    <t>5.1.1 Policies for information security</t>
  </si>
  <si>
    <t>ISO27002:2013</t>
  </si>
  <si>
    <t>13.2.4 Confidentiality or non- disclosure agreements</t>
  </si>
  <si>
    <t>5.1.2 Review of the policies for information security</t>
  </si>
  <si>
    <t>14.1.2 Securing application services on public networks</t>
  </si>
  <si>
    <t>6 ORGANIZATION OF INFORMATION SECURITY</t>
  </si>
  <si>
    <t>12.1.3 Capacity management</t>
  </si>
  <si>
    <t>6.1 Internal organization</t>
  </si>
  <si>
    <t>14.2.9 System acceptance testing</t>
  </si>
  <si>
    <t>6.1.1 Information security roles and responsibilities</t>
  </si>
  <si>
    <t>17.2.1 Availability of information processing facilities</t>
  </si>
  <si>
    <t>6.1.3 Contact with authorities</t>
  </si>
  <si>
    <t>9.1.2 Access to networks and network services</t>
  </si>
  <si>
    <t>11.2.3 Cabling security</t>
  </si>
  <si>
    <t>6.1.4 Contact with special interest groups</t>
  </si>
  <si>
    <t>12.6.1 Management of technical vulnerabilities</t>
  </si>
  <si>
    <t>13.1.2 Security of network services</t>
  </si>
  <si>
    <t>6.1.5 Information security in project management</t>
  </si>
  <si>
    <t>6.2 Mobile devices and teleworking</t>
  </si>
  <si>
    <t>6.2.1 Mobile device policy</t>
  </si>
  <si>
    <t>6.2.2 Teleworking</t>
  </si>
  <si>
    <t>7 Human Resource Security</t>
  </si>
  <si>
    <t>7.1 Prior to employment</t>
  </si>
  <si>
    <t>7.1.2 Terms and conditions of employment</t>
  </si>
  <si>
    <t>7.2 During employment</t>
  </si>
  <si>
    <t>7.2.1 - Management responsibilities</t>
  </si>
  <si>
    <t>7.2.2 - Information security awareness, education and training</t>
  </si>
  <si>
    <t>7.3 Termination and change of employment</t>
  </si>
  <si>
    <t>7.3.1 Termination or change of employment responsibilities</t>
  </si>
  <si>
    <t>8 Asset management</t>
  </si>
  <si>
    <t>8.1 Responsibility for assets</t>
  </si>
  <si>
    <t>8.1.1 Inventory of assets</t>
  </si>
  <si>
    <t>8.1.2 Ownership of assets</t>
  </si>
  <si>
    <t>8.1.3 Acceptable use of assets</t>
  </si>
  <si>
    <t>8.1.4 Return of assets</t>
  </si>
  <si>
    <t>8.2 Information classification</t>
  </si>
  <si>
    <t>8.2.1 Classification of information</t>
  </si>
  <si>
    <t>8.2.2 Labeling of information</t>
  </si>
  <si>
    <t>8.2.3 Handling of assets (New)</t>
  </si>
  <si>
    <t>8.3 Media handling</t>
  </si>
  <si>
    <t>8.3.1 Management of removable media</t>
  </si>
  <si>
    <t>8.3.2 Disposal of media</t>
  </si>
  <si>
    <t>8.3.3 Physical media transfer</t>
  </si>
  <si>
    <t>9 ACCESS CONTROL</t>
  </si>
  <si>
    <t>9.1 Business requirements of access control</t>
  </si>
  <si>
    <t>9.1.1 Access control policy</t>
  </si>
  <si>
    <t>9.2 User access management</t>
  </si>
  <si>
    <t>9.2.3 Management of privileged access rights</t>
  </si>
  <si>
    <t>9.2.4 Management of secret authentication information of users</t>
  </si>
  <si>
    <t>9.3 User responsibilities</t>
  </si>
  <si>
    <t>9.3.1 Use of secret authentication information</t>
  </si>
  <si>
    <t>9.4 System and application access control</t>
  </si>
  <si>
    <t>9.4.1 Information access restriction</t>
  </si>
  <si>
    <t>9.4.2 Secure logon procedures</t>
  </si>
  <si>
    <t>9.4.3 Password management system</t>
  </si>
  <si>
    <t>9.4.5 Access control to program source code</t>
  </si>
  <si>
    <t>10 Cryptography</t>
  </si>
  <si>
    <t>10.1.1 Policy on the use of cryptographic controls</t>
  </si>
  <si>
    <t>10.1.2 Key management</t>
  </si>
  <si>
    <t>11 PHYSICAL AND ENVIRONMENTAL SECURITY</t>
  </si>
  <si>
    <t>11.1 Secure areas</t>
  </si>
  <si>
    <t>11.1.1 Physical security perimeter</t>
  </si>
  <si>
    <t>11.1.5 Working in secure areas</t>
  </si>
  <si>
    <t>11.1.6 Delivery and loading areas</t>
  </si>
  <si>
    <t>11.2 Equipment</t>
  </si>
  <si>
    <t>11.2.2 Supporting utilities</t>
  </si>
  <si>
    <t>11.2.4 Equipment maintenance</t>
  </si>
  <si>
    <t>11.2.5 Removal of assets</t>
  </si>
  <si>
    <t>11.2.7 Secure disposal or re- use of equipment</t>
  </si>
  <si>
    <t>11.2.8 Unattended user equipment</t>
  </si>
  <si>
    <t>11.2.9 Clear desk and clear screen policy</t>
  </si>
  <si>
    <t>12 Operations security</t>
  </si>
  <si>
    <t>12.1 Operational procedures and responsibilities</t>
  </si>
  <si>
    <t>12.1.2 Change management</t>
  </si>
  <si>
    <t>12.2 Protection from malware</t>
  </si>
  <si>
    <t>12.2.1 Controls against mal-Ware</t>
  </si>
  <si>
    <t>12.3 Backup</t>
  </si>
  <si>
    <t>12.4 Logging and monitoring</t>
  </si>
  <si>
    <t>12.4.1 Event logging</t>
  </si>
  <si>
    <t>12.4.2 Protection of log information</t>
  </si>
  <si>
    <t>12.5 Control of operational software</t>
  </si>
  <si>
    <t>12.5.1 Installation of software on operational systems</t>
  </si>
  <si>
    <t>12.6 Technical vulnerability management</t>
  </si>
  <si>
    <t>12.6.2 Restrictions on software installation</t>
  </si>
  <si>
    <t>12.7 Information systems audit considerations</t>
  </si>
  <si>
    <t>12.7.1 Information systems audit controls</t>
  </si>
  <si>
    <t>13 Communications security</t>
  </si>
  <si>
    <t>13.1 Network security management</t>
  </si>
  <si>
    <t>13.1.1 Network controls</t>
  </si>
  <si>
    <t>13.1.3 Segregation in networks</t>
  </si>
  <si>
    <t>13.2 Information transfer</t>
  </si>
  <si>
    <t>13.2.1 Information transfer policies and procedures</t>
  </si>
  <si>
    <t>13.2.2 Agreements on information transfer</t>
  </si>
  <si>
    <t>13.2.3 Electronic messaging</t>
  </si>
  <si>
    <t>14 System acquisition, development and maintenance</t>
  </si>
  <si>
    <t>14.1 Security requirements of information systems</t>
  </si>
  <si>
    <t>14.1.1 Information security requirements analysis and specification</t>
  </si>
  <si>
    <t>14.1.3 Protecting application services transactions</t>
  </si>
  <si>
    <t>12.4.1 Control of operational software</t>
  </si>
  <si>
    <t>14.2 Security in development and support processes</t>
  </si>
  <si>
    <t>14.2.1 Secure development policy</t>
  </si>
  <si>
    <t>14.2.2 System change control procedures</t>
  </si>
  <si>
    <t>14.2.3 Technical review of applications after operating platform changes</t>
  </si>
  <si>
    <t>14.2.4 Restrictions on changes to software packages</t>
  </si>
  <si>
    <t>14.2.5 Secure system engineering principles</t>
  </si>
  <si>
    <t>14.2.6 Secure development environment</t>
  </si>
  <si>
    <t>14.2.7 Outsourced development</t>
  </si>
  <si>
    <t>14.2.8 System security testing</t>
  </si>
  <si>
    <t>14.3 Test data</t>
  </si>
  <si>
    <t>14.3.1 Protection of test data</t>
  </si>
  <si>
    <t>15 Supplier relationships</t>
  </si>
  <si>
    <t>15.1 Information security in supplier relationships</t>
  </si>
  <si>
    <t>15.1.1 Information security policy for supplier relationships</t>
  </si>
  <si>
    <t>15.1.2 Addressing security within supplier agreements</t>
  </si>
  <si>
    <t>15.1.3 Information and communication technology supply chain</t>
  </si>
  <si>
    <t>15.2 Supplier service delivery management</t>
  </si>
  <si>
    <t>15.2.1 Monitoring and review of supplier services</t>
  </si>
  <si>
    <t>15.2.2 Managing changes to supplier services</t>
  </si>
  <si>
    <t>16 INFORMATION SECURITY INCIDENT MANAGEMENT</t>
  </si>
  <si>
    <t>16.1 Management of information security incidents and improvements</t>
  </si>
  <si>
    <t>16.1.1 Responsibilities and Procedures</t>
  </si>
  <si>
    <t>16.1.2 Reporting information security events</t>
  </si>
  <si>
    <t>16.1.3 Reporting information security weaknesses</t>
  </si>
  <si>
    <t>16.1.4 Assessment of and decision on information security events (new)</t>
  </si>
  <si>
    <t>16.1.5 Response to information security incidents (new)</t>
  </si>
  <si>
    <t>16.1.6 Learning from information security incidents</t>
  </si>
  <si>
    <t>17 Information security aspects of business continuity management</t>
  </si>
  <si>
    <t>17.1 Information security continuity</t>
  </si>
  <si>
    <t>17.1.1 Planning information security continuity</t>
  </si>
  <si>
    <t>17.1.2 Implementing information security continuity</t>
  </si>
  <si>
    <t>17.1.3 Verify, review and evaluate information security continuity</t>
  </si>
  <si>
    <t>17.2 Redundancies</t>
  </si>
  <si>
    <t>18 Compliance</t>
  </si>
  <si>
    <t>18.1 Compliance with legal and contractual requirements</t>
  </si>
  <si>
    <t>18.1.1 Identification of applicable legislation and contractual requirements</t>
  </si>
  <si>
    <t>18.1.2 Intellectual property Rights</t>
  </si>
  <si>
    <t>18.1.5 Regulation of cryptographic controls</t>
  </si>
  <si>
    <t>18.2 Information security reviews</t>
  </si>
  <si>
    <t>18.2.1 Independent review of information security</t>
  </si>
  <si>
    <t>18.2.2 Compliance with security policies and standards</t>
  </si>
  <si>
    <t>18.2.3 Technical compliance review</t>
  </si>
  <si>
    <t>Coût :</t>
  </si>
  <si>
    <t>Scénario 1</t>
  </si>
  <si>
    <t>RC.CO-3: Recovery activities are communicated to internal and external stakeholders as well as executive and management teams.</t>
  </si>
  <si>
    <t>RC.CO-2: Reputation is repaired after an incident.</t>
  </si>
  <si>
    <t>RC.CO-1: Public relations are managed.</t>
  </si>
  <si>
    <t>Operational Security: Communications</t>
  </si>
  <si>
    <t>RC.IM-2: Recovery strategies are updated.</t>
  </si>
  <si>
    <t>RC.IM-1: Recovery plans incorporate lessons learned.</t>
  </si>
  <si>
    <t>Operational Security: Improvements</t>
  </si>
  <si>
    <t>RC.RP-1: Recovery plan is executed during or after a cybersecurity incident.</t>
  </si>
  <si>
    <t>Operational Security: Recovery Planning</t>
  </si>
  <si>
    <t>RS.IM-2: Response strategies are updated.</t>
  </si>
  <si>
    <t>RS.IM-1: Response plans incorporate lessons learned.</t>
  </si>
  <si>
    <t>RS.MI-3: Newly identified vulnerabilities are mitigated or documented as accepted risks.</t>
  </si>
  <si>
    <t>RS.MI-2: Incidents are mitigated.</t>
  </si>
  <si>
    <t>RS.MI-1: Incidents are contained.</t>
  </si>
  <si>
    <t>Operational Security: Mitigation</t>
  </si>
  <si>
    <t>RS.AN-5: Processes are established to receive, analyze, and respond to vulnerabilities disclosed to the organization from internal and external sources (e.g., internal testing, security bulletins, or security researchers).</t>
  </si>
  <si>
    <t>RS.AN-4: Incidents are categorized consistent with response plans.</t>
  </si>
  <si>
    <t>RS.AN-3: Forensics are performed.</t>
  </si>
  <si>
    <t>RS.AN-2: The impact of the incident is understood.</t>
  </si>
  <si>
    <t>RS.AN-1: Notifications from detection systems are investigated. </t>
  </si>
  <si>
    <t>Operational Security: Analysis</t>
  </si>
  <si>
    <t xml:space="preserve">RS.CO-5: Voluntary information sharing occurs with external stakeholders to achieve broader cybersecurity situational awareness. </t>
  </si>
  <si>
    <t>RS.CO-4: Coordination with stakeholders occurs consistent with response plans.</t>
  </si>
  <si>
    <t>RS.CO-3: Information is shared consistent with response plans.</t>
  </si>
  <si>
    <t>RS.CO-2: Events and Incidents are reported consistent with established criteria.</t>
  </si>
  <si>
    <t>RS.CO-1: Personnel know their roles and order of operations when a response is needed.</t>
  </si>
  <si>
    <t>RS.RP-1: Response plan is executed during or after an incident.</t>
  </si>
  <si>
    <t>Operational Security: Response Planning</t>
  </si>
  <si>
    <t>DE.DP-5: Detection processes are continuously improved.</t>
  </si>
  <si>
    <t>DE.DP-4: Event detection information is communicated.</t>
  </si>
  <si>
    <t>DE.DP-3: Detection processes are tested.</t>
  </si>
  <si>
    <t>DE.DP-2: Detection activities comply with all applicable requirements.</t>
  </si>
  <si>
    <t>DE.DP-1: Roles and responsibilities for detection are well defined to ensure accountability.</t>
  </si>
  <si>
    <t>Operational Security: Detection Processes</t>
  </si>
  <si>
    <t>DE.CM-8: Vulnerability scans are performed.</t>
  </si>
  <si>
    <t>DE.CM-7: Monitoring for unauthorized personnel, connections, devices, and software is performed.</t>
  </si>
  <si>
    <t>DE.CM-6: External service provider activity is monitored to detect potential cybersecurity events.</t>
  </si>
  <si>
    <t>DE.CM-5: Unauthorized mobile code is detected.</t>
  </si>
  <si>
    <t>DE.CM-4: Malicious code is detected.</t>
  </si>
  <si>
    <t>DE.CM-3: Personnel activity is monitored to detect potential cybersecurity events.</t>
  </si>
  <si>
    <t>DE.CM-2: The physical environment is monitored to detect potential cybersecurity events.</t>
  </si>
  <si>
    <t>DE.CM-1: The network is monitored to detect potential cybersecurity events.</t>
  </si>
  <si>
    <t>Operational Security: Security Continuous Monitoring</t>
  </si>
  <si>
    <t>DE.AE-5: Incident alert thresholds are established.</t>
  </si>
  <si>
    <t>DE.AE-4: Impact of events is determined.</t>
  </si>
  <si>
    <t>DE.AE-3: Event data are collected and correlated from multiple sources and sensors.</t>
  </si>
  <si>
    <t>DE.AE-2: Detected events are analyzed to understand attack targets and methods.</t>
  </si>
  <si>
    <t>DE.AE-1: A baseline of network operations and expected data flows for users and systems is established and managed.</t>
  </si>
  <si>
    <t>Operational Security: Monitor, Analyze, and Detect Events</t>
  </si>
  <si>
    <t>PR.PT-5: Mechanisms (e.g., failsafe, load balancing, hot swap) are implemented to achieve resilience requirements in normal and adverse situations.</t>
  </si>
  <si>
    <t>PR.PT-4: Communications and control networks are protected.</t>
  </si>
  <si>
    <t>PR.PT-3: The principle of least functionality is incorporated by configuring systems to provide only essential capabilities.</t>
  </si>
  <si>
    <t>PR.PT-2: Removable media is protected and its use restricted according to policy.</t>
  </si>
  <si>
    <t>PR.PT-1: Audit/log records are determined, documented, implemented, and reviewed in accordance with policy.</t>
  </si>
  <si>
    <t>Operational Security: Protect Assets</t>
  </si>
  <si>
    <t>PR.MA-2: Remote maintenance of organizational assets is approved, logged, and performed in a manner that prevents unauthorized access.</t>
  </si>
  <si>
    <t>PR.MA-1: Maintenance and repair of organizational assets are performed and logged, with approved and controlled tools.</t>
  </si>
  <si>
    <t>Operational Security: Asset Maintenance</t>
  </si>
  <si>
    <t>PR.IP-12: A vulnerability management plan is developed and implemented.</t>
  </si>
  <si>
    <t>Application development</t>
  </si>
  <si>
    <t>PR.IP-11: Cybersecurity is included in human resources practices (e.g., deprovisioning, personnel screening).</t>
  </si>
  <si>
    <t>PR.IP-10: Response and recovery plans are tested.</t>
  </si>
  <si>
    <t>PR.IP-9: Response plans (Incident Response and Business Continuity) and recovery plans (Incident Recovery and Disaster Recovery) are in place and managed.</t>
  </si>
  <si>
    <t>PR.IP-6: Data is destroyed according to policy.</t>
  </si>
  <si>
    <t>PR.IP-5: Policy and regulations regarding the physical operating environment for organizational assets are met.</t>
  </si>
  <si>
    <t>PR.IP-4: Backups of information are conducted, maintained, and tested.</t>
  </si>
  <si>
    <t>PR.IP-3: Configuration change control processes are in place.</t>
  </si>
  <si>
    <t>PR.IP-2: A System Development Life Cycle to manage systems is implemented.</t>
  </si>
  <si>
    <t>PR.IP-1: A baseline configuration of information technology/industrial control systems is created and maintained incorporating security principles (e.g., concept of least functionality).</t>
  </si>
  <si>
    <t>Operational Security: Processes and Procedures</t>
  </si>
  <si>
    <t>PR.DS-8: Integrity checking mechanisms are used to verify hardware integrity.</t>
  </si>
  <si>
    <t>PR.DS-7: The development and testing environment(s) are separate from the production environment.</t>
  </si>
  <si>
    <t>PR.DS-6: Integrity checking mechanisms are used to verify software, firmware, and information integrity.</t>
  </si>
  <si>
    <t>PR.DS-5: Protections against data leaks are implemented.</t>
  </si>
  <si>
    <t>PR.DS-4: Adequate capacity to ensure availability is maintained.</t>
  </si>
  <si>
    <t>PR.DS-3: Assets are formally managed throughout removal, transfers, and disposition.</t>
  </si>
  <si>
    <t>PR.DS-2: Data-in-transit is protected.</t>
  </si>
  <si>
    <t>PR.DS-1: Data-at-rest is protected.</t>
  </si>
  <si>
    <t>Operational Security: Encryption and Data Integrity</t>
  </si>
  <si>
    <t xml:space="preserve">PR.AT-4: Senior executives understand their roles and responsibilities. </t>
  </si>
  <si>
    <t xml:space="preserve">PR.AT-3: Third-party stakeholders (e.g., suppliers, customers, partners) understand their roles and responsibilities. </t>
  </si>
  <si>
    <t xml:space="preserve">PR.AT-2: Privileged users understand their roles and responsibilities. </t>
  </si>
  <si>
    <t xml:space="preserve">PR.AT-1: All users are informed and trained. </t>
  </si>
  <si>
    <t>Strategic Security: Awareness and Training</t>
  </si>
  <si>
    <t>PR.AC-7: Users, devices, and other assets are authenticated (e.g., single factor and multi-factor) commensurate with the risk of the transaction (individuals’ security and privacy risks and other organizational risks).</t>
  </si>
  <si>
    <t>PR.AC-6: Identities are proofed and bound to credentials and asserted in interactions.</t>
  </si>
  <si>
    <t>PR.AC-5: Network integrity is protected (e.g., network segregation, network segmentation).</t>
  </si>
  <si>
    <t>PR.AC-4: Access permissions and authorizations are managed, incorporating the principles of least privilege and separation of duties.</t>
  </si>
  <si>
    <t>PR.AC-3: Remote access is managed.</t>
  </si>
  <si>
    <t>PR.AC-2: Physical access to assets is managed and protected.</t>
  </si>
  <si>
    <t>PR.AC-1: Identities and credentials are issued, managed, verified, revoked, and audited for authorized devices, users and processes.</t>
  </si>
  <si>
    <t>Operational Security: Access Control</t>
  </si>
  <si>
    <t>ID.RM-3: The organization’s determination of risk tolerance is informed by its role in critical infrastructure and sector-specific risk analysis.</t>
  </si>
  <si>
    <t>ID.RM-2: Organizational risk tolerance is determined and clearly expressed.</t>
  </si>
  <si>
    <t>ID.RM-1: Risk management processes are established, managed, and agreed to by organizational stakeholders.</t>
  </si>
  <si>
    <t>Strategic Security: Risk Management</t>
  </si>
  <si>
    <t>ID.RA-6: Risk responses are identified and prioritized.</t>
  </si>
  <si>
    <t>ID.RA-5: Threats, vulnerabilities, likelihoods, and impacts are used to determine risk.</t>
  </si>
  <si>
    <t>ID.RA-4: Potential business impacts and likelihoods are identified.</t>
  </si>
  <si>
    <t>ID.RA-3: Threats, both internal and external, are identified and documented.</t>
  </si>
  <si>
    <t>ID.RA-2: Cyberthreat intelligence is received from information sharing forums and sources.</t>
  </si>
  <si>
    <t>ID.RA-1: Asset vulnerabilities are identified and documented.</t>
  </si>
  <si>
    <t>Strategic Security: Risk Assessments</t>
  </si>
  <si>
    <t>ID.GV-4: Governance and risk management processes address cybersecurity risks.</t>
  </si>
  <si>
    <t>ID.GV-3: Legal and regulatory requirements regarding cybersecurity, including privacy and civil liberties obligations, are understood and managed.</t>
  </si>
  <si>
    <t>ID.GV-2: Cybersecurity roles and responsibilities are coordinated and aligned with internal roles and external partners.</t>
  </si>
  <si>
    <t>ID.GV-1: Organizational cybersecurity policy is established
and communicated.</t>
  </si>
  <si>
    <t>Strategic Security: Governance and Compliance</t>
  </si>
  <si>
    <t>ID.AM-6: Cybersecurity roles and responsibilities for the entire workforce and third-party stakeholders (e.g., suppliers, customers, partners) are established.</t>
  </si>
  <si>
    <t>ID.AM-5: Resources (e.g., hardware, devices, data, time, personnel, and software) are prioritized based on their classification, criticality, and business value.</t>
  </si>
  <si>
    <t>ID.AM-4: External information systems are catalogued.</t>
  </si>
  <si>
    <t>ID.AM-3: Organizational communication and data flows are mapped.</t>
  </si>
  <si>
    <t xml:space="preserve">PR.SE-1: Inventory of Sensitive Data – Personally Identifiable Information (PII) </t>
  </si>
  <si>
    <t>ID.AM-2: Software platforms and applications within the organization are inventoried.</t>
  </si>
  <si>
    <t>ID.AM-1: Physical devices and systems within the organization are inventoried.</t>
  </si>
  <si>
    <t>Operational Security: Asset Management</t>
  </si>
  <si>
    <t>Inclure Mesure</t>
  </si>
  <si>
    <t>ETC</t>
  </si>
  <si>
    <t>NIST 800-53</t>
  </si>
  <si>
    <t>1,1 Utilize an Active Discovery Tool</t>
  </si>
  <si>
    <t>1,2 Use a Passive Asset Discovery Tool</t>
  </si>
  <si>
    <t>1,3 Use DHCP Logging to Update Asset Inventory</t>
  </si>
  <si>
    <t>1,4 Maintain Detailed Asset Inventory</t>
  </si>
  <si>
    <t>1,5 Maintain Asset Inventory Information</t>
  </si>
  <si>
    <t>1,6 Address Unauthorized Assets</t>
  </si>
  <si>
    <t>1,7 Deploy Port Level Access Control</t>
  </si>
  <si>
    <t>1,8 Utilize Client Certificates to Authenticate Hardware Assets</t>
  </si>
  <si>
    <t>2,1 Maintain Inventory of Authorized Software</t>
  </si>
  <si>
    <t>2,2 Ensure Software is Supported by Vendor</t>
  </si>
  <si>
    <t>2,3 Utilize Software Inventory Tools</t>
  </si>
  <si>
    <t>2,4 Track Software Inventory Information</t>
  </si>
  <si>
    <t>2,5 Integrate Software and Hardware Asset Inventories</t>
  </si>
  <si>
    <t>2,6 Address unapproved software</t>
  </si>
  <si>
    <t>2,7 Utilize Application Whitelisting</t>
  </si>
  <si>
    <t>2,8 Implement Application Whitelisting of Libraries</t>
  </si>
  <si>
    <t>2.9 Implement Application Whitelisting of Scripts</t>
  </si>
  <si>
    <t>2.10 Physically or Logically Segregate High Risk Applications</t>
  </si>
  <si>
    <t>3,1 Run Automated Vulnerability Scanning Tools</t>
  </si>
  <si>
    <t>3,2 Perform Authenticated Vulnerability Scanning</t>
  </si>
  <si>
    <t>3,3 Protect Dedicated Assessment Accounts</t>
  </si>
  <si>
    <t>3,4 Deploy Automated Operating System Patch Management Tools</t>
  </si>
  <si>
    <t>3,5 Deploy Automated Software Patch Management Tools</t>
  </si>
  <si>
    <t>3,6 Compare Back-to-Back Vulnerability Scans</t>
  </si>
  <si>
    <t>3,7 Utilize a Risk-Rating Process</t>
  </si>
  <si>
    <t>4,1 Maintain Inventory of Administrative Accounts</t>
  </si>
  <si>
    <t>4,2 Change Default Passwords</t>
  </si>
  <si>
    <t>4,3 Ensure the Use of Dedicated Administrative Accounts</t>
  </si>
  <si>
    <t>4,4 Use Unique Passwords</t>
  </si>
  <si>
    <t>4,5 Use Multi-Factor Authentication for All Administrative Access</t>
  </si>
  <si>
    <t>4,6 Use Dedicated Workstations For All Administrative Tasks</t>
  </si>
  <si>
    <t>4,7 Limit Access to Script Tools</t>
  </si>
  <si>
    <t>4,8 Log and Alert on Changes to Administrative Group Membership</t>
  </si>
  <si>
    <t>4,9 Log and Alert on Unsuccessful Administrative Account Login</t>
  </si>
  <si>
    <t>5,1 Establish Secure Configurations</t>
  </si>
  <si>
    <t>5,2 Maintain Secure Images</t>
  </si>
  <si>
    <t>5,3 Securely Store Master Images</t>
  </si>
  <si>
    <t>5,4 Deploy System Configuration Management Tools</t>
  </si>
  <si>
    <t>5,5 Implement Automated Configuration Monitoring Systems</t>
  </si>
  <si>
    <t>6,1 Utilize Three Synchronized Time Sources</t>
  </si>
  <si>
    <t>6,2 Activate Audit Logging</t>
  </si>
  <si>
    <t>6,3 Enable Detailed Logging</t>
  </si>
  <si>
    <t>6,4 Ensure Adequate Storage for Logs</t>
  </si>
  <si>
    <t>6,5 Central Log Management</t>
  </si>
  <si>
    <t>6,6 Deploy SIEM or Log Analytic Tools</t>
  </si>
  <si>
    <t>6,7 Regularly Review Logs</t>
  </si>
  <si>
    <t>6,8 Regularly Tune SIEM</t>
  </si>
  <si>
    <t>7,1 Ensure Use of Only Fully Supported Browsers and Email Clients</t>
  </si>
  <si>
    <t>7,2 Disable Unnecessary or Unauthorized Browser or Email Client Plugins</t>
  </si>
  <si>
    <t>7,3 Limit Use of Scripting Languages in Web Browsers and Email Clients</t>
  </si>
  <si>
    <t>7,4 Maintain and Enforce Network-Based URL Filters</t>
  </si>
  <si>
    <t>7,5 Subscribe to URL-Categorization Service</t>
  </si>
  <si>
    <t>7,6 Log All URL requester</t>
  </si>
  <si>
    <t>7,7 Use of DNS Filtering Services</t>
  </si>
  <si>
    <t>7,8 Implement DMARC and Enable Receiver-Side Verification</t>
  </si>
  <si>
    <t>7,9 Block Unnecessary File Types</t>
  </si>
  <si>
    <t>7.10 Sandbox All Email Attachments</t>
  </si>
  <si>
    <t>8,1 Utilize Centrally Managed Anti-malware Software</t>
  </si>
  <si>
    <t>8,2 Ensure Anti-Malware Software and Signatures Are Updated</t>
  </si>
  <si>
    <t>8,3 Enable Operating System Anti-Exploitation Features/Deploy Anti-Exploit Technologies</t>
  </si>
  <si>
    <t>8,4 Configure Anti-Malware Scanning of Removable Devices</t>
  </si>
  <si>
    <t>8,5 Configure Devices to Not Auto-Run Content</t>
  </si>
  <si>
    <t>8,6 Centralize Anti-Malware Logging</t>
  </si>
  <si>
    <t>8,7 Enable DNS Query Logging</t>
  </si>
  <si>
    <t>8,8 Enable Command-Line Audit Logging</t>
  </si>
  <si>
    <t>9,1 Associate Active Ports, Services, and Protocols to Asset Inventory</t>
  </si>
  <si>
    <t>9,2 Ensure Only Approved Ports, Protocols, and Services Are Running</t>
  </si>
  <si>
    <t>9,3 Perform Regular Automated Port Scans</t>
  </si>
  <si>
    <t>9,4 Apply Host-Based Firewalls or Port-Filtering</t>
  </si>
  <si>
    <t>9,5 Implement Application Firewalls</t>
  </si>
  <si>
    <t>10,4 Protect Backups</t>
  </si>
  <si>
    <t>10,5 Ensure All Backups Have at Least One Offline Backup Destination</t>
  </si>
  <si>
    <t>11,1 Maintain Standard Security Configurations for Network Devices</t>
  </si>
  <si>
    <t>11,2 Document Traffic Configuration Rules</t>
  </si>
  <si>
    <t>11,3 Use Automated Tools to Verify Standard Device Configurations and Detect Changes</t>
  </si>
  <si>
    <t>11,4 Install the Latest Stable Version of Any Security-Related Updates on All Network Devices</t>
  </si>
  <si>
    <t>11,5 Manage Network Devices Using Multi-Factor Authentication and Encrypted Sessions</t>
  </si>
  <si>
    <t>11,6 Use Dedicated Machines For All Network Administrative Tasks</t>
  </si>
  <si>
    <t>11,7 Manage Network Infrastructure Through a Dedicated Network</t>
  </si>
  <si>
    <t>12,1 Maintain an Inventory of Network Boundaries</t>
  </si>
  <si>
    <t>12,2 Scan for Unauthorized Connections Across Trusted Network Boundaries</t>
  </si>
  <si>
    <t>12,3 Deny Communications With Known Malicious IP Addresses</t>
  </si>
  <si>
    <t>12,4 Deny Communication Over Unauthorized Ports</t>
  </si>
  <si>
    <t>12,5 Configure Monitoring Systems to Record Network Packets</t>
  </si>
  <si>
    <t>12,6 Deploy Network-Based IDS Sensors</t>
  </si>
  <si>
    <t>12,7 Deploy Network-Based Intrusion Prevention Systems</t>
  </si>
  <si>
    <t>12,8 Deploy NetFlow Collection on Networking Boundary Devices</t>
  </si>
  <si>
    <t>12,9 Deploy Application Layer Filtering Proxy Server</t>
  </si>
  <si>
    <t>12.10 Decrypt Network Traffic at Proxy</t>
  </si>
  <si>
    <t>12,11 Require All Remote Login to Use Multi-Factor Authentication</t>
  </si>
  <si>
    <t>12,12 Manage All Devices Remotely Logging into Internal Network</t>
  </si>
  <si>
    <t>13,1 Maintain an Inventory of Sensitive Information</t>
  </si>
  <si>
    <t>13,2 Remove Sensitive Data or Systems Not Regularly Accessed by Organization</t>
  </si>
  <si>
    <t>13,3 Monitor and Block Unauthorized Network Traffic</t>
  </si>
  <si>
    <t>13,4 Only Allow Access to Authorized Cloud Storage or Email Providers</t>
  </si>
  <si>
    <t>13,5 Monitor and Detect Any Unauthorized Use of Encryption</t>
  </si>
  <si>
    <t>13,6 Encrypt Mobile Device Data</t>
  </si>
  <si>
    <t>13,7 Manage USB Devices</t>
  </si>
  <si>
    <t>13,8 Manage System's External Removable Media's Read/Write Configurations</t>
  </si>
  <si>
    <t>13,9 Encrypt Data on USB Storage Devices</t>
  </si>
  <si>
    <t>14,1 Segment the Network Based on Sensitivity</t>
  </si>
  <si>
    <t>14,2 Enable Firewall Filtering Between VLANs</t>
  </si>
  <si>
    <t>14,3 Disable Workstation to Workstation Communication</t>
  </si>
  <si>
    <t>14,4 Encrypt All Sensitive Information in Transit</t>
  </si>
  <si>
    <t>14,5 Utilize an Active Discovery Tool to Identify Sensitive Data</t>
  </si>
  <si>
    <t>14,6 Protect Information Through Access Control Lists</t>
  </si>
  <si>
    <t>14,7 Enforce Access Control to Data Through Automated Tools</t>
  </si>
  <si>
    <t>14,8 Encrypt Sensitive Information at Rest</t>
  </si>
  <si>
    <t>14,9 Enforce Detail Logging for Access or Changes to Sensitive Data</t>
  </si>
  <si>
    <t>15,1 Maintain an Inventory of Authorized Wireless Access Points</t>
  </si>
  <si>
    <t>15,2 Detect Wireless Access Points Connected to the Wired Network</t>
  </si>
  <si>
    <t>15,3 Use a Wireless Intrusion Detection System</t>
  </si>
  <si>
    <t>15,4 Disable Wireless Access on Devices if Not Required</t>
  </si>
  <si>
    <t>15,5 Limit Wireless Access on Client Devices</t>
  </si>
  <si>
    <t>15,6 Disable Peer-to-Peer Wireless Network Capabilities on Wireless Clients</t>
  </si>
  <si>
    <t>15,7 Leverage the Advanced Encryption Standard (AES) to Encrypt Wireless Data</t>
  </si>
  <si>
    <t>15,8 Use Wireless Authentication Protocols That Require Mutual, Multi-Factor Authentication</t>
  </si>
  <si>
    <t>15,9 Disable Wireless Peripheral Access of Devices</t>
  </si>
  <si>
    <t>15.10 Create Separate Wireless Network for Personal and Untrusted Devices</t>
  </si>
  <si>
    <t>16,1 Maintain an Inventory of Authentication Systems</t>
  </si>
  <si>
    <t>16,2 Configure Centralized Point of Authentication</t>
  </si>
  <si>
    <t>16,3 Require Multi-Factor Authentication</t>
  </si>
  <si>
    <t>16,4 Encrypt or Hash all Authentication Credentials</t>
  </si>
  <si>
    <t>16,5 Encrypt Transmittal of Username and Authentication Credentials</t>
  </si>
  <si>
    <t>16,6 Maintain an Inventory of Accounts</t>
  </si>
  <si>
    <t>16,7 Establish Process for Revoking Access</t>
  </si>
  <si>
    <t>16,8 Disable Any Unassociated Accounts</t>
  </si>
  <si>
    <t>16,9 Disable Dormant Accounts</t>
  </si>
  <si>
    <t>16.10 Ensure All Accounts Have An Expiration Date</t>
  </si>
  <si>
    <t>16,11 Lock Workstation Sessions After Inactivity</t>
  </si>
  <si>
    <t>16,12 Monitor Attempts to Access Deactivated Accounts</t>
  </si>
  <si>
    <t>16,13 Alert on Account Login Behavior Deviation</t>
  </si>
  <si>
    <t>17.1 Perform a Skills Gap Analysis</t>
  </si>
  <si>
    <t>17.2 Deliver Training to Fill the Skills Gap</t>
  </si>
  <si>
    <t>17.3 Implement a Security Awareness Program</t>
  </si>
  <si>
    <t>17.4 Update Awareness Content Frequently</t>
  </si>
  <si>
    <t>17.5 Train Workforce on Secure Authentication</t>
  </si>
  <si>
    <t>17.6 Train Workforce on Identifying Social Engineering Attacks</t>
  </si>
  <si>
    <t>17.7 Train Workforce on Sensitive Data Handling</t>
  </si>
  <si>
    <t>17.8 Train Workforce on Causes of Unintentional Data Exposure</t>
  </si>
  <si>
    <t>17.9 Train Workforce Members on Identifying and Reporting Incidents</t>
  </si>
  <si>
    <t>18.1 Establish Secure Coding Practices</t>
  </si>
  <si>
    <t>18.2 Ensure That Explicit Error Checking is Performed for All In-House Developed Software</t>
  </si>
  <si>
    <t>18.3 Verify That Acquired Software is Still Supported</t>
  </si>
  <si>
    <t>18.4 Only Use Up-to-Date and Trusted Third-Party Components</t>
  </si>
  <si>
    <t>18.5 Use Only Standardized and Extensively Reviewed Encryption Algorithms</t>
  </si>
  <si>
    <t>18.6 Ensure Software Development Personnel are Trained in Secure Coding</t>
  </si>
  <si>
    <t>18.7 Apply Static and Dynamic Code Analysis Tools</t>
  </si>
  <si>
    <t>18.8 Establish a Process to Accept and Address Reports of Software Vulnerabilities</t>
  </si>
  <si>
    <t>18.9 Separate Production and Non-Production Systems</t>
  </si>
  <si>
    <t>18,1 Deploy Web Application Firewalls</t>
  </si>
  <si>
    <t>18,11 Use Standard Hardening Configuration Templates for Databases</t>
  </si>
  <si>
    <t>19.1 Document Incident Response Procedures</t>
  </si>
  <si>
    <t>19.2 Assign Job Titles and Duties for Incident Response</t>
  </si>
  <si>
    <t>19.3 Designate Management Personnel to Support Incident Handling</t>
  </si>
  <si>
    <t>19.4 Devise Organization-wide Standards for Reporting Incidents</t>
  </si>
  <si>
    <t>19.5 Maintain Contact Information For Reporting Security Incidents</t>
  </si>
  <si>
    <t>19.6 Publish Information Regarding Reporting Computer Anomalies and Incidents</t>
  </si>
  <si>
    <t>19.7 Conduct Periodic Incident Scenario Sessions for Personnel</t>
  </si>
  <si>
    <t>19,8 Create Incident Scoring and Prioritization Schema</t>
  </si>
  <si>
    <t>20.1 Establish a Penetration Testing Program</t>
  </si>
  <si>
    <t>20.2 Conduct Regular External and Internal Penetration Tests</t>
  </si>
  <si>
    <t>20.3 Perform Periodic Red Team Exercises</t>
  </si>
  <si>
    <t>20.4 Include Tests for Presence of Unprotected System Information and Artifacts</t>
  </si>
  <si>
    <t>20.5 Create Test Bed for Elements Not Typically Tested in Production</t>
  </si>
  <si>
    <t>20.6 Use Vulnerability Scanning and Penetration Testing Tools in Concert</t>
  </si>
  <si>
    <t>20.7 Ensure Results from Penetration Test are Documented Using Open, Machine-readable Standards</t>
  </si>
  <si>
    <t>20.8 Control and Monitor Accounts Associated with Penetration Testing</t>
  </si>
  <si>
    <t>CIS controls V7.1</t>
  </si>
  <si>
    <t>10,06 Ensure Regular Automated BackUps</t>
  </si>
  <si>
    <t>10,06 Perform Complete System Backups</t>
  </si>
  <si>
    <t>10,065 Test Data on Backup Media</t>
  </si>
  <si>
    <t>TOTAL:</t>
  </si>
  <si>
    <t>Scenario</t>
  </si>
  <si>
    <t>Tolerated</t>
  </si>
  <si>
    <t>Cost</t>
  </si>
  <si>
    <t xml:space="preserve">Multiplication factor - Facteur: </t>
  </si>
  <si>
    <t>Risk appetitite - Appétence au risque :</t>
  </si>
  <si>
    <t>1. Indiquer l'apétance au risque de l'organisation</t>
  </si>
  <si>
    <t>2. Mettre à jour les scénarios de risque (feuilles S1 à S10)</t>
  </si>
  <si>
    <t xml:space="preserve">   0 ou vide = non sélectionné</t>
  </si>
  <si>
    <t xml:space="preserve">   1 = Inclure ce contrôle dans les mesures de mitigation.</t>
  </si>
  <si>
    <r>
      <t xml:space="preserve">dans la </t>
    </r>
    <r>
      <rPr>
        <b/>
        <sz val="10"/>
        <rFont val="Arial"/>
        <family val="2"/>
      </rPr>
      <t>colonne A</t>
    </r>
    <r>
      <rPr>
        <sz val="10"/>
        <rFont val="Arial"/>
        <family val="2"/>
      </rPr>
      <t xml:space="preserve"> Inclure Mesure</t>
    </r>
  </si>
  <si>
    <t>1. Set the organization's risk appetite value</t>
  </si>
  <si>
    <t xml:space="preserve">2. Update the risk scenarios Sheets S1 to S10) </t>
  </si>
  <si>
    <t>indicate the selected mitigation measures or controls in Column A</t>
  </si>
  <si>
    <t xml:space="preserve">   0 or empty = not selected</t>
  </si>
  <si>
    <t xml:space="preserve">   1 = include this control in the mitigation measures for the scenario</t>
  </si>
  <si>
    <t xml:space="preserve">2. Update the risk scenarios (Sheets S1 to S10) </t>
  </si>
  <si>
    <t>1. Indiquer l'apétance au risque de l'organisation (sur cette page)</t>
  </si>
  <si>
    <t>1. Set the organization's risk appetite value (on this page)</t>
  </si>
  <si>
    <t>CAPEX</t>
  </si>
  <si>
    <t>Software</t>
  </si>
  <si>
    <t>Implementation</t>
  </si>
  <si>
    <t>FTE</t>
  </si>
  <si>
    <t>Recommendation</t>
  </si>
  <si>
    <r>
      <t xml:space="preserve">Calculations are set in manual mode, to run the simulation go to </t>
    </r>
    <r>
      <rPr>
        <b/>
        <sz val="10"/>
        <rFont val="Arial"/>
        <family val="2"/>
      </rPr>
      <t>Formulas</t>
    </r>
    <r>
      <rPr>
        <sz val="10"/>
        <rFont val="Arial"/>
        <family val="2"/>
      </rPr>
      <t xml:space="preserve"> and use </t>
    </r>
    <r>
      <rPr>
        <b/>
        <sz val="10"/>
        <rFont val="Arial"/>
        <family val="2"/>
      </rPr>
      <t>Calculate Now</t>
    </r>
  </si>
  <si>
    <t>estimated</t>
  </si>
  <si>
    <t>CVSS</t>
  </si>
  <si>
    <t xml:space="preserve">https://www.first.org/cvss/calculator/ </t>
  </si>
  <si>
    <t>3. Calculez le CVSS</t>
  </si>
  <si>
    <t>4. mettre à jour les mesures de mitigation du risque (feuilles M1 à M10)</t>
  </si>
  <si>
    <t>5. Recommender un portfolio de mesures de mitigation</t>
  </si>
  <si>
    <t>3. Calculate the CVSS</t>
  </si>
  <si>
    <t>4. Select the risk mitigation measures (Sheets M1 to M10)</t>
  </si>
  <si>
    <t>5. Recommend a portfolio of risk mitigation measures</t>
  </si>
  <si>
    <r>
      <t xml:space="preserve">Calcul des formules est en mode manuel. Aller dans </t>
    </r>
    <r>
      <rPr>
        <b/>
        <sz val="10"/>
        <rFont val="Arial"/>
        <family val="2"/>
      </rPr>
      <t>Formules</t>
    </r>
    <r>
      <rPr>
        <sz val="10"/>
        <rFont val="Arial"/>
        <family val="2"/>
      </rPr>
      <t xml:space="preserve"> et </t>
    </r>
    <r>
      <rPr>
        <b/>
        <sz val="10"/>
        <rFont val="Arial"/>
        <family val="2"/>
      </rPr>
      <t>Calculer maintenant</t>
    </r>
  </si>
  <si>
    <t>very low / très bas = 0,1</t>
  </si>
  <si>
    <t>very high / très élevé = 0,9</t>
  </si>
  <si>
    <t>Risk Averse / Aversion au risque = 0,3</t>
  </si>
  <si>
    <t>Risk Neutral / Neutre = 0,5</t>
  </si>
  <si>
    <t>Risk Seeking / Propension au risque = 0,7</t>
  </si>
  <si>
    <t>Risk scenario number 2 / Scénario de risque 2</t>
  </si>
  <si>
    <t>Risk scenario number 1 / Scénario de risque 1</t>
  </si>
  <si>
    <t xml:space="preserve">Scenarion name / Nom du scénario : </t>
  </si>
  <si>
    <t>Estimated expected dammages = Dommage estimé: δe(ψ,A)</t>
  </si>
  <si>
    <t>Maximal dammages = Dommage maximal: δm(ψ,A)</t>
  </si>
  <si>
    <t>Level of organizational resilience = Niveau de résilience: θ(ψ,A)</t>
  </si>
  <si>
    <t>Expected utility = Utilité espérée: μ€</t>
  </si>
  <si>
    <t>Probability of exploitation = Probabilité d’exploitation: Pb(ψ,A)</t>
  </si>
  <si>
    <t>Probability that the threat will be present = Probabilité de réalisation : Pb(A)</t>
  </si>
  <si>
    <t xml:space="preserve">Scenario number / Numéro : </t>
  </si>
  <si>
    <t>Date of creation / Date de création du scénario :</t>
  </si>
  <si>
    <t>Risk scenario number 3 / Scénario de risque 3</t>
  </si>
  <si>
    <t>Risk scenario number 4 / Scénario de risque 4</t>
  </si>
  <si>
    <t>Risk scenario number 5 / Scénario de risque 5</t>
  </si>
  <si>
    <t>Risk scenario number 6 / Scénario de risque 6</t>
  </si>
  <si>
    <t>Risk scenario number 7 / Scénario de risque 7</t>
  </si>
  <si>
    <t>Risk scenario number 8 / Scénario de risque 8</t>
  </si>
  <si>
    <t>Risk scenario number 9 / Scénario de risque 9</t>
  </si>
  <si>
    <t>Risk scenario number 10 / Scénario de risque 10</t>
  </si>
  <si>
    <t>Residual R</t>
  </si>
  <si>
    <t>Include</t>
  </si>
  <si>
    <t>Inclure</t>
  </si>
  <si>
    <t>Control / Contrôle</t>
  </si>
  <si>
    <t>Réduction Pb</t>
  </si>
  <si>
    <t>Réduc impacts</t>
  </si>
  <si>
    <t>Reduce impacts</t>
  </si>
  <si>
    <t>Reduce Pb</t>
  </si>
  <si>
    <t>Coût</t>
  </si>
  <si>
    <t>Impact</t>
  </si>
  <si>
    <t>Pb</t>
  </si>
  <si>
    <t>https://www.first.org/cvss/calculator/</t>
  </si>
  <si>
    <t>3. Calculate the CVSS --&gt;</t>
  </si>
  <si>
    <t xml:space="preserve">In this example the scenarios are from https://www.first.org/cvss/v3-1/cvss-v31-examples_r2.pdf </t>
  </si>
  <si>
    <t>https://www.first.org/cvss/v3-1/cvss-v31-examples_r2.pdf</t>
  </si>
  <si>
    <t>Other / autre</t>
  </si>
  <si>
    <t>Proposed risk mitigation measure / mesure de mitigation des risques proposés</t>
  </si>
  <si>
    <t>Absence d'authentification adaptative</t>
  </si>
  <si>
    <t>11/01/2024</t>
  </si>
  <si>
    <t>Absence d'authentification à deux facteurs</t>
  </si>
  <si>
    <t>12/01/2024</t>
  </si>
  <si>
    <t xml:space="preserve">Exposition de la clé API </t>
  </si>
  <si>
    <t>13/01/2024</t>
  </si>
  <si>
    <t>Mauvaise configuration du nuage</t>
  </si>
  <si>
    <t>15/01/2024</t>
  </si>
  <si>
    <t xml:space="preserve">Réseaux sans fil compromis </t>
  </si>
  <si>
    <t>14/01/2024</t>
  </si>
  <si>
    <t xml:space="preserve">Attaques DDoS </t>
  </si>
  <si>
    <t>18/01/2024</t>
  </si>
  <si>
    <t xml:space="preserve">Mise en œuvre retardée d'un correctif </t>
  </si>
  <si>
    <t>01/03/2024</t>
  </si>
  <si>
    <t xml:space="preserve">Détournement de DLL </t>
  </si>
  <si>
    <t>23/09/2023</t>
  </si>
  <si>
    <t xml:space="preserve">Serveurs de sauvegarde exposés </t>
  </si>
  <si>
    <t>03/03/2024</t>
  </si>
  <si>
    <t xml:space="preserve">Systèmes de détection d'intrusion inadéquats </t>
  </si>
  <si>
    <t>13/12/2023</t>
  </si>
  <si>
    <t>Voir le cas</t>
  </si>
  <si>
    <t>voir le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</si>
</sst>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0.0"/>
    <numFmt numFmtId="165" formatCode="#,##0.0"/>
  </numFmts>
  <fonts count="21" x14ac:knownFonts="1">
    <font>
      <sz val="1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Verdana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rgb="FF9C0006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4"/>
      <name val="Arial"/>
      <family val="2"/>
    </font>
    <font>
      <sz val="12"/>
      <color theme="6" tint="0.59999389629810485"/>
      <name val="Calibri"/>
      <family val="2"/>
      <scheme val="minor"/>
    </font>
    <font>
      <b/>
      <sz val="12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-0.249977111117893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6D9EEB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6" tint="0.39997558519241921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rgb="FF000000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4" fillId="0" borderId="1"/>
    <xf numFmtId="0" fontId="15" fillId="12" borderId="1" applyNumberFormat="0" applyBorder="0" applyAlignment="0" applyProtection="0"/>
    <xf numFmtId="0" fontId="7" fillId="0" borderId="0" applyNumberFormat="0" applyFill="0" applyBorder="0" applyAlignment="0" applyProtection="0"/>
  </cellStyleXfs>
  <cellXfs count="124">
    <xf numFmtId="0" fontId="0" fillId="0" borderId="0" xfId="0"/>
    <xf numFmtId="0" fontId="0" fillId="2" borderId="0" xfId="0" applyFill="1"/>
    <xf numFmtId="0" fontId="9" fillId="2" borderId="1" xfId="0" applyFont="1" applyFill="1" applyBorder="1"/>
    <xf numFmtId="0" fontId="9" fillId="5" borderId="12" xfId="0" applyFont="1" applyFill="1" applyBorder="1"/>
    <xf numFmtId="0" fontId="9" fillId="2" borderId="8" xfId="0" applyFont="1" applyFill="1" applyBorder="1" applyAlignment="1">
      <alignment horizontal="center"/>
    </xf>
    <xf numFmtId="0" fontId="9" fillId="5" borderId="13" xfId="0" applyFont="1" applyFill="1" applyBorder="1"/>
    <xf numFmtId="164" fontId="9" fillId="2" borderId="1" xfId="0" applyNumberFormat="1" applyFont="1" applyFill="1" applyBorder="1"/>
    <xf numFmtId="0" fontId="11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4" fillId="0" borderId="20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2" fillId="0" borderId="21" xfId="0" applyFont="1" applyBorder="1"/>
    <xf numFmtId="0" fontId="2" fillId="0" borderId="20" xfId="0" applyFont="1" applyBorder="1"/>
    <xf numFmtId="0" fontId="6" fillId="0" borderId="1" xfId="0" applyFont="1" applyBorder="1"/>
    <xf numFmtId="0" fontId="4" fillId="10" borderId="17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2" fillId="10" borderId="18" xfId="0" applyFont="1" applyFill="1" applyBorder="1"/>
    <xf numFmtId="2" fontId="2" fillId="10" borderId="18" xfId="0" applyNumberFormat="1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14" xfId="0" applyFont="1" applyFill="1" applyBorder="1"/>
    <xf numFmtId="0" fontId="2" fillId="10" borderId="15" xfId="0" applyFont="1" applyFill="1" applyBorder="1"/>
    <xf numFmtId="0" fontId="4" fillId="10" borderId="15" xfId="0" applyFont="1" applyFill="1" applyBorder="1" applyAlignment="1">
      <alignment horizontal="center" vertical="center"/>
    </xf>
    <xf numFmtId="2" fontId="4" fillId="10" borderId="15" xfId="0" applyNumberFormat="1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2" fontId="2" fillId="10" borderId="15" xfId="0" applyNumberFormat="1" applyFont="1" applyFill="1" applyBorder="1"/>
    <xf numFmtId="0" fontId="2" fillId="10" borderId="16" xfId="0" applyFont="1" applyFill="1" applyBorder="1"/>
    <xf numFmtId="0" fontId="2" fillId="10" borderId="14" xfId="0" applyFont="1" applyFill="1" applyBorder="1"/>
    <xf numFmtId="0" fontId="12" fillId="2" borderId="8" xfId="0" applyFont="1" applyFill="1" applyBorder="1"/>
    <xf numFmtId="0" fontId="1" fillId="0" borderId="0" xfId="0" applyFont="1"/>
    <xf numFmtId="0" fontId="13" fillId="11" borderId="0" xfId="0" applyFont="1" applyFill="1"/>
    <xf numFmtId="0" fontId="14" fillId="0" borderId="22" xfId="112" quotePrefix="1" applyBorder="1" applyAlignment="1">
      <alignment horizontal="left" vertical="center" wrapText="1" indent="1"/>
    </xf>
    <xf numFmtId="0" fontId="14" fillId="0" borderId="23" xfId="112" quotePrefix="1" applyBorder="1" applyAlignment="1">
      <alignment horizontal="left" vertical="center" wrapText="1" indent="1"/>
    </xf>
    <xf numFmtId="0" fontId="16" fillId="10" borderId="15" xfId="112" applyFont="1" applyFill="1" applyBorder="1" applyAlignment="1">
      <alignment horizontal="center" vertical="center"/>
    </xf>
    <xf numFmtId="0" fontId="14" fillId="0" borderId="22" xfId="112" quotePrefix="1" applyBorder="1" applyAlignment="1">
      <alignment vertical="center" wrapText="1"/>
    </xf>
    <xf numFmtId="0" fontId="14" fillId="0" borderId="23" xfId="112" quotePrefix="1" applyBorder="1" applyAlignment="1">
      <alignment vertical="center" wrapText="1"/>
    </xf>
    <xf numFmtId="0" fontId="14" fillId="0" borderId="13" xfId="112" quotePrefix="1" applyBorder="1" applyAlignment="1">
      <alignment horizontal="left" vertical="center" wrapText="1" indent="1"/>
    </xf>
    <xf numFmtId="0" fontId="14" fillId="0" borderId="12" xfId="112" quotePrefix="1" applyBorder="1" applyAlignment="1">
      <alignment horizontal="left" vertical="center" wrapText="1" indent="1"/>
    </xf>
    <xf numFmtId="0" fontId="14" fillId="0" borderId="24" xfId="112" quotePrefix="1" applyBorder="1" applyAlignment="1">
      <alignment horizontal="left" vertical="center" wrapText="1" indent="1"/>
    </xf>
    <xf numFmtId="0" fontId="4" fillId="10" borderId="1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0" fillId="6" borderId="0" xfId="0" applyFill="1"/>
    <xf numFmtId="0" fontId="16" fillId="6" borderId="15" xfId="112" applyFont="1" applyFill="1" applyBorder="1" applyAlignment="1">
      <alignment horizontal="center" vertical="center"/>
    </xf>
    <xf numFmtId="0" fontId="1" fillId="6" borderId="0" xfId="0" applyFont="1" applyFill="1"/>
    <xf numFmtId="0" fontId="1" fillId="0" borderId="1" xfId="0" applyFont="1" applyBorder="1"/>
    <xf numFmtId="0" fontId="0" fillId="13" borderId="0" xfId="0" applyFill="1"/>
    <xf numFmtId="0" fontId="3" fillId="0" borderId="0" xfId="0" applyFont="1"/>
    <xf numFmtId="0" fontId="3" fillId="14" borderId="0" xfId="0" applyFont="1" applyFill="1" applyAlignment="1">
      <alignment horizontal="center"/>
    </xf>
    <xf numFmtId="0" fontId="12" fillId="8" borderId="8" xfId="0" applyFont="1" applyFill="1" applyBorder="1"/>
    <xf numFmtId="0" fontId="9" fillId="9" borderId="8" xfId="0" applyFont="1" applyFill="1" applyBorder="1" applyAlignment="1">
      <alignment horizontal="center"/>
    </xf>
    <xf numFmtId="0" fontId="10" fillId="15" borderId="3" xfId="0" applyFont="1" applyFill="1" applyBorder="1"/>
    <xf numFmtId="0" fontId="10" fillId="15" borderId="5" xfId="0" applyFont="1" applyFill="1" applyBorder="1"/>
    <xf numFmtId="0" fontId="9" fillId="14" borderId="8" xfId="0" applyFont="1" applyFill="1" applyBorder="1" applyAlignment="1">
      <alignment horizontal="right"/>
    </xf>
    <xf numFmtId="0" fontId="0" fillId="2" borderId="1" xfId="0" applyFill="1" applyBorder="1"/>
    <xf numFmtId="0" fontId="11" fillId="4" borderId="10" xfId="0" applyFont="1" applyFill="1" applyBorder="1" applyAlignment="1">
      <alignment horizontal="right"/>
    </xf>
    <xf numFmtId="0" fontId="3" fillId="6" borderId="8" xfId="0" applyFont="1" applyFill="1" applyBorder="1" applyAlignment="1">
      <alignment horizontal="center"/>
    </xf>
    <xf numFmtId="0" fontId="3" fillId="15" borderId="8" xfId="0" applyFont="1" applyFill="1" applyBorder="1"/>
    <xf numFmtId="0" fontId="0" fillId="15" borderId="8" xfId="0" applyFill="1" applyBorder="1"/>
    <xf numFmtId="0" fontId="0" fillId="15" borderId="1" xfId="0" applyFill="1" applyBorder="1"/>
    <xf numFmtId="0" fontId="0" fillId="15" borderId="4" xfId="0" applyFill="1" applyBorder="1"/>
    <xf numFmtId="0" fontId="0" fillId="15" borderId="6" xfId="0" applyFill="1" applyBorder="1"/>
    <xf numFmtId="0" fontId="9" fillId="5" borderId="7" xfId="0" applyFont="1" applyFill="1" applyBorder="1"/>
    <xf numFmtId="164" fontId="9" fillId="5" borderId="7" xfId="0" applyNumberFormat="1" applyFont="1" applyFill="1" applyBorder="1"/>
    <xf numFmtId="164" fontId="9" fillId="5" borderId="25" xfId="0" applyNumberFormat="1" applyFont="1" applyFill="1" applyBorder="1"/>
    <xf numFmtId="0" fontId="9" fillId="15" borderId="1" xfId="0" applyFont="1" applyFill="1" applyBorder="1"/>
    <xf numFmtId="0" fontId="11" fillId="6" borderId="8" xfId="0" applyFont="1" applyFill="1" applyBorder="1" applyAlignment="1">
      <alignment horizontal="right"/>
    </xf>
    <xf numFmtId="0" fontId="9" fillId="8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right"/>
    </xf>
    <xf numFmtId="0" fontId="1" fillId="14" borderId="0" xfId="0" applyFont="1" applyFill="1"/>
    <xf numFmtId="0" fontId="0" fillId="14" borderId="0" xfId="0" applyFill="1"/>
    <xf numFmtId="0" fontId="9" fillId="14" borderId="1" xfId="0" applyFont="1" applyFill="1" applyBorder="1"/>
    <xf numFmtId="0" fontId="11" fillId="4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64" fontId="11" fillId="4" borderId="8" xfId="0" applyNumberFormat="1" applyFont="1" applyFill="1" applyBorder="1" applyAlignment="1">
      <alignment horizontal="center" vertical="center"/>
    </xf>
    <xf numFmtId="44" fontId="11" fillId="7" borderId="8" xfId="111" applyFont="1" applyFill="1" applyBorder="1" applyAlignment="1">
      <alignment horizontal="center"/>
    </xf>
    <xf numFmtId="0" fontId="0" fillId="16" borderId="0" xfId="0" applyFill="1"/>
    <xf numFmtId="0" fontId="1" fillId="16" borderId="0" xfId="0" applyFont="1" applyFill="1"/>
    <xf numFmtId="0" fontId="9" fillId="14" borderId="8" xfId="0" applyFont="1" applyFill="1" applyBorder="1"/>
    <xf numFmtId="0" fontId="17" fillId="0" borderId="0" xfId="0" applyFont="1"/>
    <xf numFmtId="0" fontId="17" fillId="0" borderId="1" xfId="0" applyFont="1" applyBorder="1"/>
    <xf numFmtId="0" fontId="3" fillId="13" borderId="0" xfId="0" applyFont="1" applyFill="1"/>
    <xf numFmtId="15" fontId="3" fillId="14" borderId="0" xfId="0" applyNumberFormat="1" applyFont="1" applyFill="1"/>
    <xf numFmtId="0" fontId="7" fillId="16" borderId="0" xfId="114" applyFill="1"/>
    <xf numFmtId="0" fontId="4" fillId="10" borderId="1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/>
    </xf>
    <xf numFmtId="0" fontId="9" fillId="2" borderId="8" xfId="0" applyFont="1" applyFill="1" applyBorder="1" applyProtection="1">
      <protection locked="0"/>
    </xf>
    <xf numFmtId="0" fontId="9" fillId="8" borderId="8" xfId="0" applyFont="1" applyFill="1" applyBorder="1" applyProtection="1">
      <protection locked="0"/>
    </xf>
    <xf numFmtId="164" fontId="11" fillId="3" borderId="8" xfId="0" applyNumberFormat="1" applyFont="1" applyFill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8" xfId="0" applyFont="1" applyBorder="1" applyProtection="1">
      <protection locked="0"/>
    </xf>
    <xf numFmtId="164" fontId="9" fillId="2" borderId="8" xfId="0" applyNumberFormat="1" applyFont="1" applyFill="1" applyBorder="1" applyProtection="1">
      <protection locked="0"/>
    </xf>
    <xf numFmtId="165" fontId="9" fillId="2" borderId="9" xfId="0" applyNumberFormat="1" applyFont="1" applyFill="1" applyBorder="1" applyProtection="1">
      <protection locked="0"/>
    </xf>
    <xf numFmtId="0" fontId="9" fillId="8" borderId="10" xfId="0" applyFont="1" applyFill="1" applyBorder="1" applyProtection="1">
      <protection locked="0"/>
    </xf>
    <xf numFmtId="164" fontId="9" fillId="9" borderId="8" xfId="0" applyNumberFormat="1" applyFont="1" applyFill="1" applyBorder="1" applyProtection="1">
      <protection locked="0"/>
    </xf>
    <xf numFmtId="165" fontId="9" fillId="9" borderId="9" xfId="0" applyNumberFormat="1" applyFont="1" applyFill="1" applyBorder="1" applyProtection="1">
      <protection locked="0"/>
    </xf>
    <xf numFmtId="0" fontId="1" fillId="2" borderId="0" xfId="0" applyFont="1" applyFill="1"/>
    <xf numFmtId="0" fontId="7" fillId="2" borderId="0" xfId="114" applyFill="1"/>
    <xf numFmtId="0" fontId="4" fillId="6" borderId="18" xfId="0" applyFont="1" applyFill="1" applyBorder="1" applyAlignment="1">
      <alignment horizontal="center" vertical="center"/>
    </xf>
    <xf numFmtId="0" fontId="2" fillId="6" borderId="18" xfId="0" applyFont="1" applyFill="1" applyBorder="1"/>
    <xf numFmtId="0" fontId="4" fillId="6" borderId="15" xfId="0" applyFont="1" applyFill="1" applyBorder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0" xfId="0" applyFont="1" applyFill="1"/>
    <xf numFmtId="0" fontId="19" fillId="0" borderId="1" xfId="0" applyFont="1" applyBorder="1" applyAlignment="1">
      <alignment horizontal="right"/>
    </xf>
    <xf numFmtId="164" fontId="9" fillId="3" borderId="8" xfId="0" applyNumberFormat="1" applyFont="1" applyFill="1" applyBorder="1"/>
    <xf numFmtId="165" fontId="9" fillId="2" borderId="9" xfId="0" applyNumberFormat="1" applyFont="1" applyFill="1" applyBorder="1"/>
    <xf numFmtId="0" fontId="1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1" fillId="4" borderId="8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/>
    </xf>
    <xf numFmtId="164" fontId="11" fillId="4" borderId="7" xfId="0" applyNumberFormat="1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0" fontId="20" fillId="0" borderId="0" xfId="0" applyFont="1"/>
  </cellXfs>
  <cellStyles count="115">
    <cellStyle name="Insatisfaisant 2" xfId="113" xr:uid="{30A1CF55-4D24-DB4A-9DB7-7B114D8360FA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4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Monétaire" xfId="111" builtinId="4"/>
    <cellStyle name="Normal" xfId="0" builtinId="0"/>
    <cellStyle name="Normal 2" xfId="112" xr:uid="{1E32E3C4-91FB-7D47-9599-CCE29648E43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392542</xdr:colOff>
      <xdr:row>14</xdr:row>
      <xdr:rowOff>46181</xdr:rowOff>
    </xdr:from>
    <xdr:to>
      <xdr:col>21</xdr:col>
      <xdr:colOff>842815</xdr:colOff>
      <xdr:row>19</xdr:row>
      <xdr:rowOff>103908</xdr:rowOff>
    </xdr:to>
    <xdr:sp macro="" textlink="">
      <xdr:nvSpPr>
        <xdr:cNvPr id="4" name="Flèche vers le haut 3">
          <a:extLst>
            <a:ext uri="{FF2B5EF4-FFF2-40B4-BE49-F238E27FC236}">
              <a16:creationId xmlns:a16="http://schemas.microsoft.com/office/drawing/2014/main" id="{2B5F7280-E397-75F7-6E90-48CE544B5A8D}"/>
            </a:ext>
          </a:extLst>
        </xdr:cNvPr>
        <xdr:cNvSpPr/>
      </xdr:nvSpPr>
      <xdr:spPr>
        <a:xfrm>
          <a:off x="16636997" y="2851726"/>
          <a:ext cx="450273" cy="600364"/>
        </a:xfrm>
        <a:prstGeom prst="upArrow">
          <a:avLst/>
        </a:prstGeom>
        <a:solidFill>
          <a:srgbClr val="FF0000">
            <a:alpha val="59578"/>
          </a:srgb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6</xdr:col>
      <xdr:colOff>501216</xdr:colOff>
      <xdr:row>13</xdr:row>
      <xdr:rowOff>185657</xdr:rowOff>
    </xdr:from>
    <xdr:to>
      <xdr:col>7</xdr:col>
      <xdr:colOff>568483</xdr:colOff>
      <xdr:row>15</xdr:row>
      <xdr:rowOff>103058</xdr:rowOff>
    </xdr:to>
    <xdr:sp macro="" textlink="">
      <xdr:nvSpPr>
        <xdr:cNvPr id="5" name="Flèche vers la gauche 4">
          <a:extLst>
            <a:ext uri="{FF2B5EF4-FFF2-40B4-BE49-F238E27FC236}">
              <a16:creationId xmlns:a16="http://schemas.microsoft.com/office/drawing/2014/main" id="{19F05D72-74BC-0F75-BA4F-FB3CFA2C5463}"/>
            </a:ext>
          </a:extLst>
        </xdr:cNvPr>
        <xdr:cNvSpPr/>
      </xdr:nvSpPr>
      <xdr:spPr>
        <a:xfrm rot="2522975">
          <a:off x="5356524" y="2784272"/>
          <a:ext cx="663190" cy="308171"/>
        </a:xfrm>
        <a:prstGeom prst="leftArrow">
          <a:avLst/>
        </a:prstGeom>
        <a:solidFill>
          <a:srgbClr val="FF0000">
            <a:alpha val="59678"/>
          </a:srgb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3</xdr:col>
      <xdr:colOff>2706479</xdr:colOff>
      <xdr:row>13</xdr:row>
      <xdr:rowOff>100435</xdr:rowOff>
    </xdr:from>
    <xdr:to>
      <xdr:col>4</xdr:col>
      <xdr:colOff>123030</xdr:colOff>
      <xdr:row>16</xdr:row>
      <xdr:rowOff>118627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8EC38CB3-D5ED-0944-BCCA-3A39489AC11F}"/>
            </a:ext>
          </a:extLst>
        </xdr:cNvPr>
        <xdr:cNvSpPr/>
      </xdr:nvSpPr>
      <xdr:spPr>
        <a:xfrm rot="7864000">
          <a:off x="3408351" y="2925255"/>
          <a:ext cx="604346" cy="151936"/>
        </a:xfrm>
        <a:prstGeom prst="leftArrow">
          <a:avLst/>
        </a:prstGeom>
        <a:solidFill>
          <a:srgbClr val="FF0000">
            <a:alpha val="59678"/>
          </a:srgb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21</xdr:row>
      <xdr:rowOff>161638</xdr:rowOff>
    </xdr:from>
    <xdr:to>
      <xdr:col>19</xdr:col>
      <xdr:colOff>242456</xdr:colOff>
      <xdr:row>24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699C1175-418C-A243-BD5D-F55B5232656D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16</xdr:row>
      <xdr:rowOff>92364</xdr:rowOff>
    </xdr:from>
    <xdr:to>
      <xdr:col>19</xdr:col>
      <xdr:colOff>242455</xdr:colOff>
      <xdr:row>19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EC869313-3B52-9142-B1F6-D9D60BC5202C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16</xdr:row>
      <xdr:rowOff>161638</xdr:rowOff>
    </xdr:from>
    <xdr:to>
      <xdr:col>19</xdr:col>
      <xdr:colOff>242456</xdr:colOff>
      <xdr:row>19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10054320-84C5-D140-B733-D53DB7CF18B5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11</xdr:row>
      <xdr:rowOff>92364</xdr:rowOff>
    </xdr:from>
    <xdr:to>
      <xdr:col>19</xdr:col>
      <xdr:colOff>242455</xdr:colOff>
      <xdr:row>14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C47E2036-7E57-4E41-9EC1-A9571C0B3CD4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13</xdr:row>
      <xdr:rowOff>0</xdr:rowOff>
    </xdr:from>
    <xdr:to>
      <xdr:col>2</xdr:col>
      <xdr:colOff>457200</xdr:colOff>
      <xdr:row>15</xdr:row>
      <xdr:rowOff>127000</xdr:rowOff>
    </xdr:to>
    <xdr:sp macro="" textlink="">
      <xdr:nvSpPr>
        <xdr:cNvPr id="36" name="Flèche vers la gauche 35">
          <a:extLst>
            <a:ext uri="{FF2B5EF4-FFF2-40B4-BE49-F238E27FC236}">
              <a16:creationId xmlns:a16="http://schemas.microsoft.com/office/drawing/2014/main" id="{9619865A-1ECE-9EB9-E5BF-617356825CBA}"/>
            </a:ext>
          </a:extLst>
        </xdr:cNvPr>
        <xdr:cNvSpPr/>
      </xdr:nvSpPr>
      <xdr:spPr>
        <a:xfrm>
          <a:off x="4406900" y="9423400"/>
          <a:ext cx="1168400" cy="482600"/>
        </a:xfrm>
        <a:prstGeom prst="leftArrow">
          <a:avLst/>
        </a:prstGeom>
        <a:solidFill>
          <a:srgbClr val="FF0000">
            <a:alpha val="596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15</xdr:row>
      <xdr:rowOff>161638</xdr:rowOff>
    </xdr:from>
    <xdr:to>
      <xdr:col>19</xdr:col>
      <xdr:colOff>242456</xdr:colOff>
      <xdr:row>18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6B083B4C-258D-41B4-D3AB-0079CBB16BB8}"/>
            </a:ext>
          </a:extLst>
        </xdr:cNvPr>
        <xdr:cNvSpPr/>
      </xdr:nvSpPr>
      <xdr:spPr>
        <a:xfrm>
          <a:off x="15644092" y="1731820"/>
          <a:ext cx="1327728" cy="577272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10</xdr:row>
      <xdr:rowOff>92364</xdr:rowOff>
    </xdr:from>
    <xdr:to>
      <xdr:col>19</xdr:col>
      <xdr:colOff>242455</xdr:colOff>
      <xdr:row>13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A7DEB5BD-F324-C44E-A9AE-0BCB1E56915F}"/>
            </a:ext>
          </a:extLst>
        </xdr:cNvPr>
        <xdr:cNvSpPr/>
      </xdr:nvSpPr>
      <xdr:spPr>
        <a:xfrm>
          <a:off x="15644091" y="681182"/>
          <a:ext cx="1327728" cy="577272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16</xdr:row>
      <xdr:rowOff>161638</xdr:rowOff>
    </xdr:from>
    <xdr:to>
      <xdr:col>19</xdr:col>
      <xdr:colOff>242456</xdr:colOff>
      <xdr:row>19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7B7F408C-5751-B841-BA5D-1BF00D746B33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11</xdr:row>
      <xdr:rowOff>92364</xdr:rowOff>
    </xdr:from>
    <xdr:to>
      <xdr:col>19</xdr:col>
      <xdr:colOff>242455</xdr:colOff>
      <xdr:row>14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219594C1-2B15-DC4D-99E1-4EF77506ABE3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B25CB4D7-2047-624E-8C14-F2DCC4D44ADB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746C8010-ECD2-6143-B397-3B225CD338CA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B137B8EB-82DA-7942-8B08-59DB11499D10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745BFD33-8CBE-EA43-AB9C-3CCB046E0C20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C9A296A1-ABE0-EE41-A47A-FD70DB4D6CE3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A6F01D14-7CDC-4D4C-AC87-BD91BA73393B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BFEAA190-9F5B-D54B-BCF4-0CBAA3698382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3D91617F-79C5-BD4F-8722-A088849919BF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23092</xdr:colOff>
      <xdr:row>17</xdr:row>
      <xdr:rowOff>161638</xdr:rowOff>
    </xdr:from>
    <xdr:to>
      <xdr:col>19</xdr:col>
      <xdr:colOff>242456</xdr:colOff>
      <xdr:row>20</xdr:row>
      <xdr:rowOff>150092</xdr:rowOff>
    </xdr:to>
    <xdr:sp macro="" textlink="">
      <xdr:nvSpPr>
        <xdr:cNvPr id="2" name="Flèche vers la gauche 1">
          <a:extLst>
            <a:ext uri="{FF2B5EF4-FFF2-40B4-BE49-F238E27FC236}">
              <a16:creationId xmlns:a16="http://schemas.microsoft.com/office/drawing/2014/main" id="{28B23BE3-FB3E-2F44-94EE-ADAFC9D8D9C4}"/>
            </a:ext>
          </a:extLst>
        </xdr:cNvPr>
        <xdr:cNvSpPr/>
      </xdr:nvSpPr>
      <xdr:spPr>
        <a:xfrm>
          <a:off x="15631392" y="1685638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23091</xdr:colOff>
      <xdr:row>12</xdr:row>
      <xdr:rowOff>92364</xdr:rowOff>
    </xdr:from>
    <xdr:to>
      <xdr:col>19</xdr:col>
      <xdr:colOff>242455</xdr:colOff>
      <xdr:row>15</xdr:row>
      <xdr:rowOff>80818</xdr:rowOff>
    </xdr:to>
    <xdr:sp macro="" textlink="">
      <xdr:nvSpPr>
        <xdr:cNvPr id="3" name="Flèche vers la gauche 2">
          <a:extLst>
            <a:ext uri="{FF2B5EF4-FFF2-40B4-BE49-F238E27FC236}">
              <a16:creationId xmlns:a16="http://schemas.microsoft.com/office/drawing/2014/main" id="{AA360722-C64C-884E-8E89-04EF89B84B85}"/>
            </a:ext>
          </a:extLst>
        </xdr:cNvPr>
        <xdr:cNvSpPr/>
      </xdr:nvSpPr>
      <xdr:spPr>
        <a:xfrm>
          <a:off x="15631391" y="663864"/>
          <a:ext cx="1324264" cy="559954"/>
        </a:xfrm>
        <a:prstGeom prst="leftArrow">
          <a:avLst/>
        </a:prstGeom>
        <a:solidFill>
          <a:srgbClr val="FF0000">
            <a:alpha val="6023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rst.org/cvss/v3-1/cvss-v31-examples_r2.pdf" TargetMode="External"/><Relationship Id="rId2" Type="http://schemas.openxmlformats.org/officeDocument/2006/relationships/hyperlink" Target="https://www.first.org/cvss/calculator/" TargetMode="External"/><Relationship Id="rId1" Type="http://schemas.openxmlformats.org/officeDocument/2006/relationships/hyperlink" Target="https://www.first.org/cvss/calculator/" TargetMode="External"/><Relationship Id="rId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34"/>
  <sheetViews>
    <sheetView tabSelected="1" zoomScale="110" zoomScaleNormal="110" workbookViewId="0">
      <selection activeCell="Q20" sqref="Q20"/>
    </sheetView>
  </sheetViews>
  <sheetFormatPr baseColWidth="10" defaultColWidth="14.5" defaultRowHeight="12.75" customHeight="1" outlineLevelCol="1" x14ac:dyDescent="0.15"/>
  <cols>
    <col min="1" max="1" width="1.33203125" style="1" customWidth="1"/>
    <col min="2" max="2" width="2.5" style="1" customWidth="1"/>
    <col min="3" max="3" width="8.33203125" style="1" customWidth="1"/>
    <col min="4" max="4" width="35.83203125" style="1" customWidth="1"/>
    <col min="5" max="11" width="7.83203125" style="1" customWidth="1" outlineLevel="1"/>
    <col min="12" max="12" width="9.1640625" style="1" customWidth="1" outlineLevel="1"/>
    <col min="13" max="13" width="10.83203125" style="1" customWidth="1" outlineLevel="1"/>
    <col min="14" max="14" width="2.33203125" style="1" customWidth="1" outlineLevel="1"/>
    <col min="15" max="15" width="10.5" style="1" bestFit="1" customWidth="1"/>
    <col min="16" max="16" width="13" style="1" bestFit="1" customWidth="1"/>
    <col min="17" max="17" width="12.5" style="1" bestFit="1" customWidth="1"/>
    <col min="18" max="18" width="9.83203125" style="1" bestFit="1" customWidth="1"/>
    <col min="19" max="19" width="10.5" style="1" customWidth="1"/>
    <col min="20" max="20" width="9.5" style="1" customWidth="1"/>
    <col min="21" max="21" width="2.33203125" style="1" customWidth="1"/>
    <col min="22" max="22" width="14.83203125" style="1" customWidth="1"/>
    <col min="23" max="23" width="2.33203125" style="1" customWidth="1"/>
    <col min="24" max="16384" width="14.5" style="1"/>
  </cols>
  <sheetData>
    <row r="1" spans="2:24" ht="20" customHeight="1" x14ac:dyDescent="0.15">
      <c r="B1" s="61"/>
      <c r="C1" s="58" t="s">
        <v>481</v>
      </c>
      <c r="D1" s="58" t="s">
        <v>2</v>
      </c>
      <c r="E1" s="112" t="s">
        <v>3</v>
      </c>
      <c r="F1" s="112" t="s">
        <v>4</v>
      </c>
      <c r="G1" s="119" t="s">
        <v>506</v>
      </c>
      <c r="H1" s="112" t="s">
        <v>5</v>
      </c>
      <c r="I1" s="112" t="s">
        <v>6</v>
      </c>
      <c r="J1" s="112" t="s">
        <v>7</v>
      </c>
      <c r="K1" s="112" t="s">
        <v>8</v>
      </c>
      <c r="L1" s="58" t="s">
        <v>505</v>
      </c>
      <c r="M1" s="58" t="s">
        <v>482</v>
      </c>
      <c r="N1" s="59"/>
      <c r="O1" s="58" t="s">
        <v>483</v>
      </c>
      <c r="P1" s="113" t="s">
        <v>18</v>
      </c>
      <c r="Q1" s="113" t="s">
        <v>17</v>
      </c>
      <c r="R1" s="115" t="s">
        <v>24</v>
      </c>
      <c r="S1" s="58" t="s">
        <v>539</v>
      </c>
      <c r="T1" s="58" t="s">
        <v>482</v>
      </c>
      <c r="U1" s="59"/>
      <c r="V1" s="117" t="s">
        <v>503</v>
      </c>
      <c r="W1" s="60"/>
    </row>
    <row r="2" spans="2:24" ht="15" customHeight="1" x14ac:dyDescent="0.2">
      <c r="B2" s="61"/>
      <c r="C2" s="75" t="s">
        <v>0</v>
      </c>
      <c r="D2" s="74" t="s">
        <v>2</v>
      </c>
      <c r="E2" s="112"/>
      <c r="F2" s="112"/>
      <c r="G2" s="120"/>
      <c r="H2" s="112"/>
      <c r="I2" s="112"/>
      <c r="J2" s="112"/>
      <c r="K2" s="112"/>
      <c r="L2" s="76" t="s">
        <v>9</v>
      </c>
      <c r="M2" s="74" t="s">
        <v>10</v>
      </c>
      <c r="N2" s="7"/>
      <c r="O2" s="74" t="s">
        <v>23</v>
      </c>
      <c r="P2" s="114"/>
      <c r="Q2" s="114"/>
      <c r="R2" s="116"/>
      <c r="S2" s="76" t="s">
        <v>25</v>
      </c>
      <c r="T2" s="74" t="s">
        <v>10</v>
      </c>
      <c r="U2" s="8"/>
      <c r="V2" s="118"/>
      <c r="W2" s="53"/>
    </row>
    <row r="3" spans="2:24" ht="15" customHeight="1" x14ac:dyDescent="0.2">
      <c r="B3" s="62"/>
      <c r="C3" s="4">
        <f>'S1'!$B$2</f>
        <v>1</v>
      </c>
      <c r="D3" s="30" t="str">
        <f>'S1'!$B$3</f>
        <v>Absence d'authentification adaptative</v>
      </c>
      <c r="E3" s="88">
        <f>'S1'!$B$6</f>
        <v>0.7</v>
      </c>
      <c r="F3" s="88">
        <f>'S1'!$B$7</f>
        <v>0.55000000000000004</v>
      </c>
      <c r="G3" s="80">
        <v>9.8000000000000007</v>
      </c>
      <c r="H3" s="88">
        <f>'S1'!$B$8</f>
        <v>0.65</v>
      </c>
      <c r="I3" s="88">
        <f>'S1'!$B$9</f>
        <v>0.95</v>
      </c>
      <c r="J3" s="88">
        <f>'S1'!$B$10</f>
        <v>0.4</v>
      </c>
      <c r="K3" s="88">
        <f>'S1'!$B$11</f>
        <v>0.8</v>
      </c>
      <c r="L3" s="108">
        <f>E3*F3*G3*((H3+I3)/2)*K3/J3*$E$15</f>
        <v>6036.800000000002</v>
      </c>
      <c r="M3" s="109">
        <f>E3*F3*G3*$E$14*K3/J3*$E$15</f>
        <v>3018.400000000001</v>
      </c>
      <c r="N3" s="3"/>
      <c r="O3" s="91">
        <f>'M1'!N484</f>
        <v>300000</v>
      </c>
      <c r="P3" s="92">
        <f>'M1'!P484</f>
        <v>0.85</v>
      </c>
      <c r="Q3" s="92">
        <f>'M1'!Q484</f>
        <v>0.9</v>
      </c>
      <c r="R3" s="93">
        <f t="shared" ref="R3:R12" si="0">(P3)*(Q3)*L3</f>
        <v>4618.1520000000019</v>
      </c>
      <c r="S3" s="90">
        <f>ABS(L3-R3)</f>
        <v>1418.6480000000001</v>
      </c>
      <c r="T3" s="94">
        <f t="shared" ref="T3:T12" si="1">M3</f>
        <v>3018.400000000001</v>
      </c>
      <c r="U3" s="3"/>
      <c r="V3" s="4">
        <v>0</v>
      </c>
      <c r="W3" s="54"/>
    </row>
    <row r="4" spans="2:24" ht="15" customHeight="1" x14ac:dyDescent="0.2">
      <c r="B4" s="62"/>
      <c r="C4" s="69">
        <f>'S2'!$B$2</f>
        <v>2</v>
      </c>
      <c r="D4" s="51" t="str">
        <f>'S2'!$B$3</f>
        <v>Absence d'authentification à deux facteurs</v>
      </c>
      <c r="E4" s="89">
        <f>'S2'!$B$6</f>
        <v>0.68</v>
      </c>
      <c r="F4" s="89">
        <f>'S2'!$B$7</f>
        <v>0.53</v>
      </c>
      <c r="G4" s="80">
        <v>9.8000000000000007</v>
      </c>
      <c r="H4" s="89">
        <f>'S2'!$B$8</f>
        <v>0.63</v>
      </c>
      <c r="I4" s="89">
        <f>'S2'!$B$9</f>
        <v>0.92</v>
      </c>
      <c r="J4" s="89">
        <f>'S2'!$B$10</f>
        <v>0.38</v>
      </c>
      <c r="K4" s="89">
        <f>'S2'!$B$11</f>
        <v>0.77</v>
      </c>
      <c r="L4" s="108">
        <f t="shared" ref="L4:L12" si="2">E4*F4*G4*((H4+I4)/2)*K4/J4*$E$15</f>
        <v>5546.5085789473706</v>
      </c>
      <c r="M4" s="109">
        <f t="shared" ref="M4:M12" si="3">E4*F4*G4*$E$14*K4/J4*$E$15</f>
        <v>2862.7141052631591</v>
      </c>
      <c r="N4" s="3"/>
      <c r="O4" s="95">
        <f>'M2'!N484</f>
        <v>225000</v>
      </c>
      <c r="P4" s="89">
        <f>'M2'!P484</f>
        <v>0.82</v>
      </c>
      <c r="Q4" s="89">
        <f>'M2'!Q484</f>
        <v>0.88</v>
      </c>
      <c r="R4" s="96">
        <f t="shared" si="0"/>
        <v>4002.3605905684221</v>
      </c>
      <c r="S4" s="90">
        <f t="shared" ref="S4:S12" si="4">ABS(L4-R4)</f>
        <v>1544.1479883789484</v>
      </c>
      <c r="T4" s="97">
        <f t="shared" si="1"/>
        <v>2862.7141052631591</v>
      </c>
      <c r="U4" s="3"/>
      <c r="V4" s="52">
        <v>0</v>
      </c>
      <c r="W4" s="54"/>
    </row>
    <row r="5" spans="2:24" ht="15" customHeight="1" x14ac:dyDescent="0.2">
      <c r="B5" s="62"/>
      <c r="C5" s="4">
        <f>'S3'!$B$2</f>
        <v>3</v>
      </c>
      <c r="D5" s="30" t="str">
        <f>'S3'!$B$3</f>
        <v xml:space="preserve">Exposition de la clé API </v>
      </c>
      <c r="E5" s="88">
        <f>'S3'!$B$6</f>
        <v>0.65</v>
      </c>
      <c r="F5" s="88">
        <f>'S3'!$B$7</f>
        <v>0.57999999999999996</v>
      </c>
      <c r="G5" s="80">
        <v>9.8000000000000007</v>
      </c>
      <c r="H5" s="88">
        <f>'S3'!$B$8</f>
        <v>0.6</v>
      </c>
      <c r="I5" s="88">
        <f>'S3'!$B$9</f>
        <v>0.9</v>
      </c>
      <c r="J5" s="88">
        <f>'S3'!$B$10</f>
        <v>0.4</v>
      </c>
      <c r="K5" s="88">
        <f>'S3'!$B$11</f>
        <v>0.75</v>
      </c>
      <c r="L5" s="108">
        <f t="shared" si="2"/>
        <v>5195.53125</v>
      </c>
      <c r="M5" s="109">
        <f t="shared" si="3"/>
        <v>2770.95</v>
      </c>
      <c r="N5" s="3"/>
      <c r="O5" s="91">
        <f>'M3'!N484</f>
        <v>125000</v>
      </c>
      <c r="P5" s="92">
        <f>'M3'!P484</f>
        <v>0.8</v>
      </c>
      <c r="Q5" s="92">
        <f>'M3'!Q484</f>
        <v>0.85</v>
      </c>
      <c r="R5" s="93">
        <f t="shared" si="0"/>
        <v>3532.9612500000003</v>
      </c>
      <c r="S5" s="90">
        <f t="shared" si="4"/>
        <v>1662.5699999999997</v>
      </c>
      <c r="T5" s="94">
        <f t="shared" si="1"/>
        <v>2770.95</v>
      </c>
      <c r="U5" s="3"/>
      <c r="V5" s="4">
        <v>0</v>
      </c>
      <c r="W5" s="54"/>
    </row>
    <row r="6" spans="2:24" ht="15" customHeight="1" x14ac:dyDescent="0.2">
      <c r="B6" s="62"/>
      <c r="C6" s="69">
        <f>'S4'!$B$2</f>
        <v>4</v>
      </c>
      <c r="D6" s="51" t="str">
        <f>'S4'!$B$3</f>
        <v>Mauvaise configuration du nuage</v>
      </c>
      <c r="E6" s="89">
        <f>'S4'!$B$6</f>
        <v>0.6</v>
      </c>
      <c r="F6" s="89">
        <f>'S4'!$B$7</f>
        <v>0.55000000000000004</v>
      </c>
      <c r="G6" s="80">
        <v>9.8000000000000007</v>
      </c>
      <c r="H6" s="89">
        <f>'S4'!$B$8</f>
        <v>0.65</v>
      </c>
      <c r="I6" s="89">
        <f>'S4'!$B$9</f>
        <v>0.9</v>
      </c>
      <c r="J6" s="89">
        <f>'S4'!$B$10</f>
        <v>0.4</v>
      </c>
      <c r="K6" s="89">
        <f>'S4'!$B$11</f>
        <v>0.75</v>
      </c>
      <c r="L6" s="108">
        <f t="shared" si="2"/>
        <v>4699.40625</v>
      </c>
      <c r="M6" s="109">
        <f t="shared" si="3"/>
        <v>2425.5000000000005</v>
      </c>
      <c r="N6" s="3"/>
      <c r="O6" s="95">
        <f>'M4'!N484</f>
        <v>140000</v>
      </c>
      <c r="P6" s="89">
        <f>'M4'!P484</f>
        <v>0.8</v>
      </c>
      <c r="Q6" s="89">
        <f>'M4'!Q484</f>
        <v>0.85</v>
      </c>
      <c r="R6" s="96">
        <f t="shared" si="0"/>
        <v>3195.5962500000001</v>
      </c>
      <c r="S6" s="90">
        <f t="shared" si="4"/>
        <v>1503.81</v>
      </c>
      <c r="T6" s="97">
        <f t="shared" si="1"/>
        <v>2425.5000000000005</v>
      </c>
      <c r="U6" s="3"/>
      <c r="V6" s="52">
        <v>0</v>
      </c>
      <c r="W6" s="54"/>
    </row>
    <row r="7" spans="2:24" ht="15" customHeight="1" x14ac:dyDescent="0.2">
      <c r="B7" s="62"/>
      <c r="C7" s="4">
        <f>'S5'!$B$2</f>
        <v>5</v>
      </c>
      <c r="D7" s="30" t="str">
        <f>'S5'!$B$3</f>
        <v xml:space="preserve">Réseaux sans fil compromis </v>
      </c>
      <c r="E7" s="88">
        <f>'S5'!$B$6</f>
        <v>0.57999999999999996</v>
      </c>
      <c r="F7" s="88">
        <f>'S5'!$B$7</f>
        <v>0.53</v>
      </c>
      <c r="G7" s="80">
        <v>9.3000000000000007</v>
      </c>
      <c r="H7" s="88">
        <f>'S5'!$B$8</f>
        <v>0.6</v>
      </c>
      <c r="I7" s="88">
        <f>'S5'!$B$9</f>
        <v>0.87</v>
      </c>
      <c r="J7" s="88">
        <f>'S5'!$B$10</f>
        <v>0.42</v>
      </c>
      <c r="K7" s="88">
        <f>'S5'!$B$11</f>
        <v>0.73</v>
      </c>
      <c r="L7" s="108">
        <f t="shared" si="2"/>
        <v>3652.14255</v>
      </c>
      <c r="M7" s="109">
        <f t="shared" si="3"/>
        <v>1987.5605714285716</v>
      </c>
      <c r="N7" s="3"/>
      <c r="O7" s="91">
        <f>'M5'!N484</f>
        <v>100000</v>
      </c>
      <c r="P7" s="92">
        <f>'M5'!P484</f>
        <v>0.78</v>
      </c>
      <c r="Q7" s="92">
        <f>'M5'!Q484</f>
        <v>0.82</v>
      </c>
      <c r="R7" s="93">
        <f t="shared" si="0"/>
        <v>2335.9103749799997</v>
      </c>
      <c r="S7" s="90">
        <f t="shared" si="4"/>
        <v>1316.2321750200003</v>
      </c>
      <c r="T7" s="94">
        <f t="shared" si="1"/>
        <v>1987.5605714285716</v>
      </c>
      <c r="U7" s="3"/>
      <c r="V7" s="4">
        <v>0</v>
      </c>
      <c r="W7" s="54"/>
    </row>
    <row r="8" spans="2:24" ht="15" customHeight="1" x14ac:dyDescent="0.2">
      <c r="B8" s="62"/>
      <c r="C8" s="69">
        <f>'S6'!$B$2</f>
        <v>6</v>
      </c>
      <c r="D8" s="51" t="str">
        <f>'S6'!$B$3</f>
        <v xml:space="preserve">Attaques DDoS </v>
      </c>
      <c r="E8" s="89">
        <f>'S6'!$B$6</f>
        <v>0.65</v>
      </c>
      <c r="F8" s="89">
        <f>'S6'!$B$7</f>
        <v>0.52</v>
      </c>
      <c r="G8" s="80">
        <v>7.5</v>
      </c>
      <c r="H8" s="89">
        <f>'S6'!$B$8</f>
        <v>0.74</v>
      </c>
      <c r="I8" s="89">
        <f>'S6'!$B$9</f>
        <v>0.92</v>
      </c>
      <c r="J8" s="89">
        <f>'S6'!$B$10</f>
        <v>0.48</v>
      </c>
      <c r="K8" s="89">
        <f>'S6'!$B$11</f>
        <v>0.75</v>
      </c>
      <c r="L8" s="108">
        <f t="shared" si="2"/>
        <v>3287.5781250000005</v>
      </c>
      <c r="M8" s="109">
        <f t="shared" si="3"/>
        <v>1584.3749999999998</v>
      </c>
      <c r="N8" s="3"/>
      <c r="O8" s="95">
        <f>'M6'!N484</f>
        <v>130000</v>
      </c>
      <c r="P8" s="89">
        <f>'M6'!P484</f>
        <v>0.85</v>
      </c>
      <c r="Q8" s="89">
        <f>'M6'!Q484</f>
        <v>0.8</v>
      </c>
      <c r="R8" s="96">
        <f t="shared" si="0"/>
        <v>2235.5531250000004</v>
      </c>
      <c r="S8" s="90">
        <f t="shared" si="4"/>
        <v>1052.0250000000001</v>
      </c>
      <c r="T8" s="97">
        <f t="shared" si="1"/>
        <v>1584.3749999999998</v>
      </c>
      <c r="U8" s="3"/>
      <c r="V8" s="52">
        <v>0</v>
      </c>
      <c r="W8" s="54"/>
    </row>
    <row r="9" spans="2:24" ht="15" customHeight="1" x14ac:dyDescent="0.2">
      <c r="B9" s="62"/>
      <c r="C9" s="4">
        <f>'S7'!$B$2</f>
        <v>7</v>
      </c>
      <c r="D9" s="30" t="str">
        <f>'S7'!$B$3</f>
        <v xml:space="preserve">Mise en œuvre retardée d'un correctif </v>
      </c>
      <c r="E9" s="88">
        <f>'S7'!$B$6</f>
        <v>0.7</v>
      </c>
      <c r="F9" s="88">
        <f>'S7'!$B$7</f>
        <v>0.6</v>
      </c>
      <c r="G9" s="80">
        <v>9.8000000000000007</v>
      </c>
      <c r="H9" s="88">
        <f>'S7'!$B$8</f>
        <v>0.65</v>
      </c>
      <c r="I9" s="88">
        <f>'S7'!$B$9</f>
        <v>0.9</v>
      </c>
      <c r="J9" s="88">
        <f>'S7'!$B$10</f>
        <v>0.4</v>
      </c>
      <c r="K9" s="88">
        <f>'S7'!$B$11</f>
        <v>0.8</v>
      </c>
      <c r="L9" s="108">
        <f t="shared" si="2"/>
        <v>6379.800000000002</v>
      </c>
      <c r="M9" s="109">
        <f t="shared" si="3"/>
        <v>3292.8000000000006</v>
      </c>
      <c r="N9" s="3"/>
      <c r="O9" s="91">
        <f>'M7'!N484</f>
        <v>100000</v>
      </c>
      <c r="P9" s="92">
        <f>'M7'!P484</f>
        <v>0.85</v>
      </c>
      <c r="Q9" s="92">
        <f>'M7'!Q484</f>
        <v>0.8</v>
      </c>
      <c r="R9" s="93">
        <f t="shared" si="0"/>
        <v>4338.2640000000019</v>
      </c>
      <c r="S9" s="90">
        <f t="shared" si="4"/>
        <v>2041.5360000000001</v>
      </c>
      <c r="T9" s="94">
        <f t="shared" si="1"/>
        <v>3292.8000000000006</v>
      </c>
      <c r="U9" s="3"/>
      <c r="V9" s="4">
        <v>0</v>
      </c>
      <c r="W9" s="54"/>
    </row>
    <row r="10" spans="2:24" ht="15" customHeight="1" x14ac:dyDescent="0.2">
      <c r="B10" s="62"/>
      <c r="C10" s="69">
        <f>'S8'!$B$2</f>
        <v>8</v>
      </c>
      <c r="D10" s="51" t="str">
        <f>'S8'!$B$3</f>
        <v xml:space="preserve">Détournement de DLL </v>
      </c>
      <c r="E10" s="89">
        <f>'S8'!$B$6</f>
        <v>0.55000000000000004</v>
      </c>
      <c r="F10" s="89">
        <f>'S8'!$B$7</f>
        <v>0.5</v>
      </c>
      <c r="G10" s="80">
        <v>8.4</v>
      </c>
      <c r="H10" s="89">
        <f>'S8'!$B$8</f>
        <v>0.6</v>
      </c>
      <c r="I10" s="89">
        <f>'S8'!$B$9</f>
        <v>0.85</v>
      </c>
      <c r="J10" s="89">
        <f>'S8'!$B$10</f>
        <v>0.45</v>
      </c>
      <c r="K10" s="89">
        <f>'S8'!$B$11</f>
        <v>0.75</v>
      </c>
      <c r="L10" s="108">
        <f t="shared" si="2"/>
        <v>2791.2500000000005</v>
      </c>
      <c r="M10" s="109">
        <f t="shared" si="3"/>
        <v>1540.0000000000002</v>
      </c>
      <c r="N10" s="3"/>
      <c r="O10" s="95">
        <f>'M8'!N484</f>
        <v>135000</v>
      </c>
      <c r="P10" s="89">
        <f>'M8'!P484</f>
        <v>0.7</v>
      </c>
      <c r="Q10" s="89">
        <f>'M8'!Q484</f>
        <v>0.65</v>
      </c>
      <c r="R10" s="96">
        <f t="shared" si="0"/>
        <v>1270.0187500000002</v>
      </c>
      <c r="S10" s="90">
        <f t="shared" si="4"/>
        <v>1521.2312500000003</v>
      </c>
      <c r="T10" s="97">
        <f t="shared" si="1"/>
        <v>1540.0000000000002</v>
      </c>
      <c r="U10" s="3"/>
      <c r="V10" s="52">
        <v>0</v>
      </c>
      <c r="W10" s="54"/>
    </row>
    <row r="11" spans="2:24" ht="15" customHeight="1" x14ac:dyDescent="0.2">
      <c r="B11" s="62"/>
      <c r="C11" s="4">
        <f>'S9'!$B$2</f>
        <v>9</v>
      </c>
      <c r="D11" s="30" t="str">
        <f>'S9'!$B$3</f>
        <v xml:space="preserve">Serveurs de sauvegarde exposés </v>
      </c>
      <c r="E11" s="88">
        <f>'S9'!$B$6</f>
        <v>0.5</v>
      </c>
      <c r="F11" s="88">
        <f>'S9'!$B$7</f>
        <v>0.4</v>
      </c>
      <c r="G11" s="80">
        <v>9</v>
      </c>
      <c r="H11" s="88">
        <f>'S9'!$B$8</f>
        <v>0.65</v>
      </c>
      <c r="I11" s="88">
        <f>'S9'!$B$9</f>
        <v>0.9</v>
      </c>
      <c r="J11" s="88">
        <f>'S9'!$B$10</f>
        <v>0.5</v>
      </c>
      <c r="K11" s="88">
        <f>'S9'!$B$11</f>
        <v>0.8</v>
      </c>
      <c r="L11" s="108">
        <f t="shared" si="2"/>
        <v>2232</v>
      </c>
      <c r="M11" s="109">
        <f t="shared" si="3"/>
        <v>1152.0000000000002</v>
      </c>
      <c r="N11" s="3"/>
      <c r="O11" s="91">
        <f>'M9'!N484</f>
        <v>115000</v>
      </c>
      <c r="P11" s="92">
        <f>'M9'!P484</f>
        <v>0.75</v>
      </c>
      <c r="Q11" s="92">
        <f>'M9'!Q484</f>
        <v>0.7</v>
      </c>
      <c r="R11" s="93">
        <f t="shared" si="0"/>
        <v>1171.7999999999997</v>
      </c>
      <c r="S11" s="90">
        <f t="shared" si="4"/>
        <v>1060.2000000000003</v>
      </c>
      <c r="T11" s="94">
        <f t="shared" si="1"/>
        <v>1152.0000000000002</v>
      </c>
      <c r="U11" s="3"/>
      <c r="V11" s="4">
        <v>0</v>
      </c>
      <c r="W11" s="54"/>
    </row>
    <row r="12" spans="2:24" ht="15" customHeight="1" x14ac:dyDescent="0.2">
      <c r="B12" s="62"/>
      <c r="C12" s="69">
        <f>'S10'!$B$2</f>
        <v>10</v>
      </c>
      <c r="D12" s="51" t="str">
        <f>'S10'!$B$3</f>
        <v xml:space="preserve">Systèmes de détection d'intrusion inadéquats </v>
      </c>
      <c r="E12" s="89">
        <f>'S10'!$B$6</f>
        <v>0.6</v>
      </c>
      <c r="F12" s="89">
        <f>'S10'!$B$7</f>
        <v>0.45</v>
      </c>
      <c r="G12" s="80">
        <v>9</v>
      </c>
      <c r="H12" s="89">
        <f>'S10'!$B$8</f>
        <v>0.7</v>
      </c>
      <c r="I12" s="89">
        <f>'S10'!$B$9</f>
        <v>0.85</v>
      </c>
      <c r="J12" s="89">
        <f>'S10'!$B$10</f>
        <v>0.55000000000000004</v>
      </c>
      <c r="K12" s="89">
        <f>'S10'!$B$11</f>
        <v>0.8</v>
      </c>
      <c r="L12" s="108">
        <f t="shared" si="2"/>
        <v>2739.272727272727</v>
      </c>
      <c r="M12" s="109">
        <f t="shared" si="3"/>
        <v>1413.8181818181818</v>
      </c>
      <c r="N12" s="3"/>
      <c r="O12" s="95">
        <f>'M10'!N484</f>
        <v>165000</v>
      </c>
      <c r="P12" s="89">
        <f>'M10'!P484</f>
        <v>0.75</v>
      </c>
      <c r="Q12" s="89">
        <f>'M10'!Q484</f>
        <v>0.8</v>
      </c>
      <c r="R12" s="96">
        <f t="shared" si="0"/>
        <v>1643.5636363636365</v>
      </c>
      <c r="S12" s="90">
        <f t="shared" si="4"/>
        <v>1095.7090909090905</v>
      </c>
      <c r="T12" s="97">
        <f t="shared" si="1"/>
        <v>1413.8181818181818</v>
      </c>
      <c r="U12" s="3"/>
      <c r="V12" s="52">
        <v>0</v>
      </c>
      <c r="W12" s="54"/>
    </row>
    <row r="13" spans="2:24" ht="15" customHeight="1" x14ac:dyDescent="0.2"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5"/>
      <c r="M13" s="64"/>
      <c r="N13" s="5"/>
      <c r="O13" s="64"/>
      <c r="P13" s="64"/>
      <c r="Q13" s="64"/>
      <c r="R13" s="65"/>
      <c r="S13" s="66"/>
      <c r="T13" s="57" t="s">
        <v>187</v>
      </c>
      <c r="U13" s="5"/>
      <c r="V13" s="77">
        <f>(V3*O3)+(V4*O4)+(V5*O5)+(V6*O6)+(V7*O7)+(V8*O8)+(V9*O9)+(V10*O10)+(V11*O11)+(V12*O12)</f>
        <v>0</v>
      </c>
      <c r="W13" s="54"/>
      <c r="X13" s="56"/>
    </row>
    <row r="14" spans="2:24" ht="15" customHeight="1" x14ac:dyDescent="0.2">
      <c r="C14" s="2"/>
      <c r="D14" s="68" t="s">
        <v>485</v>
      </c>
      <c r="E14" s="55">
        <v>0.4</v>
      </c>
      <c r="L14" s="6"/>
      <c r="M14" s="6"/>
      <c r="N14" s="2"/>
      <c r="O14" s="107">
        <f>SUM(O3:O12)</f>
        <v>1535000</v>
      </c>
      <c r="P14" s="2"/>
      <c r="Q14" s="2"/>
      <c r="R14" s="2"/>
      <c r="S14" s="2"/>
      <c r="T14" s="67"/>
      <c r="U14" s="67"/>
      <c r="V14" s="67"/>
      <c r="W14" s="67"/>
      <c r="X14" s="2"/>
    </row>
    <row r="15" spans="2:24" ht="15" customHeight="1" x14ac:dyDescent="0.2">
      <c r="C15" s="2"/>
      <c r="D15" s="68" t="s">
        <v>484</v>
      </c>
      <c r="E15" s="70">
        <v>1000</v>
      </c>
      <c r="O15" s="9"/>
      <c r="P15" s="2"/>
      <c r="Q15" s="2"/>
      <c r="R15" s="2"/>
      <c r="S15" s="2"/>
      <c r="T15" s="2"/>
      <c r="U15" s="2"/>
      <c r="V15" s="2"/>
      <c r="W15" s="2"/>
      <c r="X15" s="2"/>
    </row>
    <row r="16" spans="2:24" ht="15" customHeight="1" x14ac:dyDescent="0.2">
      <c r="C16" s="2"/>
      <c r="D16" s="2"/>
      <c r="I16" s="71" t="s">
        <v>508</v>
      </c>
      <c r="J16" s="71"/>
      <c r="K16" s="73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3:24" ht="15" customHeight="1" x14ac:dyDescent="0.2">
      <c r="C17" s="2"/>
      <c r="D17" s="71" t="s">
        <v>486</v>
      </c>
      <c r="I17" s="71" t="s">
        <v>511</v>
      </c>
      <c r="J17" s="73"/>
      <c r="K17" s="73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3:24" ht="15" customHeight="1" x14ac:dyDescent="0.2">
      <c r="C18" s="2"/>
      <c r="D18" s="73" t="s">
        <v>491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3:24" ht="12.75" customHeight="1" x14ac:dyDescent="0.2">
      <c r="D19" s="82" t="s">
        <v>515</v>
      </c>
      <c r="F19" s="79" t="s">
        <v>497</v>
      </c>
      <c r="G19" s="78"/>
      <c r="H19" s="78"/>
      <c r="I19" s="78"/>
      <c r="J19" s="78"/>
      <c r="K19" s="78"/>
      <c r="L19" s="78"/>
    </row>
    <row r="20" spans="3:24" ht="12.75" customHeight="1" x14ac:dyDescent="0.2">
      <c r="D20" s="82" t="s">
        <v>517</v>
      </c>
      <c r="F20" s="79" t="s">
        <v>487</v>
      </c>
      <c r="G20" s="78"/>
      <c r="H20" s="78"/>
      <c r="I20" s="78"/>
      <c r="J20" s="78"/>
      <c r="K20" s="78"/>
      <c r="L20" s="78"/>
    </row>
    <row r="21" spans="3:24" ht="12.75" customHeight="1" x14ac:dyDescent="0.2">
      <c r="D21" s="82" t="s">
        <v>518</v>
      </c>
      <c r="F21" s="79" t="s">
        <v>508</v>
      </c>
      <c r="G21" s="78"/>
      <c r="H21" s="85" t="s">
        <v>507</v>
      </c>
      <c r="I21" s="78"/>
      <c r="J21" s="78"/>
      <c r="K21" s="78"/>
      <c r="L21" s="78"/>
      <c r="R21" s="110" t="s">
        <v>510</v>
      </c>
      <c r="S21" s="111"/>
      <c r="T21" s="111"/>
      <c r="U21" s="111"/>
      <c r="V21" s="111"/>
    </row>
    <row r="22" spans="3:24" ht="12.75" customHeight="1" x14ac:dyDescent="0.2">
      <c r="D22" s="82" t="s">
        <v>519</v>
      </c>
      <c r="F22" s="79" t="s">
        <v>509</v>
      </c>
      <c r="G22" s="78"/>
      <c r="H22" s="78"/>
      <c r="I22" s="78"/>
      <c r="J22" s="78"/>
      <c r="K22" s="78"/>
      <c r="L22" s="78"/>
      <c r="R22" s="110" t="s">
        <v>513</v>
      </c>
      <c r="S22" s="111"/>
      <c r="T22" s="111"/>
      <c r="U22" s="111"/>
      <c r="V22" s="111"/>
    </row>
    <row r="23" spans="3:24" ht="12.75" customHeight="1" x14ac:dyDescent="0.2">
      <c r="D23" s="82" t="s">
        <v>516</v>
      </c>
      <c r="F23" s="79" t="s">
        <v>510</v>
      </c>
      <c r="G23" s="78"/>
      <c r="H23" s="78"/>
      <c r="I23" s="78"/>
      <c r="J23" s="78"/>
      <c r="K23" s="78"/>
      <c r="L23" s="78"/>
    </row>
    <row r="24" spans="3:24" ht="12.75" customHeight="1" x14ac:dyDescent="0.15">
      <c r="F24" s="79" t="s">
        <v>514</v>
      </c>
      <c r="G24" s="78"/>
      <c r="H24" s="78"/>
      <c r="I24" s="78"/>
      <c r="J24" s="78"/>
      <c r="K24" s="78"/>
      <c r="L24" s="78"/>
      <c r="M24" s="78"/>
    </row>
    <row r="25" spans="3:24" ht="12.75" customHeight="1" x14ac:dyDescent="0.2">
      <c r="D25" s="81"/>
    </row>
    <row r="26" spans="3:24" ht="12.75" customHeight="1" x14ac:dyDescent="0.15">
      <c r="F26" s="79" t="s">
        <v>498</v>
      </c>
      <c r="G26" s="78"/>
      <c r="H26" s="78"/>
      <c r="I26" s="78"/>
      <c r="J26" s="78"/>
      <c r="K26" s="78"/>
      <c r="L26" s="78"/>
    </row>
    <row r="27" spans="3:24" ht="12.75" customHeight="1" x14ac:dyDescent="0.15">
      <c r="F27" s="78" t="s">
        <v>496</v>
      </c>
      <c r="G27" s="78"/>
      <c r="H27" s="78"/>
      <c r="I27" s="78"/>
      <c r="J27" s="78"/>
      <c r="K27" s="78"/>
      <c r="L27" s="78"/>
    </row>
    <row r="28" spans="3:24" ht="12.75" customHeight="1" x14ac:dyDescent="0.15">
      <c r="F28" s="79" t="s">
        <v>551</v>
      </c>
      <c r="G28" s="78"/>
      <c r="H28" s="78"/>
      <c r="I28" s="85" t="s">
        <v>550</v>
      </c>
      <c r="J28" s="78"/>
      <c r="K28" s="78"/>
      <c r="L28" s="78"/>
    </row>
    <row r="29" spans="3:24" ht="12.75" customHeight="1" x14ac:dyDescent="0.15">
      <c r="F29" s="79" t="s">
        <v>512</v>
      </c>
      <c r="G29" s="78"/>
      <c r="H29" s="78"/>
      <c r="I29" s="78"/>
      <c r="J29" s="78"/>
      <c r="K29" s="78"/>
      <c r="L29" s="78"/>
    </row>
    <row r="30" spans="3:24" ht="12.75" customHeight="1" x14ac:dyDescent="0.15">
      <c r="F30" s="79" t="s">
        <v>513</v>
      </c>
      <c r="G30" s="78"/>
      <c r="H30" s="78"/>
      <c r="I30" s="78"/>
      <c r="J30" s="78"/>
      <c r="K30" s="78"/>
      <c r="L30" s="78"/>
      <c r="M30" s="78"/>
    </row>
    <row r="31" spans="3:24" ht="12.75" customHeight="1" x14ac:dyDescent="0.15">
      <c r="F31" s="79" t="s">
        <v>504</v>
      </c>
      <c r="G31" s="78"/>
      <c r="H31" s="78"/>
      <c r="I31" s="78"/>
      <c r="J31" s="78"/>
      <c r="K31" s="78"/>
      <c r="L31" s="78"/>
      <c r="M31" s="78"/>
    </row>
    <row r="33" spans="6:6" ht="12.75" customHeight="1" x14ac:dyDescent="0.15">
      <c r="F33" s="98" t="s">
        <v>552</v>
      </c>
    </row>
    <row r="34" spans="6:6" ht="12.75" customHeight="1" x14ac:dyDescent="0.15">
      <c r="F34" s="99" t="s">
        <v>553</v>
      </c>
    </row>
  </sheetData>
  <mergeCells count="13">
    <mergeCell ref="R21:V21"/>
    <mergeCell ref="R22:V22"/>
    <mergeCell ref="E1:E2"/>
    <mergeCell ref="F1:F2"/>
    <mergeCell ref="H1:H2"/>
    <mergeCell ref="I1:I2"/>
    <mergeCell ref="J1:J2"/>
    <mergeCell ref="K1:K2"/>
    <mergeCell ref="P1:P2"/>
    <mergeCell ref="Q1:Q2"/>
    <mergeCell ref="R1:R2"/>
    <mergeCell ref="V1:V2"/>
    <mergeCell ref="G1:G2"/>
  </mergeCells>
  <conditionalFormatting sqref="L3:L12">
    <cfRule type="cellIs" dxfId="1" priority="1" operator="greaterThan">
      <formula>$M$6</formula>
    </cfRule>
  </conditionalFormatting>
  <conditionalFormatting sqref="S3:S12">
    <cfRule type="cellIs" dxfId="0" priority="3" operator="greaterThan">
      <formula>M3</formula>
    </cfRule>
  </conditionalFormatting>
  <hyperlinks>
    <hyperlink ref="H21" r:id="rId1" xr:uid="{1F340181-65F5-5E4B-87BA-449E1A876138}"/>
    <hyperlink ref="I28" r:id="rId2" xr:uid="{7430AB8A-42AA-5141-864C-A59D3467C59E}"/>
    <hyperlink ref="F34" r:id="rId3" xr:uid="{4AC98237-3488-1342-BDD7-886983822014}"/>
  </hyperlinks>
  <pageMargins left="0.7" right="0.7" top="0.75" bottom="0.75" header="0.3" footer="0.3"/>
  <pageSetup orientation="portrait" verticalDpi="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0BF3-28F7-C84A-90A0-E308D3E6CB6C}">
  <sheetPr>
    <tabColor theme="0" tint="-0.14999847407452621"/>
  </sheetPr>
  <dimension ref="A1:G12"/>
  <sheetViews>
    <sheetView topLeftCell="A2" zoomScale="170" zoomScaleNormal="170" workbookViewId="0">
      <selection activeCell="B12" sqref="B1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2" t="s">
        <v>533</v>
      </c>
      <c r="B1" s="122"/>
      <c r="C1" s="122"/>
      <c r="D1" s="122"/>
      <c r="E1" s="122"/>
      <c r="F1" s="122"/>
      <c r="G1" s="48"/>
    </row>
    <row r="2" spans="1:7" x14ac:dyDescent="0.15">
      <c r="A2" s="49" t="s">
        <v>529</v>
      </c>
      <c r="B2" s="50">
        <v>5</v>
      </c>
      <c r="G2" s="48"/>
    </row>
    <row r="3" spans="1:7" ht="16" x14ac:dyDescent="0.2">
      <c r="A3" s="49" t="s">
        <v>522</v>
      </c>
      <c r="B3" s="123" t="s">
        <v>564</v>
      </c>
      <c r="G3" s="48"/>
    </row>
    <row r="4" spans="1:7" x14ac:dyDescent="0.15">
      <c r="A4" s="49" t="s">
        <v>530</v>
      </c>
      <c r="B4" s="84" t="s">
        <v>565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0.57999999999999996</v>
      </c>
      <c r="C6" s="31"/>
      <c r="G6" s="48"/>
    </row>
    <row r="7" spans="1:7" ht="16" x14ac:dyDescent="0.2">
      <c r="A7" s="49" t="s">
        <v>527</v>
      </c>
      <c r="B7" s="87">
        <v>0.53</v>
      </c>
      <c r="C7" s="31"/>
      <c r="G7" s="48"/>
    </row>
    <row r="8" spans="1:7" ht="16" x14ac:dyDescent="0.2">
      <c r="A8" s="49" t="s">
        <v>523</v>
      </c>
      <c r="B8" s="87">
        <v>0.6</v>
      </c>
      <c r="C8" s="31"/>
      <c r="G8" s="48"/>
    </row>
    <row r="9" spans="1:7" ht="16" x14ac:dyDescent="0.2">
      <c r="A9" s="49" t="s">
        <v>524</v>
      </c>
      <c r="B9" s="87">
        <v>0.87</v>
      </c>
      <c r="C9" s="31"/>
      <c r="G9" s="48"/>
    </row>
    <row r="10" spans="1:7" ht="16" x14ac:dyDescent="0.2">
      <c r="A10" s="49" t="s">
        <v>525</v>
      </c>
      <c r="B10" s="87">
        <v>0.42</v>
      </c>
      <c r="C10" s="31"/>
      <c r="G10" s="48"/>
    </row>
    <row r="11" spans="1:7" ht="16" x14ac:dyDescent="0.2">
      <c r="A11" s="49" t="s">
        <v>526</v>
      </c>
      <c r="B11" s="87">
        <v>0.73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FF63-8E65-FB47-820E-25E019810ECB}">
  <sheetPr>
    <tabColor theme="0" tint="-0.14999847407452621"/>
  </sheetPr>
  <dimension ref="A1:U484"/>
  <sheetViews>
    <sheetView topLeftCell="D1" zoomScale="110" zoomScaleNormal="110" workbookViewId="0">
      <selection activeCell="M2" sqref="M2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31" t="s">
        <v>577</v>
      </c>
      <c r="F2">
        <v>100000</v>
      </c>
      <c r="K2">
        <v>0.78</v>
      </c>
      <c r="L2">
        <v>0.82</v>
      </c>
      <c r="M2" s="42"/>
      <c r="N2">
        <f>A2*((SUM(F2:I2))+(J2*1950*80))</f>
        <v>100000</v>
      </c>
      <c r="O2">
        <f>A2*J2</f>
        <v>0</v>
      </c>
      <c r="P2">
        <f>A2*K2</f>
        <v>0.78</v>
      </c>
      <c r="Q2">
        <f>A2*L2</f>
        <v>0.82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100000</v>
      </c>
      <c r="O7" s="46">
        <f t="shared" ref="O7:Q7" si="0">SUM(O2:O6)</f>
        <v>0</v>
      </c>
      <c r="P7" s="46">
        <f t="shared" si="0"/>
        <v>0.78</v>
      </c>
      <c r="Q7" s="46">
        <f t="shared" si="0"/>
        <v>0.82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100000</v>
      </c>
      <c r="O484" s="32">
        <f t="shared" ref="O484:Q484" si="118">O7+O483+O291+O171</f>
        <v>0</v>
      </c>
      <c r="P484" s="32">
        <f t="shared" si="118"/>
        <v>0.78</v>
      </c>
      <c r="Q484" s="32">
        <f t="shared" si="118"/>
        <v>0.82</v>
      </c>
    </row>
  </sheetData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F207-F6D0-044F-B8EA-E07BE0B97BE3}">
  <sheetPr>
    <tabColor theme="0" tint="-0.14999847407452621"/>
  </sheetPr>
  <dimension ref="A1:G12"/>
  <sheetViews>
    <sheetView workbookViewId="0">
      <selection activeCell="D17" sqref="D17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2" t="s">
        <v>534</v>
      </c>
      <c r="B1" s="122"/>
      <c r="C1" s="122"/>
      <c r="D1" s="122"/>
      <c r="E1" s="122"/>
      <c r="F1" s="122"/>
      <c r="G1" s="48"/>
    </row>
    <row r="2" spans="1:7" x14ac:dyDescent="0.15">
      <c r="A2" s="49" t="s">
        <v>529</v>
      </c>
      <c r="B2" s="50">
        <v>6</v>
      </c>
      <c r="G2" s="48"/>
    </row>
    <row r="3" spans="1:7" ht="16" x14ac:dyDescent="0.2">
      <c r="A3" s="49" t="s">
        <v>522</v>
      </c>
      <c r="B3" s="123" t="s">
        <v>566</v>
      </c>
      <c r="G3" s="48"/>
    </row>
    <row r="4" spans="1:7" x14ac:dyDescent="0.15">
      <c r="A4" s="49" t="s">
        <v>530</v>
      </c>
      <c r="B4" s="84" t="s">
        <v>567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0.65</v>
      </c>
      <c r="C6" s="31"/>
      <c r="G6" s="48"/>
    </row>
    <row r="7" spans="1:7" ht="16" x14ac:dyDescent="0.2">
      <c r="A7" s="49" t="s">
        <v>527</v>
      </c>
      <c r="B7" s="87">
        <v>0.52</v>
      </c>
      <c r="C7" s="31"/>
      <c r="G7" s="48"/>
    </row>
    <row r="8" spans="1:7" ht="16" x14ac:dyDescent="0.2">
      <c r="A8" s="49" t="s">
        <v>523</v>
      </c>
      <c r="B8" s="87">
        <v>0.74</v>
      </c>
      <c r="C8" s="31"/>
      <c r="G8" s="48"/>
    </row>
    <row r="9" spans="1:7" ht="16" x14ac:dyDescent="0.2">
      <c r="A9" s="49" t="s">
        <v>524</v>
      </c>
      <c r="B9" s="87">
        <v>0.92</v>
      </c>
      <c r="C9" s="31"/>
      <c r="G9" s="48"/>
    </row>
    <row r="10" spans="1:7" ht="16" x14ac:dyDescent="0.2">
      <c r="A10" s="49" t="s">
        <v>525</v>
      </c>
      <c r="B10" s="87">
        <v>0.48</v>
      </c>
      <c r="C10" s="31"/>
      <c r="G10" s="48"/>
    </row>
    <row r="11" spans="1:7" ht="16" x14ac:dyDescent="0.2">
      <c r="A11" s="49" t="s">
        <v>526</v>
      </c>
      <c r="B11" s="87">
        <v>0.75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95C7-DCA3-1F4B-BFFA-161E1418469B}">
  <sheetPr>
    <tabColor theme="0" tint="-0.14999847407452621"/>
  </sheetPr>
  <dimension ref="A1:U484"/>
  <sheetViews>
    <sheetView topLeftCell="D1" zoomScale="110" zoomScaleNormal="110" workbookViewId="0">
      <selection activeCell="M2" sqref="M2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31" t="s">
        <v>577</v>
      </c>
      <c r="F2">
        <v>130000</v>
      </c>
      <c r="K2">
        <v>0.85</v>
      </c>
      <c r="L2">
        <v>0.8</v>
      </c>
      <c r="M2" s="42"/>
      <c r="N2">
        <f>A2*((SUM(F2:I2))+(J2*1950*80))</f>
        <v>130000</v>
      </c>
      <c r="O2">
        <f>A2*J2</f>
        <v>0</v>
      </c>
      <c r="P2">
        <f>A2*K2</f>
        <v>0.85</v>
      </c>
      <c r="Q2">
        <f>A2*L2</f>
        <v>0.8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130000</v>
      </c>
      <c r="O7" s="46">
        <f t="shared" ref="O7:Q7" si="0">SUM(O2:O6)</f>
        <v>0</v>
      </c>
      <c r="P7" s="46">
        <f t="shared" si="0"/>
        <v>0.85</v>
      </c>
      <c r="Q7" s="46">
        <f t="shared" si="0"/>
        <v>0.8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130000</v>
      </c>
      <c r="O484" s="32">
        <f t="shared" ref="O484:Q484" si="118">O7+O483+O291+O171</f>
        <v>0</v>
      </c>
      <c r="P484" s="32">
        <f t="shared" si="118"/>
        <v>0.85</v>
      </c>
      <c r="Q484" s="32">
        <f t="shared" si="118"/>
        <v>0.8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7691-543F-694F-8CB5-99E0C0281264}">
  <sheetPr>
    <tabColor theme="0" tint="-0.14999847407452621"/>
  </sheetPr>
  <dimension ref="A1:G12"/>
  <sheetViews>
    <sheetView workbookViewId="0">
      <selection activeCell="B12" sqref="B1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2" t="s">
        <v>535</v>
      </c>
      <c r="B1" s="122"/>
      <c r="C1" s="122"/>
      <c r="D1" s="122"/>
      <c r="E1" s="122"/>
      <c r="F1" s="122"/>
      <c r="G1" s="48"/>
    </row>
    <row r="2" spans="1:7" x14ac:dyDescent="0.15">
      <c r="A2" s="49" t="s">
        <v>529</v>
      </c>
      <c r="B2" s="50">
        <v>7</v>
      </c>
      <c r="G2" s="48"/>
    </row>
    <row r="3" spans="1:7" ht="16" x14ac:dyDescent="0.2">
      <c r="A3" s="49" t="s">
        <v>522</v>
      </c>
      <c r="B3" s="123" t="s">
        <v>568</v>
      </c>
      <c r="G3" s="48"/>
    </row>
    <row r="4" spans="1:7" x14ac:dyDescent="0.15">
      <c r="A4" s="49" t="s">
        <v>530</v>
      </c>
      <c r="B4" s="84" t="s">
        <v>569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0.7</v>
      </c>
      <c r="C6" s="31"/>
      <c r="G6" s="48"/>
    </row>
    <row r="7" spans="1:7" ht="16" x14ac:dyDescent="0.2">
      <c r="A7" s="49" t="s">
        <v>527</v>
      </c>
      <c r="B7" s="87">
        <v>0.6</v>
      </c>
      <c r="C7" s="31"/>
      <c r="G7" s="48"/>
    </row>
    <row r="8" spans="1:7" ht="16" x14ac:dyDescent="0.2">
      <c r="A8" s="49" t="s">
        <v>523</v>
      </c>
      <c r="B8" s="87">
        <v>0.65</v>
      </c>
      <c r="C8" s="31"/>
      <c r="G8" s="48"/>
    </row>
    <row r="9" spans="1:7" ht="16" x14ac:dyDescent="0.2">
      <c r="A9" s="49" t="s">
        <v>524</v>
      </c>
      <c r="B9" s="87">
        <v>0.9</v>
      </c>
      <c r="C9" s="31"/>
      <c r="G9" s="48"/>
    </row>
    <row r="10" spans="1:7" ht="16" x14ac:dyDescent="0.2">
      <c r="A10" s="49" t="s">
        <v>525</v>
      </c>
      <c r="B10" s="87">
        <v>0.4</v>
      </c>
      <c r="C10" s="31"/>
      <c r="G10" s="48"/>
    </row>
    <row r="11" spans="1:7" ht="16" x14ac:dyDescent="0.2">
      <c r="A11" s="49" t="s">
        <v>526</v>
      </c>
      <c r="B11" s="87">
        <v>0.8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0C2C-6118-DA4D-86DE-32DEA499935E}">
  <sheetPr>
    <tabColor theme="0" tint="-0.14999847407452621"/>
  </sheetPr>
  <dimension ref="A1:U484"/>
  <sheetViews>
    <sheetView topLeftCell="D1" zoomScale="110" zoomScaleNormal="110" workbookViewId="0">
      <selection activeCell="M2" sqref="M2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31" t="s">
        <v>577</v>
      </c>
      <c r="F2">
        <v>100000</v>
      </c>
      <c r="K2">
        <v>0.85</v>
      </c>
      <c r="L2">
        <v>0.8</v>
      </c>
      <c r="M2" s="42"/>
      <c r="N2">
        <f>A2*((SUM(F2:I2))+(J2*1950*80))</f>
        <v>100000</v>
      </c>
      <c r="O2">
        <f>A2*J2</f>
        <v>0</v>
      </c>
      <c r="P2">
        <f>A2*K2</f>
        <v>0.85</v>
      </c>
      <c r="Q2">
        <f>A2*L2</f>
        <v>0.8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100000</v>
      </c>
      <c r="O7" s="46">
        <f t="shared" ref="O7:Q7" si="0">SUM(O2:O6)</f>
        <v>0</v>
      </c>
      <c r="P7" s="46">
        <f t="shared" si="0"/>
        <v>0.85</v>
      </c>
      <c r="Q7" s="46">
        <f t="shared" si="0"/>
        <v>0.8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100000</v>
      </c>
      <c r="O484" s="32">
        <f t="shared" ref="O484:Q484" si="118">O7+O483+O291+O171</f>
        <v>0</v>
      </c>
      <c r="P484" s="32">
        <f t="shared" si="118"/>
        <v>0.85</v>
      </c>
      <c r="Q484" s="32">
        <f t="shared" si="118"/>
        <v>0.8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BE3D-5833-284F-9ACD-3EC2A7424E46}">
  <sheetPr>
    <tabColor theme="0" tint="-0.14999847407452621"/>
  </sheetPr>
  <dimension ref="A1:G12"/>
  <sheetViews>
    <sheetView workbookViewId="0">
      <selection activeCell="B11" sqref="B11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2" t="s">
        <v>536</v>
      </c>
      <c r="B1" s="122"/>
      <c r="C1" s="122"/>
      <c r="D1" s="122"/>
      <c r="E1" s="122"/>
      <c r="F1" s="122"/>
      <c r="G1" s="48"/>
    </row>
    <row r="2" spans="1:7" x14ac:dyDescent="0.15">
      <c r="A2" s="49" t="s">
        <v>529</v>
      </c>
      <c r="B2" s="50">
        <v>8</v>
      </c>
      <c r="G2" s="48"/>
    </row>
    <row r="3" spans="1:7" ht="16" x14ac:dyDescent="0.2">
      <c r="A3" s="49" t="s">
        <v>522</v>
      </c>
      <c r="B3" s="123" t="s">
        <v>570</v>
      </c>
      <c r="G3" s="48"/>
    </row>
    <row r="4" spans="1:7" x14ac:dyDescent="0.15">
      <c r="A4" s="49" t="s">
        <v>530</v>
      </c>
      <c r="B4" s="84" t="s">
        <v>571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0.55000000000000004</v>
      </c>
      <c r="C6" s="31"/>
      <c r="G6" s="48"/>
    </row>
    <row r="7" spans="1:7" ht="16" x14ac:dyDescent="0.2">
      <c r="A7" s="49" t="s">
        <v>527</v>
      </c>
      <c r="B7" s="87">
        <v>0.5</v>
      </c>
      <c r="C7" s="31"/>
      <c r="G7" s="48"/>
    </row>
    <row r="8" spans="1:7" ht="16" x14ac:dyDescent="0.2">
      <c r="A8" s="49" t="s">
        <v>523</v>
      </c>
      <c r="B8" s="87">
        <v>0.6</v>
      </c>
      <c r="C8" s="31"/>
      <c r="G8" s="48"/>
    </row>
    <row r="9" spans="1:7" ht="16" x14ac:dyDescent="0.2">
      <c r="A9" s="49" t="s">
        <v>524</v>
      </c>
      <c r="B9" s="87">
        <v>0.85</v>
      </c>
      <c r="C9" s="31"/>
      <c r="G9" s="48"/>
    </row>
    <row r="10" spans="1:7" ht="16" x14ac:dyDescent="0.2">
      <c r="A10" s="49" t="s">
        <v>525</v>
      </c>
      <c r="B10" s="87">
        <v>0.45</v>
      </c>
      <c r="C10" s="31"/>
      <c r="G10" s="48"/>
    </row>
    <row r="11" spans="1:7" ht="16" x14ac:dyDescent="0.2">
      <c r="A11" s="49" t="s">
        <v>526</v>
      </c>
      <c r="B11" s="87">
        <v>0.75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0D7F-AADA-634E-961F-6867D221B5BE}">
  <sheetPr>
    <tabColor theme="0" tint="-0.14999847407452621"/>
  </sheetPr>
  <dimension ref="A1:U484"/>
  <sheetViews>
    <sheetView topLeftCell="D1" zoomScale="110" zoomScaleNormal="110" workbookViewId="0">
      <selection activeCell="M2" sqref="M2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31" t="s">
        <v>577</v>
      </c>
      <c r="F2">
        <v>135000</v>
      </c>
      <c r="K2">
        <v>0.7</v>
      </c>
      <c r="L2">
        <v>0.65</v>
      </c>
      <c r="M2" s="42"/>
      <c r="N2">
        <f>A2*((SUM(F2:I2))+(J2*1950*80))</f>
        <v>135000</v>
      </c>
      <c r="O2">
        <f>A2*J2</f>
        <v>0</v>
      </c>
      <c r="P2">
        <f>A2*K2</f>
        <v>0.7</v>
      </c>
      <c r="Q2">
        <f>A2*L2</f>
        <v>0.65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135000</v>
      </c>
      <c r="O7" s="46">
        <f t="shared" ref="O7:Q7" si="0">SUM(O2:O6)</f>
        <v>0</v>
      </c>
      <c r="P7" s="46">
        <f t="shared" si="0"/>
        <v>0.7</v>
      </c>
      <c r="Q7" s="46">
        <f t="shared" si="0"/>
        <v>0.65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135000</v>
      </c>
      <c r="O484" s="32">
        <f t="shared" ref="O484:Q484" si="118">O7+O483+O291+O171</f>
        <v>0</v>
      </c>
      <c r="P484" s="32">
        <f t="shared" si="118"/>
        <v>0.7</v>
      </c>
      <c r="Q484" s="32">
        <f t="shared" si="118"/>
        <v>0.65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4656-C988-8348-A8A9-75830EAD9316}">
  <sheetPr>
    <tabColor theme="0" tint="-0.14999847407452621"/>
  </sheetPr>
  <dimension ref="A1:G12"/>
  <sheetViews>
    <sheetView workbookViewId="0">
      <selection activeCell="B12" sqref="B1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2" t="s">
        <v>537</v>
      </c>
      <c r="B1" s="122"/>
      <c r="C1" s="122"/>
      <c r="D1" s="122"/>
      <c r="E1" s="122"/>
      <c r="F1" s="122"/>
      <c r="G1" s="48"/>
    </row>
    <row r="2" spans="1:7" x14ac:dyDescent="0.15">
      <c r="A2" s="49" t="s">
        <v>529</v>
      </c>
      <c r="B2" s="50">
        <v>9</v>
      </c>
      <c r="G2" s="48"/>
    </row>
    <row r="3" spans="1:7" ht="16" x14ac:dyDescent="0.2">
      <c r="A3" s="49" t="s">
        <v>522</v>
      </c>
      <c r="B3" s="123" t="s">
        <v>572</v>
      </c>
      <c r="G3" s="48"/>
    </row>
    <row r="4" spans="1:7" x14ac:dyDescent="0.15">
      <c r="A4" s="49" t="s">
        <v>530</v>
      </c>
      <c r="B4" s="84" t="s">
        <v>573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0.5</v>
      </c>
      <c r="C6" s="31"/>
      <c r="G6" s="48"/>
    </row>
    <row r="7" spans="1:7" ht="16" x14ac:dyDescent="0.2">
      <c r="A7" s="49" t="s">
        <v>527</v>
      </c>
      <c r="B7" s="87">
        <v>0.4</v>
      </c>
      <c r="C7" s="31"/>
      <c r="G7" s="48"/>
    </row>
    <row r="8" spans="1:7" ht="16" x14ac:dyDescent="0.2">
      <c r="A8" s="49" t="s">
        <v>523</v>
      </c>
      <c r="B8" s="87">
        <v>0.65</v>
      </c>
      <c r="C8" s="31"/>
      <c r="G8" s="48"/>
    </row>
    <row r="9" spans="1:7" ht="16" x14ac:dyDescent="0.2">
      <c r="A9" s="49" t="s">
        <v>524</v>
      </c>
      <c r="B9" s="87">
        <v>0.9</v>
      </c>
      <c r="C9" s="31"/>
      <c r="G9" s="48"/>
    </row>
    <row r="10" spans="1:7" ht="16" x14ac:dyDescent="0.2">
      <c r="A10" s="49" t="s">
        <v>525</v>
      </c>
      <c r="B10" s="87">
        <v>0.5</v>
      </c>
      <c r="C10" s="31"/>
      <c r="G10" s="48"/>
    </row>
    <row r="11" spans="1:7" ht="16" x14ac:dyDescent="0.2">
      <c r="A11" s="49" t="s">
        <v>526</v>
      </c>
      <c r="B11" s="87">
        <v>0.8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1B97-157F-5142-8B8D-6C6BBF7CD003}">
  <sheetPr>
    <tabColor theme="0" tint="-0.14999847407452621"/>
  </sheetPr>
  <dimension ref="A1:U484"/>
  <sheetViews>
    <sheetView topLeftCell="D1" zoomScale="110" zoomScaleNormal="110" workbookViewId="0">
      <selection activeCell="M2" sqref="M2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18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18" ht="12.75" customHeight="1" thickBot="1" x14ac:dyDescent="0.25">
      <c r="A2">
        <v>1</v>
      </c>
      <c r="B2" s="44"/>
      <c r="C2" s="31" t="s">
        <v>577</v>
      </c>
      <c r="F2">
        <v>115000</v>
      </c>
      <c r="K2">
        <v>0.75</v>
      </c>
      <c r="L2">
        <v>0.7</v>
      </c>
      <c r="M2" s="42"/>
      <c r="N2">
        <f>A2*((SUM(F2:I2))+(J2*1950*80))</f>
        <v>115000</v>
      </c>
      <c r="O2">
        <f>A2*J2</f>
        <v>0</v>
      </c>
      <c r="P2">
        <f>A2*K2</f>
        <v>0.75</v>
      </c>
      <c r="Q2">
        <f>A2*L2</f>
        <v>0.7</v>
      </c>
      <c r="R2" s="44"/>
    </row>
    <row r="3" spans="1:18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18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18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18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18" ht="12.75" customHeight="1" thickBot="1" x14ac:dyDescent="0.25">
      <c r="B7" s="44"/>
      <c r="M7" s="42"/>
      <c r="N7" s="46">
        <f>SUM(N2:N6)</f>
        <v>115000</v>
      </c>
      <c r="O7" s="46">
        <f t="shared" ref="O7:Q7" si="0">SUM(O2:O6)</f>
        <v>0</v>
      </c>
      <c r="P7" s="46">
        <f t="shared" si="0"/>
        <v>0.75</v>
      </c>
      <c r="Q7" s="46">
        <f t="shared" si="0"/>
        <v>0.7</v>
      </c>
      <c r="R7" s="44"/>
    </row>
    <row r="8" spans="1:18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18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18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18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18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18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</row>
    <row r="14" spans="1:18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</row>
    <row r="15" spans="1:18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</row>
    <row r="16" spans="1:18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  <c r="U17" s="71" t="s">
        <v>509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490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488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489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  <c r="U22" s="71" t="s">
        <v>512</v>
      </c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  <c r="U23" s="71" t="s">
        <v>493</v>
      </c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  <c r="U24" s="71" t="s">
        <v>494</v>
      </c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  <c r="U25" s="71" t="s">
        <v>495</v>
      </c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115000</v>
      </c>
      <c r="O484" s="32">
        <f t="shared" ref="O484:Q484" si="118">O7+O483+O291+O171</f>
        <v>0</v>
      </c>
      <c r="P484" s="32">
        <f t="shared" si="118"/>
        <v>0.75</v>
      </c>
      <c r="Q484" s="32">
        <f t="shared" si="118"/>
        <v>0.7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8F62-7161-8B43-9EF4-9CD533B8E264}">
  <sheetPr>
    <tabColor theme="0" tint="-0.14999847407452621"/>
  </sheetPr>
  <dimension ref="A1:F23"/>
  <sheetViews>
    <sheetView zoomScale="220" zoomScaleNormal="220" workbookViewId="0">
      <selection activeCell="B11" sqref="B11"/>
    </sheetView>
  </sheetViews>
  <sheetFormatPr baseColWidth="10" defaultRowHeight="13" x14ac:dyDescent="0.15"/>
  <cols>
    <col min="1" max="1" width="51.33203125" customWidth="1"/>
    <col min="2" max="2" width="13.33203125" customWidth="1"/>
    <col min="6" max="6" width="2.33203125" customWidth="1"/>
  </cols>
  <sheetData>
    <row r="1" spans="1:6" ht="18" x14ac:dyDescent="0.2">
      <c r="A1" s="121" t="s">
        <v>521</v>
      </c>
      <c r="B1" s="121"/>
      <c r="C1" s="121"/>
      <c r="D1" s="121"/>
      <c r="E1" s="121"/>
      <c r="F1" s="48"/>
    </row>
    <row r="2" spans="1:6" x14ac:dyDescent="0.15">
      <c r="A2" s="49" t="s">
        <v>529</v>
      </c>
      <c r="B2" s="50">
        <v>1</v>
      </c>
      <c r="F2" s="48"/>
    </row>
    <row r="3" spans="1:6" ht="16" x14ac:dyDescent="0.2">
      <c r="A3" s="49" t="s">
        <v>522</v>
      </c>
      <c r="B3" s="123" t="s">
        <v>556</v>
      </c>
      <c r="C3" s="72"/>
      <c r="D3" s="72"/>
      <c r="E3" s="72"/>
      <c r="F3" s="48"/>
    </row>
    <row r="4" spans="1:6" x14ac:dyDescent="0.15">
      <c r="A4" s="49" t="s">
        <v>530</v>
      </c>
      <c r="B4" s="84" t="s">
        <v>557</v>
      </c>
      <c r="F4" s="48"/>
    </row>
    <row r="5" spans="1:6" x14ac:dyDescent="0.15">
      <c r="A5" s="48"/>
      <c r="B5" s="48"/>
      <c r="C5" s="48"/>
      <c r="D5" s="48"/>
      <c r="E5" s="48"/>
      <c r="F5" s="48"/>
    </row>
    <row r="6" spans="1:6" ht="16" x14ac:dyDescent="0.2">
      <c r="A6" s="49" t="s">
        <v>528</v>
      </c>
      <c r="B6" s="87">
        <v>0.7</v>
      </c>
      <c r="C6" s="31"/>
      <c r="F6" s="48"/>
    </row>
    <row r="7" spans="1:6" ht="16" x14ac:dyDescent="0.2">
      <c r="A7" s="49" t="s">
        <v>527</v>
      </c>
      <c r="B7" s="87">
        <v>0.55000000000000004</v>
      </c>
      <c r="C7" s="31"/>
      <c r="F7" s="48"/>
    </row>
    <row r="8" spans="1:6" ht="16" x14ac:dyDescent="0.2">
      <c r="A8" s="49" t="s">
        <v>523</v>
      </c>
      <c r="B8" s="87">
        <v>0.65</v>
      </c>
      <c r="C8" s="31"/>
      <c r="F8" s="48"/>
    </row>
    <row r="9" spans="1:6" ht="16" x14ac:dyDescent="0.2">
      <c r="A9" s="49" t="s">
        <v>524</v>
      </c>
      <c r="B9" s="87">
        <v>0.95</v>
      </c>
      <c r="C9" s="31"/>
      <c r="F9" s="48"/>
    </row>
    <row r="10" spans="1:6" ht="16" x14ac:dyDescent="0.2">
      <c r="A10" s="49" t="s">
        <v>525</v>
      </c>
      <c r="B10" s="87">
        <v>0.4</v>
      </c>
      <c r="C10" s="31"/>
      <c r="F10" s="48"/>
    </row>
    <row r="11" spans="1:6" ht="16" x14ac:dyDescent="0.2">
      <c r="A11" s="49" t="s">
        <v>526</v>
      </c>
      <c r="B11" s="87">
        <v>0.8</v>
      </c>
      <c r="C11" s="31"/>
      <c r="F11" s="48"/>
    </row>
    <row r="12" spans="1:6" x14ac:dyDescent="0.15">
      <c r="A12" s="48"/>
      <c r="B12" s="48"/>
      <c r="C12" s="48"/>
      <c r="D12" s="48"/>
      <c r="E12" s="48"/>
      <c r="F12" s="48"/>
    </row>
    <row r="14" spans="1:6" x14ac:dyDescent="0.15">
      <c r="A14" s="71" t="s">
        <v>487</v>
      </c>
    </row>
    <row r="15" spans="1:6" x14ac:dyDescent="0.15">
      <c r="A15" s="72" t="s">
        <v>492</v>
      </c>
    </row>
    <row r="18" spans="1:1" x14ac:dyDescent="0.15">
      <c r="A18" s="49"/>
    </row>
    <row r="19" spans="1:1" ht="14" x14ac:dyDescent="0.2">
      <c r="A19" s="82"/>
    </row>
    <row r="20" spans="1:1" ht="14" x14ac:dyDescent="0.2">
      <c r="A20" s="82"/>
    </row>
    <row r="21" spans="1:1" ht="14" x14ac:dyDescent="0.2">
      <c r="A21" s="82"/>
    </row>
    <row r="22" spans="1:1" ht="14" x14ac:dyDescent="0.2">
      <c r="A22" s="82"/>
    </row>
    <row r="23" spans="1:1" ht="14" x14ac:dyDescent="0.2">
      <c r="A23" s="82"/>
    </row>
  </sheetData>
  <mergeCells count="1">
    <mergeCell ref="A1:E1"/>
  </mergeCells>
  <pageMargins left="0.7" right="0.7" top="0.75" bottom="0.75" header="0.3" footer="0.3"/>
  <pageSetup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1CD6-0750-9246-B0F9-F8C41954721B}">
  <sheetPr>
    <tabColor theme="0" tint="-0.14999847407452621"/>
  </sheetPr>
  <dimension ref="A1:G12"/>
  <sheetViews>
    <sheetView workbookViewId="0">
      <selection activeCell="B12" sqref="B1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2" t="s">
        <v>538</v>
      </c>
      <c r="B1" s="122"/>
      <c r="C1" s="122"/>
      <c r="D1" s="122"/>
      <c r="E1" s="122"/>
      <c r="F1" s="122"/>
      <c r="G1" s="48"/>
    </row>
    <row r="2" spans="1:7" x14ac:dyDescent="0.15">
      <c r="A2" s="49" t="s">
        <v>529</v>
      </c>
      <c r="B2" s="50">
        <v>10</v>
      </c>
      <c r="G2" s="48"/>
    </row>
    <row r="3" spans="1:7" ht="16" x14ac:dyDescent="0.2">
      <c r="A3" s="49" t="s">
        <v>522</v>
      </c>
      <c r="B3" s="123" t="s">
        <v>574</v>
      </c>
      <c r="G3" s="48"/>
    </row>
    <row r="4" spans="1:7" x14ac:dyDescent="0.15">
      <c r="A4" s="49" t="s">
        <v>530</v>
      </c>
      <c r="B4" s="84" t="s">
        <v>575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0.6</v>
      </c>
      <c r="C6" s="31"/>
      <c r="G6" s="48"/>
    </row>
    <row r="7" spans="1:7" ht="16" x14ac:dyDescent="0.2">
      <c r="A7" s="49" t="s">
        <v>527</v>
      </c>
      <c r="B7" s="87">
        <v>0.45</v>
      </c>
      <c r="C7" s="31"/>
      <c r="G7" s="48"/>
    </row>
    <row r="8" spans="1:7" ht="16" x14ac:dyDescent="0.2">
      <c r="A8" s="49" t="s">
        <v>523</v>
      </c>
      <c r="B8" s="87">
        <v>0.7</v>
      </c>
      <c r="C8" s="31"/>
      <c r="G8" s="48"/>
    </row>
    <row r="9" spans="1:7" ht="16" x14ac:dyDescent="0.2">
      <c r="A9" s="49" t="s">
        <v>524</v>
      </c>
      <c r="B9" s="87">
        <v>0.85</v>
      </c>
      <c r="C9" s="31"/>
      <c r="G9" s="48"/>
    </row>
    <row r="10" spans="1:7" ht="16" x14ac:dyDescent="0.2">
      <c r="A10" s="49" t="s">
        <v>525</v>
      </c>
      <c r="B10" s="87">
        <v>0.55000000000000004</v>
      </c>
      <c r="C10" s="31"/>
      <c r="G10" s="48"/>
    </row>
    <row r="11" spans="1:7" ht="16" x14ac:dyDescent="0.2">
      <c r="A11" s="49" t="s">
        <v>526</v>
      </c>
      <c r="B11" s="87">
        <v>0.8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7833-A270-7249-A153-F02A43FDD92A}">
  <sheetPr>
    <tabColor theme="0" tint="-0.14999847407452621"/>
  </sheetPr>
  <dimension ref="A1:U484"/>
  <sheetViews>
    <sheetView topLeftCell="D1" zoomScale="110" zoomScaleNormal="110" workbookViewId="0">
      <selection activeCell="M2" sqref="M2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31" t="s">
        <v>577</v>
      </c>
      <c r="F2">
        <v>165000</v>
      </c>
      <c r="K2">
        <v>0.75</v>
      </c>
      <c r="L2">
        <v>0.8</v>
      </c>
      <c r="M2" s="42"/>
      <c r="N2">
        <f>A2*((SUM(F2:I2))+(J2*1950*80))</f>
        <v>165000</v>
      </c>
      <c r="O2">
        <f>A2*J2</f>
        <v>0</v>
      </c>
      <c r="P2">
        <f>A2*K2</f>
        <v>0.75</v>
      </c>
      <c r="Q2">
        <f>A2*L2</f>
        <v>0.8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165000</v>
      </c>
      <c r="O7" s="46">
        <f t="shared" ref="O7" si="0">SUM(O2:O6)</f>
        <v>0</v>
      </c>
      <c r="P7" s="46">
        <f t="shared" ref="P7" si="1">SUM(P2:P6)</f>
        <v>0.75</v>
      </c>
      <c r="Q7" s="46">
        <f t="shared" ref="Q7" si="2">SUM(Q2:Q6)</f>
        <v>0.8</v>
      </c>
      <c r="R7" s="44"/>
    </row>
    <row r="8" spans="1:21" ht="15" customHeight="1" thickBot="1" x14ac:dyDescent="0.25">
      <c r="A8" s="16" t="s">
        <v>540</v>
      </c>
      <c r="B8" s="42"/>
      <c r="C8" s="16" t="s">
        <v>12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3">A11*((SUM(F11:I11))+(J11*1950*80))</f>
        <v>0</v>
      </c>
      <c r="O11">
        <f t="shared" ref="O11:O12" si="4">A11*J11</f>
        <v>0</v>
      </c>
      <c r="P11">
        <f t="shared" ref="P11:P12" si="5">A11*K11</f>
        <v>0</v>
      </c>
      <c r="Q11">
        <f t="shared" ref="Q11:Q12" si="6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 s="44"/>
      <c r="U12" s="71" t="s">
        <v>509</v>
      </c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490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3"/>
        <v>0</v>
      </c>
      <c r="O14">
        <f t="shared" ref="O14:O77" si="7">A14*J14</f>
        <v>0</v>
      </c>
      <c r="P14">
        <f t="shared" ref="P14:P77" si="8">A14*K14</f>
        <v>0</v>
      </c>
      <c r="Q14">
        <f t="shared" ref="Q14:Q77" si="9">A14*L14</f>
        <v>0</v>
      </c>
      <c r="R14" s="44"/>
      <c r="U14" s="71" t="s">
        <v>488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3"/>
        <v>0</v>
      </c>
      <c r="O15">
        <f t="shared" si="7"/>
        <v>0</v>
      </c>
      <c r="P15">
        <f t="shared" si="8"/>
        <v>0</v>
      </c>
      <c r="Q15">
        <f t="shared" si="9"/>
        <v>0</v>
      </c>
      <c r="R15" s="44"/>
      <c r="U15" s="71" t="s">
        <v>489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3"/>
        <v>0</v>
      </c>
      <c r="O16">
        <f t="shared" si="7"/>
        <v>0</v>
      </c>
      <c r="P16">
        <f t="shared" si="8"/>
        <v>0</v>
      </c>
      <c r="Q16">
        <f t="shared" si="9"/>
        <v>0</v>
      </c>
      <c r="R16" s="44"/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3"/>
        <v>0</v>
      </c>
      <c r="O17">
        <f t="shared" si="7"/>
        <v>0</v>
      </c>
      <c r="P17">
        <f t="shared" si="8"/>
        <v>0</v>
      </c>
      <c r="Q17">
        <f t="shared" si="9"/>
        <v>0</v>
      </c>
      <c r="R17" s="44"/>
      <c r="U17" s="71" t="s">
        <v>512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3"/>
        <v>0</v>
      </c>
      <c r="O18">
        <f t="shared" si="7"/>
        <v>0</v>
      </c>
      <c r="P18">
        <f t="shared" si="8"/>
        <v>0</v>
      </c>
      <c r="Q18">
        <f t="shared" si="9"/>
        <v>0</v>
      </c>
      <c r="R18" s="44"/>
      <c r="U18" s="71" t="s">
        <v>493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3"/>
        <v>0</v>
      </c>
      <c r="O19">
        <f t="shared" si="7"/>
        <v>0</v>
      </c>
      <c r="P19">
        <f t="shared" si="8"/>
        <v>0</v>
      </c>
      <c r="Q19">
        <f t="shared" si="9"/>
        <v>0</v>
      </c>
      <c r="R19" s="44"/>
      <c r="U19" s="71" t="s">
        <v>494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3"/>
        <v>0</v>
      </c>
      <c r="O20">
        <f t="shared" si="7"/>
        <v>0</v>
      </c>
      <c r="P20">
        <f t="shared" si="8"/>
        <v>0</v>
      </c>
      <c r="Q20">
        <f t="shared" si="9"/>
        <v>0</v>
      </c>
      <c r="R20" s="44"/>
      <c r="U20" s="71" t="s">
        <v>495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3"/>
        <v>0</v>
      </c>
      <c r="O21">
        <f t="shared" si="7"/>
        <v>0</v>
      </c>
      <c r="P21">
        <f t="shared" si="8"/>
        <v>0</v>
      </c>
      <c r="Q21">
        <f t="shared" si="9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3"/>
        <v>0</v>
      </c>
      <c r="O22">
        <f t="shared" si="7"/>
        <v>0</v>
      </c>
      <c r="P22">
        <f t="shared" si="8"/>
        <v>0</v>
      </c>
      <c r="Q22">
        <f t="shared" si="9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3"/>
        <v>0</v>
      </c>
      <c r="O24">
        <f t="shared" si="7"/>
        <v>0</v>
      </c>
      <c r="P24">
        <f t="shared" si="8"/>
        <v>0</v>
      </c>
      <c r="Q24">
        <f t="shared" si="9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3"/>
        <v>0</v>
      </c>
      <c r="O25">
        <f t="shared" si="7"/>
        <v>0</v>
      </c>
      <c r="P25">
        <f t="shared" si="8"/>
        <v>0</v>
      </c>
      <c r="Q25">
        <f t="shared" si="9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3"/>
        <v>0</v>
      </c>
      <c r="O26">
        <f t="shared" si="7"/>
        <v>0</v>
      </c>
      <c r="P26">
        <f t="shared" si="8"/>
        <v>0</v>
      </c>
      <c r="Q26">
        <f t="shared" si="9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3"/>
        <v>0</v>
      </c>
      <c r="O27">
        <f t="shared" si="7"/>
        <v>0</v>
      </c>
      <c r="P27">
        <f t="shared" si="8"/>
        <v>0</v>
      </c>
      <c r="Q27">
        <f t="shared" si="9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3"/>
        <v>0</v>
      </c>
      <c r="O28">
        <f t="shared" si="7"/>
        <v>0</v>
      </c>
      <c r="P28">
        <f t="shared" si="8"/>
        <v>0</v>
      </c>
      <c r="Q28">
        <f t="shared" si="9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3"/>
        <v>0</v>
      </c>
      <c r="O29">
        <f t="shared" si="7"/>
        <v>0</v>
      </c>
      <c r="P29">
        <f t="shared" si="8"/>
        <v>0</v>
      </c>
      <c r="Q29">
        <f t="shared" si="9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3"/>
        <v>0</v>
      </c>
      <c r="O30">
        <f t="shared" si="7"/>
        <v>0</v>
      </c>
      <c r="P30">
        <f t="shared" si="8"/>
        <v>0</v>
      </c>
      <c r="Q30">
        <f t="shared" si="9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3"/>
        <v>0</v>
      </c>
      <c r="O31">
        <f t="shared" si="7"/>
        <v>0</v>
      </c>
      <c r="P31">
        <f t="shared" si="8"/>
        <v>0</v>
      </c>
      <c r="Q31">
        <f t="shared" si="9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3"/>
        <v>0</v>
      </c>
      <c r="O32">
        <f t="shared" si="7"/>
        <v>0</v>
      </c>
      <c r="P32">
        <f t="shared" si="8"/>
        <v>0</v>
      </c>
      <c r="Q32">
        <f t="shared" si="9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3"/>
        <v>0</v>
      </c>
      <c r="O34">
        <f t="shared" si="7"/>
        <v>0</v>
      </c>
      <c r="P34">
        <f t="shared" si="8"/>
        <v>0</v>
      </c>
      <c r="Q34">
        <f t="shared" si="9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3"/>
        <v>0</v>
      </c>
      <c r="O35">
        <f t="shared" si="7"/>
        <v>0</v>
      </c>
      <c r="P35">
        <f t="shared" si="8"/>
        <v>0</v>
      </c>
      <c r="Q35">
        <f t="shared" si="9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3"/>
        <v>0</v>
      </c>
      <c r="O36">
        <f t="shared" si="7"/>
        <v>0</v>
      </c>
      <c r="P36">
        <f t="shared" si="8"/>
        <v>0</v>
      </c>
      <c r="Q36">
        <f t="shared" si="9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3"/>
        <v>0</v>
      </c>
      <c r="O37">
        <f t="shared" si="7"/>
        <v>0</v>
      </c>
      <c r="P37">
        <f t="shared" si="8"/>
        <v>0</v>
      </c>
      <c r="Q37">
        <f t="shared" si="9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3"/>
        <v>0</v>
      </c>
      <c r="O38">
        <f t="shared" si="7"/>
        <v>0</v>
      </c>
      <c r="P38">
        <f t="shared" si="8"/>
        <v>0</v>
      </c>
      <c r="Q38">
        <f t="shared" si="9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3"/>
        <v>0</v>
      </c>
      <c r="O39">
        <f t="shared" si="7"/>
        <v>0</v>
      </c>
      <c r="P39">
        <f t="shared" si="8"/>
        <v>0</v>
      </c>
      <c r="Q39">
        <f t="shared" si="9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3"/>
        <v>0</v>
      </c>
      <c r="O40">
        <f t="shared" si="7"/>
        <v>0</v>
      </c>
      <c r="P40">
        <f t="shared" si="8"/>
        <v>0</v>
      </c>
      <c r="Q40">
        <f t="shared" si="9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3"/>
        <v>0</v>
      </c>
      <c r="O41">
        <f t="shared" si="7"/>
        <v>0</v>
      </c>
      <c r="P41">
        <f t="shared" si="8"/>
        <v>0</v>
      </c>
      <c r="Q41">
        <f t="shared" si="9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3"/>
        <v>0</v>
      </c>
      <c r="O42">
        <f t="shared" si="7"/>
        <v>0</v>
      </c>
      <c r="P42">
        <f t="shared" si="8"/>
        <v>0</v>
      </c>
      <c r="Q42">
        <f t="shared" si="9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3"/>
        <v>0</v>
      </c>
      <c r="O43">
        <f t="shared" si="7"/>
        <v>0</v>
      </c>
      <c r="P43">
        <f t="shared" si="8"/>
        <v>0</v>
      </c>
      <c r="Q43">
        <f t="shared" si="9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3"/>
        <v>0</v>
      </c>
      <c r="O44">
        <f t="shared" si="7"/>
        <v>0</v>
      </c>
      <c r="P44">
        <f t="shared" si="8"/>
        <v>0</v>
      </c>
      <c r="Q44">
        <f t="shared" si="9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3"/>
        <v>0</v>
      </c>
      <c r="O45">
        <f t="shared" si="7"/>
        <v>0</v>
      </c>
      <c r="P45">
        <f t="shared" si="8"/>
        <v>0</v>
      </c>
      <c r="Q45">
        <f t="shared" si="9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3"/>
        <v>0</v>
      </c>
      <c r="O46">
        <f t="shared" si="7"/>
        <v>0</v>
      </c>
      <c r="P46">
        <f t="shared" si="8"/>
        <v>0</v>
      </c>
      <c r="Q46">
        <f t="shared" si="9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3"/>
        <v>0</v>
      </c>
      <c r="O48">
        <f t="shared" si="7"/>
        <v>0</v>
      </c>
      <c r="P48">
        <f t="shared" si="8"/>
        <v>0</v>
      </c>
      <c r="Q48">
        <f t="shared" si="9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3"/>
        <v>0</v>
      </c>
      <c r="O49">
        <f t="shared" si="7"/>
        <v>0</v>
      </c>
      <c r="P49">
        <f t="shared" si="8"/>
        <v>0</v>
      </c>
      <c r="Q49">
        <f t="shared" si="9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3"/>
        <v>0</v>
      </c>
      <c r="O50">
        <f t="shared" si="7"/>
        <v>0</v>
      </c>
      <c r="P50">
        <f t="shared" si="8"/>
        <v>0</v>
      </c>
      <c r="Q50">
        <f t="shared" si="9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3"/>
        <v>0</v>
      </c>
      <c r="O51">
        <f t="shared" si="7"/>
        <v>0</v>
      </c>
      <c r="P51">
        <f t="shared" si="8"/>
        <v>0</v>
      </c>
      <c r="Q51">
        <f t="shared" si="9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3"/>
        <v>0</v>
      </c>
      <c r="O52">
        <f t="shared" si="7"/>
        <v>0</v>
      </c>
      <c r="P52">
        <f t="shared" si="8"/>
        <v>0</v>
      </c>
      <c r="Q52">
        <f t="shared" si="9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3"/>
        <v>0</v>
      </c>
      <c r="O53">
        <f t="shared" si="7"/>
        <v>0</v>
      </c>
      <c r="P53">
        <f t="shared" si="8"/>
        <v>0</v>
      </c>
      <c r="Q53">
        <f t="shared" si="9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3"/>
        <v>0</v>
      </c>
      <c r="O54">
        <f t="shared" si="7"/>
        <v>0</v>
      </c>
      <c r="P54">
        <f t="shared" si="8"/>
        <v>0</v>
      </c>
      <c r="Q54">
        <f t="shared" si="9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3"/>
        <v>0</v>
      </c>
      <c r="O55">
        <f t="shared" si="7"/>
        <v>0</v>
      </c>
      <c r="P55">
        <f t="shared" si="8"/>
        <v>0</v>
      </c>
      <c r="Q55">
        <f t="shared" si="9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3"/>
        <v>0</v>
      </c>
      <c r="O56">
        <f t="shared" si="7"/>
        <v>0</v>
      </c>
      <c r="P56">
        <f t="shared" si="8"/>
        <v>0</v>
      </c>
      <c r="Q56">
        <f t="shared" si="9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3"/>
        <v>0</v>
      </c>
      <c r="O57">
        <f t="shared" si="7"/>
        <v>0</v>
      </c>
      <c r="P57">
        <f t="shared" si="8"/>
        <v>0</v>
      </c>
      <c r="Q57">
        <f t="shared" si="9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3"/>
        <v>0</v>
      </c>
      <c r="O58">
        <f t="shared" si="7"/>
        <v>0</v>
      </c>
      <c r="P58">
        <f t="shared" si="8"/>
        <v>0</v>
      </c>
      <c r="Q58">
        <f t="shared" si="9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3"/>
        <v>0</v>
      </c>
      <c r="O59">
        <f t="shared" si="7"/>
        <v>0</v>
      </c>
      <c r="P59">
        <f t="shared" si="8"/>
        <v>0</v>
      </c>
      <c r="Q59">
        <f t="shared" si="9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3"/>
        <v>0</v>
      </c>
      <c r="O60">
        <f t="shared" si="7"/>
        <v>0</v>
      </c>
      <c r="P60">
        <f t="shared" si="8"/>
        <v>0</v>
      </c>
      <c r="Q60">
        <f t="shared" si="9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3"/>
        <v>0</v>
      </c>
      <c r="O61">
        <f t="shared" si="7"/>
        <v>0</v>
      </c>
      <c r="P61">
        <f t="shared" si="8"/>
        <v>0</v>
      </c>
      <c r="Q61">
        <f t="shared" si="9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3"/>
        <v>0</v>
      </c>
      <c r="O62">
        <f t="shared" si="7"/>
        <v>0</v>
      </c>
      <c r="P62">
        <f t="shared" si="8"/>
        <v>0</v>
      </c>
      <c r="Q62">
        <f t="shared" si="9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3"/>
        <v>0</v>
      </c>
      <c r="O63">
        <f t="shared" si="7"/>
        <v>0</v>
      </c>
      <c r="P63">
        <f t="shared" si="8"/>
        <v>0</v>
      </c>
      <c r="Q63">
        <f t="shared" si="9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3"/>
        <v>0</v>
      </c>
      <c r="O64">
        <f t="shared" si="7"/>
        <v>0</v>
      </c>
      <c r="P64">
        <f t="shared" si="8"/>
        <v>0</v>
      </c>
      <c r="Q64">
        <f t="shared" si="9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3"/>
        <v>0</v>
      </c>
      <c r="O65">
        <f t="shared" si="7"/>
        <v>0</v>
      </c>
      <c r="P65">
        <f t="shared" si="8"/>
        <v>0</v>
      </c>
      <c r="Q65">
        <f t="shared" si="9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3"/>
        <v>0</v>
      </c>
      <c r="O67">
        <f t="shared" si="7"/>
        <v>0</v>
      </c>
      <c r="P67">
        <f t="shared" si="8"/>
        <v>0</v>
      </c>
      <c r="Q67">
        <f t="shared" si="9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3"/>
        <v>0</v>
      </c>
      <c r="O68">
        <f t="shared" si="7"/>
        <v>0</v>
      </c>
      <c r="P68">
        <f t="shared" si="8"/>
        <v>0</v>
      </c>
      <c r="Q68">
        <f t="shared" si="9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3"/>
        <v>0</v>
      </c>
      <c r="O70">
        <f t="shared" si="7"/>
        <v>0</v>
      </c>
      <c r="P70">
        <f t="shared" si="8"/>
        <v>0</v>
      </c>
      <c r="Q70">
        <f t="shared" si="9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3"/>
        <v>0</v>
      </c>
      <c r="O71">
        <f t="shared" si="7"/>
        <v>0</v>
      </c>
      <c r="P71">
        <f t="shared" si="8"/>
        <v>0</v>
      </c>
      <c r="Q71">
        <f t="shared" si="9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3"/>
        <v>0</v>
      </c>
      <c r="O72">
        <f t="shared" si="7"/>
        <v>0</v>
      </c>
      <c r="P72">
        <f t="shared" si="8"/>
        <v>0</v>
      </c>
      <c r="Q72">
        <f t="shared" si="9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3"/>
        <v>0</v>
      </c>
      <c r="O73">
        <f t="shared" si="7"/>
        <v>0</v>
      </c>
      <c r="P73">
        <f t="shared" si="8"/>
        <v>0</v>
      </c>
      <c r="Q73">
        <f t="shared" si="9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3"/>
        <v>0</v>
      </c>
      <c r="O74">
        <f t="shared" si="7"/>
        <v>0</v>
      </c>
      <c r="P74">
        <f t="shared" si="8"/>
        <v>0</v>
      </c>
      <c r="Q74">
        <f t="shared" si="9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0">A75*((SUM(F75:I75))+(J75*1950*80))</f>
        <v>0</v>
      </c>
      <c r="O75">
        <f t="shared" si="7"/>
        <v>0</v>
      </c>
      <c r="P75">
        <f t="shared" si="8"/>
        <v>0</v>
      </c>
      <c r="Q75">
        <f t="shared" si="9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0"/>
        <v>0</v>
      </c>
      <c r="O76">
        <f t="shared" si="7"/>
        <v>0</v>
      </c>
      <c r="P76">
        <f t="shared" si="8"/>
        <v>0</v>
      </c>
      <c r="Q76">
        <f t="shared" si="9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0"/>
        <v>0</v>
      </c>
      <c r="O77">
        <f t="shared" si="7"/>
        <v>0</v>
      </c>
      <c r="P77">
        <f t="shared" si="8"/>
        <v>0</v>
      </c>
      <c r="Q77">
        <f t="shared" si="9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0"/>
        <v>0</v>
      </c>
      <c r="O78">
        <f t="shared" ref="O78:O141" si="11">A78*J78</f>
        <v>0</v>
      </c>
      <c r="P78">
        <f t="shared" ref="P78:P141" si="12">A78*K78</f>
        <v>0</v>
      </c>
      <c r="Q78">
        <f t="shared" ref="Q78:Q141" si="13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0"/>
        <v>0</v>
      </c>
      <c r="O79">
        <f t="shared" si="11"/>
        <v>0</v>
      </c>
      <c r="P79">
        <f t="shared" si="12"/>
        <v>0</v>
      </c>
      <c r="Q79">
        <f t="shared" si="13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0"/>
        <v>0</v>
      </c>
      <c r="O80">
        <f t="shared" si="11"/>
        <v>0</v>
      </c>
      <c r="P80">
        <f t="shared" si="12"/>
        <v>0</v>
      </c>
      <c r="Q80">
        <f t="shared" si="13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0"/>
        <v>0</v>
      </c>
      <c r="O81">
        <f t="shared" si="11"/>
        <v>0</v>
      </c>
      <c r="P81">
        <f t="shared" si="12"/>
        <v>0</v>
      </c>
      <c r="Q81">
        <f t="shared" si="13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0"/>
        <v>0</v>
      </c>
      <c r="O82">
        <f t="shared" si="11"/>
        <v>0</v>
      </c>
      <c r="P82">
        <f t="shared" si="12"/>
        <v>0</v>
      </c>
      <c r="Q82">
        <f t="shared" si="13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0"/>
        <v>0</v>
      </c>
      <c r="O83">
        <f t="shared" si="11"/>
        <v>0</v>
      </c>
      <c r="P83">
        <f t="shared" si="12"/>
        <v>0</v>
      </c>
      <c r="Q83">
        <f t="shared" si="13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0"/>
        <v>0</v>
      </c>
      <c r="O84">
        <f t="shared" si="11"/>
        <v>0</v>
      </c>
      <c r="P84">
        <f t="shared" si="12"/>
        <v>0</v>
      </c>
      <c r="Q84">
        <f t="shared" si="13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0"/>
        <v>0</v>
      </c>
      <c r="O85">
        <f t="shared" si="11"/>
        <v>0</v>
      </c>
      <c r="P85">
        <f t="shared" si="12"/>
        <v>0</v>
      </c>
      <c r="Q85">
        <f t="shared" si="13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0"/>
        <v>0</v>
      </c>
      <c r="O86">
        <f t="shared" si="11"/>
        <v>0</v>
      </c>
      <c r="P86">
        <f t="shared" si="12"/>
        <v>0</v>
      </c>
      <c r="Q86">
        <f t="shared" si="13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0"/>
        <v>0</v>
      </c>
      <c r="O88">
        <f t="shared" si="11"/>
        <v>0</v>
      </c>
      <c r="P88">
        <f t="shared" si="12"/>
        <v>0</v>
      </c>
      <c r="Q88">
        <f t="shared" si="13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0"/>
        <v>0</v>
      </c>
      <c r="O89">
        <f t="shared" si="11"/>
        <v>0</v>
      </c>
      <c r="P89">
        <f t="shared" si="12"/>
        <v>0</v>
      </c>
      <c r="Q89">
        <f t="shared" si="13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0"/>
        <v>0</v>
      </c>
      <c r="O90">
        <f t="shared" si="11"/>
        <v>0</v>
      </c>
      <c r="P90">
        <f t="shared" si="12"/>
        <v>0</v>
      </c>
      <c r="Q90">
        <f t="shared" si="13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0"/>
        <v>0</v>
      </c>
      <c r="O91">
        <f t="shared" si="11"/>
        <v>0</v>
      </c>
      <c r="P91">
        <f t="shared" si="12"/>
        <v>0</v>
      </c>
      <c r="Q91">
        <f t="shared" si="13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0"/>
        <v>0</v>
      </c>
      <c r="O92">
        <f t="shared" si="11"/>
        <v>0</v>
      </c>
      <c r="P92">
        <f t="shared" si="12"/>
        <v>0</v>
      </c>
      <c r="Q92">
        <f t="shared" si="13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0"/>
        <v>0</v>
      </c>
      <c r="O93">
        <f t="shared" si="11"/>
        <v>0</v>
      </c>
      <c r="P93">
        <f t="shared" si="12"/>
        <v>0</v>
      </c>
      <c r="Q93">
        <f t="shared" si="13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0"/>
        <v>0</v>
      </c>
      <c r="O94">
        <f t="shared" si="11"/>
        <v>0</v>
      </c>
      <c r="P94">
        <f t="shared" si="12"/>
        <v>0</v>
      </c>
      <c r="Q94">
        <f t="shared" si="13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0"/>
        <v>0</v>
      </c>
      <c r="O95">
        <f t="shared" si="11"/>
        <v>0</v>
      </c>
      <c r="P95">
        <f t="shared" si="12"/>
        <v>0</v>
      </c>
      <c r="Q95">
        <f t="shared" si="13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0"/>
        <v>0</v>
      </c>
      <c r="O96">
        <f t="shared" si="11"/>
        <v>0</v>
      </c>
      <c r="P96">
        <f t="shared" si="12"/>
        <v>0</v>
      </c>
      <c r="Q96">
        <f t="shared" si="13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0"/>
        <v>0</v>
      </c>
      <c r="O97">
        <f t="shared" si="11"/>
        <v>0</v>
      </c>
      <c r="P97">
        <f t="shared" si="12"/>
        <v>0</v>
      </c>
      <c r="Q97">
        <f t="shared" si="13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0"/>
        <v>0</v>
      </c>
      <c r="O98">
        <f t="shared" si="11"/>
        <v>0</v>
      </c>
      <c r="P98">
        <f t="shared" si="12"/>
        <v>0</v>
      </c>
      <c r="Q98">
        <f t="shared" si="13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0"/>
        <v>0</v>
      </c>
      <c r="O99">
        <f t="shared" si="11"/>
        <v>0</v>
      </c>
      <c r="P99">
        <f t="shared" si="12"/>
        <v>0</v>
      </c>
      <c r="Q99">
        <f t="shared" si="13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0"/>
        <v>0</v>
      </c>
      <c r="O100">
        <f t="shared" si="11"/>
        <v>0</v>
      </c>
      <c r="P100">
        <f t="shared" si="12"/>
        <v>0</v>
      </c>
      <c r="Q100">
        <f t="shared" si="13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0"/>
        <v>0</v>
      </c>
      <c r="O101">
        <f t="shared" si="11"/>
        <v>0</v>
      </c>
      <c r="P101">
        <f t="shared" si="12"/>
        <v>0</v>
      </c>
      <c r="Q101">
        <f t="shared" si="13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0"/>
        <v>0</v>
      </c>
      <c r="O102">
        <f t="shared" si="11"/>
        <v>0</v>
      </c>
      <c r="P102">
        <f t="shared" si="12"/>
        <v>0</v>
      </c>
      <c r="Q102">
        <f t="shared" si="13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0"/>
        <v>0</v>
      </c>
      <c r="O103">
        <f t="shared" si="11"/>
        <v>0</v>
      </c>
      <c r="P103">
        <f t="shared" si="12"/>
        <v>0</v>
      </c>
      <c r="Q103">
        <f t="shared" si="13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0"/>
        <v>0</v>
      </c>
      <c r="O104">
        <f t="shared" si="11"/>
        <v>0</v>
      </c>
      <c r="P104">
        <f t="shared" si="12"/>
        <v>0</v>
      </c>
      <c r="Q104">
        <f t="shared" si="13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0"/>
        <v>0</v>
      </c>
      <c r="O105">
        <f t="shared" si="11"/>
        <v>0</v>
      </c>
      <c r="P105">
        <f t="shared" si="12"/>
        <v>0</v>
      </c>
      <c r="Q105">
        <f t="shared" si="13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0"/>
        <v>0</v>
      </c>
      <c r="O106">
        <f t="shared" si="11"/>
        <v>0</v>
      </c>
      <c r="P106">
        <f t="shared" si="12"/>
        <v>0</v>
      </c>
      <c r="Q106">
        <f t="shared" si="13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0"/>
        <v>0</v>
      </c>
      <c r="O107">
        <f t="shared" si="11"/>
        <v>0</v>
      </c>
      <c r="P107">
        <f t="shared" si="12"/>
        <v>0</v>
      </c>
      <c r="Q107">
        <f t="shared" si="13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0"/>
        <v>0</v>
      </c>
      <c r="O109">
        <f t="shared" si="11"/>
        <v>0</v>
      </c>
      <c r="P109">
        <f t="shared" si="12"/>
        <v>0</v>
      </c>
      <c r="Q109">
        <f t="shared" si="13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0"/>
        <v>0</v>
      </c>
      <c r="O110">
        <f t="shared" si="11"/>
        <v>0</v>
      </c>
      <c r="P110">
        <f t="shared" si="12"/>
        <v>0</v>
      </c>
      <c r="Q110">
        <f t="shared" si="13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0"/>
        <v>0</v>
      </c>
      <c r="O111">
        <f t="shared" si="11"/>
        <v>0</v>
      </c>
      <c r="P111">
        <f t="shared" si="12"/>
        <v>0</v>
      </c>
      <c r="Q111">
        <f t="shared" si="13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0"/>
        <v>0</v>
      </c>
      <c r="O112">
        <f t="shared" si="11"/>
        <v>0</v>
      </c>
      <c r="P112">
        <f t="shared" si="12"/>
        <v>0</v>
      </c>
      <c r="Q112">
        <f t="shared" si="13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0"/>
        <v>0</v>
      </c>
      <c r="O113">
        <f t="shared" si="11"/>
        <v>0</v>
      </c>
      <c r="P113">
        <f t="shared" si="12"/>
        <v>0</v>
      </c>
      <c r="Q113">
        <f t="shared" si="13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0"/>
        <v>0</v>
      </c>
      <c r="O114">
        <f t="shared" si="11"/>
        <v>0</v>
      </c>
      <c r="P114">
        <f t="shared" si="12"/>
        <v>0</v>
      </c>
      <c r="Q114">
        <f t="shared" si="13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0"/>
        <v>0</v>
      </c>
      <c r="O115">
        <f t="shared" si="11"/>
        <v>0</v>
      </c>
      <c r="P115">
        <f t="shared" si="12"/>
        <v>0</v>
      </c>
      <c r="Q115">
        <f t="shared" si="13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0"/>
        <v>0</v>
      </c>
      <c r="O116">
        <f t="shared" si="11"/>
        <v>0</v>
      </c>
      <c r="P116">
        <f t="shared" si="12"/>
        <v>0</v>
      </c>
      <c r="Q116">
        <f t="shared" si="13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0"/>
        <v>0</v>
      </c>
      <c r="O117">
        <f t="shared" si="11"/>
        <v>0</v>
      </c>
      <c r="P117">
        <f t="shared" si="12"/>
        <v>0</v>
      </c>
      <c r="Q117">
        <f t="shared" si="13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0"/>
        <v>0</v>
      </c>
      <c r="O119">
        <f t="shared" si="11"/>
        <v>0</v>
      </c>
      <c r="P119">
        <f t="shared" si="12"/>
        <v>0</v>
      </c>
      <c r="Q119">
        <f t="shared" si="13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0"/>
        <v>0</v>
      </c>
      <c r="O120">
        <f t="shared" si="11"/>
        <v>0</v>
      </c>
      <c r="P120">
        <f t="shared" si="12"/>
        <v>0</v>
      </c>
      <c r="Q120">
        <f t="shared" si="13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0"/>
        <v>0</v>
      </c>
      <c r="O121">
        <f t="shared" si="11"/>
        <v>0</v>
      </c>
      <c r="P121">
        <f t="shared" si="12"/>
        <v>0</v>
      </c>
      <c r="Q121">
        <f t="shared" si="13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0"/>
        <v>0</v>
      </c>
      <c r="O122">
        <f t="shared" si="11"/>
        <v>0</v>
      </c>
      <c r="P122">
        <f t="shared" si="12"/>
        <v>0</v>
      </c>
      <c r="Q122">
        <f t="shared" si="13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0"/>
        <v>0</v>
      </c>
      <c r="O123">
        <f t="shared" si="11"/>
        <v>0</v>
      </c>
      <c r="P123">
        <f t="shared" si="12"/>
        <v>0</v>
      </c>
      <c r="Q123">
        <f t="shared" si="13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0"/>
        <v>0</v>
      </c>
      <c r="O124">
        <f t="shared" si="11"/>
        <v>0</v>
      </c>
      <c r="P124">
        <f t="shared" si="12"/>
        <v>0</v>
      </c>
      <c r="Q124">
        <f t="shared" si="13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0"/>
        <v>0</v>
      </c>
      <c r="O125">
        <f t="shared" si="11"/>
        <v>0</v>
      </c>
      <c r="P125">
        <f t="shared" si="12"/>
        <v>0</v>
      </c>
      <c r="Q125">
        <f t="shared" si="13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0"/>
        <v>0</v>
      </c>
      <c r="O126">
        <f t="shared" si="11"/>
        <v>0</v>
      </c>
      <c r="P126">
        <f t="shared" si="12"/>
        <v>0</v>
      </c>
      <c r="Q126">
        <f t="shared" si="13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0"/>
        <v>0</v>
      </c>
      <c r="O127">
        <f t="shared" si="11"/>
        <v>0</v>
      </c>
      <c r="P127">
        <f t="shared" si="12"/>
        <v>0</v>
      </c>
      <c r="Q127">
        <f t="shared" si="13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0"/>
        <v>0</v>
      </c>
      <c r="O128">
        <f t="shared" si="11"/>
        <v>0</v>
      </c>
      <c r="P128">
        <f t="shared" si="12"/>
        <v>0</v>
      </c>
      <c r="Q128">
        <f t="shared" si="13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0"/>
        <v>0</v>
      </c>
      <c r="O129">
        <f t="shared" si="11"/>
        <v>0</v>
      </c>
      <c r="P129">
        <f t="shared" si="12"/>
        <v>0</v>
      </c>
      <c r="Q129">
        <f t="shared" si="13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0"/>
        <v>0</v>
      </c>
      <c r="O130">
        <f t="shared" si="11"/>
        <v>0</v>
      </c>
      <c r="P130">
        <f t="shared" si="12"/>
        <v>0</v>
      </c>
      <c r="Q130">
        <f t="shared" si="13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0"/>
        <v>0</v>
      </c>
      <c r="O131">
        <f t="shared" si="11"/>
        <v>0</v>
      </c>
      <c r="P131">
        <f t="shared" si="12"/>
        <v>0</v>
      </c>
      <c r="Q131">
        <f t="shared" si="13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0"/>
        <v>0</v>
      </c>
      <c r="O132">
        <f t="shared" si="11"/>
        <v>0</v>
      </c>
      <c r="P132">
        <f t="shared" si="12"/>
        <v>0</v>
      </c>
      <c r="Q132">
        <f t="shared" si="13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0"/>
        <v>0</v>
      </c>
      <c r="O133">
        <f t="shared" si="11"/>
        <v>0</v>
      </c>
      <c r="P133">
        <f t="shared" si="12"/>
        <v>0</v>
      </c>
      <c r="Q133">
        <f t="shared" si="13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0"/>
        <v>0</v>
      </c>
      <c r="O134">
        <f t="shared" si="11"/>
        <v>0</v>
      </c>
      <c r="P134">
        <f t="shared" si="12"/>
        <v>0</v>
      </c>
      <c r="Q134">
        <f t="shared" si="13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0"/>
        <v>0</v>
      </c>
      <c r="O135">
        <f t="shared" si="11"/>
        <v>0</v>
      </c>
      <c r="P135">
        <f t="shared" si="12"/>
        <v>0</v>
      </c>
      <c r="Q135">
        <f t="shared" si="13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0"/>
        <v>0</v>
      </c>
      <c r="O137">
        <f t="shared" si="11"/>
        <v>0</v>
      </c>
      <c r="P137">
        <f t="shared" si="12"/>
        <v>0</v>
      </c>
      <c r="Q137">
        <f t="shared" si="13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0"/>
        <v>0</v>
      </c>
      <c r="O138">
        <f t="shared" si="11"/>
        <v>0</v>
      </c>
      <c r="P138">
        <f t="shared" si="12"/>
        <v>0</v>
      </c>
      <c r="Q138">
        <f t="shared" si="13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4">A139*((SUM(F139:I139))+(J139*1950*80))</f>
        <v>0</v>
      </c>
      <c r="O139">
        <f t="shared" si="11"/>
        <v>0</v>
      </c>
      <c r="P139">
        <f t="shared" si="12"/>
        <v>0</v>
      </c>
      <c r="Q139">
        <f t="shared" si="13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4"/>
        <v>0</v>
      </c>
      <c r="O140">
        <f t="shared" si="11"/>
        <v>0</v>
      </c>
      <c r="P140">
        <f t="shared" si="12"/>
        <v>0</v>
      </c>
      <c r="Q140">
        <f t="shared" si="13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4"/>
        <v>0</v>
      </c>
      <c r="O141">
        <f t="shared" si="11"/>
        <v>0</v>
      </c>
      <c r="P141">
        <f t="shared" si="12"/>
        <v>0</v>
      </c>
      <c r="Q141">
        <f t="shared" si="13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4"/>
        <v>0</v>
      </c>
      <c r="O142">
        <f t="shared" ref="O142:O170" si="15">A142*J142</f>
        <v>0</v>
      </c>
      <c r="P142">
        <f t="shared" ref="P142:P170" si="16">A142*K142</f>
        <v>0</v>
      </c>
      <c r="Q142">
        <f t="shared" ref="Q142:Q170" si="17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4"/>
        <v>0</v>
      </c>
      <c r="O143">
        <f t="shared" si="15"/>
        <v>0</v>
      </c>
      <c r="P143">
        <f t="shared" si="16"/>
        <v>0</v>
      </c>
      <c r="Q143">
        <f t="shared" si="17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4"/>
        <v>0</v>
      </c>
      <c r="O145">
        <f t="shared" si="15"/>
        <v>0</v>
      </c>
      <c r="P145">
        <f t="shared" si="16"/>
        <v>0</v>
      </c>
      <c r="Q145">
        <f t="shared" si="17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4"/>
        <v>0</v>
      </c>
      <c r="O146">
        <f t="shared" si="15"/>
        <v>0</v>
      </c>
      <c r="P146">
        <f t="shared" si="16"/>
        <v>0</v>
      </c>
      <c r="Q146">
        <f t="shared" si="17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4"/>
        <v>0</v>
      </c>
      <c r="O147">
        <f t="shared" si="15"/>
        <v>0</v>
      </c>
      <c r="P147">
        <f t="shared" si="16"/>
        <v>0</v>
      </c>
      <c r="Q147">
        <f t="shared" si="17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4"/>
        <v>0</v>
      </c>
      <c r="O148">
        <f t="shared" si="15"/>
        <v>0</v>
      </c>
      <c r="P148">
        <f t="shared" si="16"/>
        <v>0</v>
      </c>
      <c r="Q148">
        <f t="shared" si="17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4"/>
        <v>0</v>
      </c>
      <c r="O149">
        <f t="shared" si="15"/>
        <v>0</v>
      </c>
      <c r="P149">
        <f t="shared" si="16"/>
        <v>0</v>
      </c>
      <c r="Q149">
        <f t="shared" si="17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4"/>
        <v>0</v>
      </c>
      <c r="O150">
        <f t="shared" si="15"/>
        <v>0</v>
      </c>
      <c r="P150">
        <f t="shared" si="16"/>
        <v>0</v>
      </c>
      <c r="Q150">
        <f t="shared" si="17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4"/>
        <v>0</v>
      </c>
      <c r="O151">
        <f t="shared" si="15"/>
        <v>0</v>
      </c>
      <c r="P151">
        <f t="shared" si="16"/>
        <v>0</v>
      </c>
      <c r="Q151">
        <f t="shared" si="17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4"/>
        <v>0</v>
      </c>
      <c r="O152">
        <f t="shared" si="15"/>
        <v>0</v>
      </c>
      <c r="P152">
        <f t="shared" si="16"/>
        <v>0</v>
      </c>
      <c r="Q152">
        <f t="shared" si="17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4"/>
        <v>0</v>
      </c>
      <c r="O154">
        <f t="shared" si="15"/>
        <v>0</v>
      </c>
      <c r="P154">
        <f t="shared" si="16"/>
        <v>0</v>
      </c>
      <c r="Q154">
        <f t="shared" si="17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4"/>
        <v>0</v>
      </c>
      <c r="O155">
        <f t="shared" si="15"/>
        <v>0</v>
      </c>
      <c r="P155">
        <f t="shared" si="16"/>
        <v>0</v>
      </c>
      <c r="Q155">
        <f t="shared" si="17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4"/>
        <v>0</v>
      </c>
      <c r="O156">
        <f t="shared" si="15"/>
        <v>0</v>
      </c>
      <c r="P156">
        <f t="shared" si="16"/>
        <v>0</v>
      </c>
      <c r="Q156">
        <f t="shared" si="17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4"/>
        <v>0</v>
      </c>
      <c r="O157">
        <f t="shared" si="15"/>
        <v>0</v>
      </c>
      <c r="P157">
        <f t="shared" si="16"/>
        <v>0</v>
      </c>
      <c r="Q157">
        <f t="shared" si="17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4"/>
        <v>0</v>
      </c>
      <c r="O158">
        <f t="shared" si="15"/>
        <v>0</v>
      </c>
      <c r="P158">
        <f t="shared" si="16"/>
        <v>0</v>
      </c>
      <c r="Q158">
        <f t="shared" si="17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4"/>
        <v>0</v>
      </c>
      <c r="O159">
        <f t="shared" si="15"/>
        <v>0</v>
      </c>
      <c r="P159">
        <f t="shared" si="16"/>
        <v>0</v>
      </c>
      <c r="Q159">
        <f t="shared" si="17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4"/>
        <v>0</v>
      </c>
      <c r="O161">
        <f t="shared" si="15"/>
        <v>0</v>
      </c>
      <c r="P161">
        <f t="shared" si="16"/>
        <v>0</v>
      </c>
      <c r="Q161">
        <f t="shared" si="17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4"/>
        <v>0</v>
      </c>
      <c r="O162">
        <f t="shared" si="15"/>
        <v>0</v>
      </c>
      <c r="P162">
        <f t="shared" si="16"/>
        <v>0</v>
      </c>
      <c r="Q162">
        <f t="shared" si="17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4"/>
        <v>0</v>
      </c>
      <c r="O163">
        <f t="shared" si="15"/>
        <v>0</v>
      </c>
      <c r="P163">
        <f t="shared" si="16"/>
        <v>0</v>
      </c>
      <c r="Q163">
        <f t="shared" si="17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4"/>
        <v>0</v>
      </c>
      <c r="O164">
        <f t="shared" si="15"/>
        <v>0</v>
      </c>
      <c r="P164">
        <f t="shared" si="16"/>
        <v>0</v>
      </c>
      <c r="Q164">
        <f t="shared" si="17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4"/>
        <v>0</v>
      </c>
      <c r="O165">
        <f t="shared" si="15"/>
        <v>0</v>
      </c>
      <c r="P165">
        <f t="shared" si="16"/>
        <v>0</v>
      </c>
      <c r="Q165">
        <f t="shared" si="17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4"/>
        <v>0</v>
      </c>
      <c r="O166">
        <f t="shared" si="15"/>
        <v>0</v>
      </c>
      <c r="P166">
        <f t="shared" si="16"/>
        <v>0</v>
      </c>
      <c r="Q166">
        <f t="shared" si="17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4"/>
        <v>0</v>
      </c>
      <c r="O167">
        <f t="shared" si="15"/>
        <v>0</v>
      </c>
      <c r="P167">
        <f t="shared" si="16"/>
        <v>0</v>
      </c>
      <c r="Q167">
        <f t="shared" si="17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4"/>
        <v>0</v>
      </c>
      <c r="O168">
        <f t="shared" si="15"/>
        <v>0</v>
      </c>
      <c r="P168">
        <f t="shared" si="16"/>
        <v>0</v>
      </c>
      <c r="Q168">
        <f t="shared" si="17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4"/>
        <v>0</v>
      </c>
      <c r="O169">
        <f t="shared" si="15"/>
        <v>0</v>
      </c>
      <c r="P169">
        <f t="shared" si="16"/>
        <v>0</v>
      </c>
      <c r="Q169">
        <f t="shared" si="17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4"/>
        <v>0</v>
      </c>
      <c r="O170">
        <f t="shared" si="15"/>
        <v>0</v>
      </c>
      <c r="P170">
        <f t="shared" si="16"/>
        <v>0</v>
      </c>
      <c r="Q170">
        <f t="shared" si="17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8">SUM(O10:O170)</f>
        <v>0</v>
      </c>
      <c r="P171" s="28">
        <f t="shared" si="18"/>
        <v>0</v>
      </c>
      <c r="Q171" s="28">
        <f t="shared" si="18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9">A174*((SUM(F174:I174))+(J174*1950*80))</f>
        <v>0</v>
      </c>
      <c r="O174">
        <f t="shared" ref="O174:O180" si="20">A174*J174</f>
        <v>0</v>
      </c>
      <c r="P174">
        <f t="shared" ref="P174:P180" si="21">A174*K174</f>
        <v>0</v>
      </c>
      <c r="Q174">
        <f t="shared" ref="Q174:Q180" si="22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9"/>
        <v>0</v>
      </c>
      <c r="O175">
        <f t="shared" si="20"/>
        <v>0</v>
      </c>
      <c r="P175">
        <f t="shared" si="21"/>
        <v>0</v>
      </c>
      <c r="Q175">
        <f t="shared" si="22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9"/>
        <v>0</v>
      </c>
      <c r="O176">
        <f t="shared" si="20"/>
        <v>0</v>
      </c>
      <c r="P176">
        <f t="shared" si="21"/>
        <v>0</v>
      </c>
      <c r="Q176">
        <f t="shared" si="22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9"/>
        <v>0</v>
      </c>
      <c r="O177">
        <f t="shared" si="20"/>
        <v>0</v>
      </c>
      <c r="P177">
        <f t="shared" si="21"/>
        <v>0</v>
      </c>
      <c r="Q177">
        <f t="shared" si="22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9"/>
        <v>0</v>
      </c>
      <c r="O178">
        <f t="shared" si="20"/>
        <v>0</v>
      </c>
      <c r="P178">
        <f t="shared" si="21"/>
        <v>0</v>
      </c>
      <c r="Q178">
        <f t="shared" si="22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9"/>
        <v>0</v>
      </c>
      <c r="O179">
        <f t="shared" si="20"/>
        <v>0</v>
      </c>
      <c r="P179">
        <f t="shared" si="21"/>
        <v>0</v>
      </c>
      <c r="Q179">
        <f t="shared" si="22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9"/>
        <v>0</v>
      </c>
      <c r="O180">
        <f t="shared" si="20"/>
        <v>0</v>
      </c>
      <c r="P180">
        <f t="shared" si="21"/>
        <v>0</v>
      </c>
      <c r="Q180">
        <f t="shared" si="22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3">A182*((SUM(F182:I182))+(J182*1950*80))</f>
        <v>0</v>
      </c>
      <c r="O182">
        <f t="shared" ref="O182:O185" si="24">A182*J182</f>
        <v>0</v>
      </c>
      <c r="P182">
        <f t="shared" ref="P182:P185" si="25">A182*K182</f>
        <v>0</v>
      </c>
      <c r="Q182">
        <f t="shared" ref="Q182:Q185" si="26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3"/>
        <v>0</v>
      </c>
      <c r="O183">
        <f t="shared" si="24"/>
        <v>0</v>
      </c>
      <c r="P183">
        <f t="shared" si="25"/>
        <v>0</v>
      </c>
      <c r="Q183">
        <f t="shared" si="26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3"/>
        <v>0</v>
      </c>
      <c r="O184">
        <f t="shared" si="24"/>
        <v>0</v>
      </c>
      <c r="P184">
        <f t="shared" si="25"/>
        <v>0</v>
      </c>
      <c r="Q184">
        <f t="shared" si="26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3"/>
        <v>0</v>
      </c>
      <c r="O185">
        <f t="shared" si="24"/>
        <v>0</v>
      </c>
      <c r="P185">
        <f t="shared" si="25"/>
        <v>0</v>
      </c>
      <c r="Q185">
        <f t="shared" si="26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7">A187*((SUM(F187:I187))+(J187*1950*80))</f>
        <v>0</v>
      </c>
      <c r="O187">
        <f t="shared" ref="O187:O192" si="28">A187*J187</f>
        <v>0</v>
      </c>
      <c r="P187">
        <f t="shared" ref="P187:P192" si="29">A187*K187</f>
        <v>0</v>
      </c>
      <c r="Q187">
        <f t="shared" ref="Q187:Q192" si="30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7"/>
        <v>0</v>
      </c>
      <c r="O188">
        <f t="shared" si="28"/>
        <v>0</v>
      </c>
      <c r="P188">
        <f t="shared" si="29"/>
        <v>0</v>
      </c>
      <c r="Q188">
        <f t="shared" si="30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7"/>
        <v>0</v>
      </c>
      <c r="O189">
        <f t="shared" si="28"/>
        <v>0</v>
      </c>
      <c r="P189">
        <f t="shared" si="29"/>
        <v>0</v>
      </c>
      <c r="Q189">
        <f t="shared" si="30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7"/>
        <v>0</v>
      </c>
      <c r="O190">
        <f t="shared" si="28"/>
        <v>0</v>
      </c>
      <c r="P190">
        <f t="shared" si="29"/>
        <v>0</v>
      </c>
      <c r="Q190">
        <f t="shared" si="30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7"/>
        <v>0</v>
      </c>
      <c r="O191">
        <f t="shared" si="28"/>
        <v>0</v>
      </c>
      <c r="P191">
        <f t="shared" si="29"/>
        <v>0</v>
      </c>
      <c r="Q191">
        <f t="shared" si="30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7"/>
        <v>0</v>
      </c>
      <c r="O192">
        <f t="shared" si="28"/>
        <v>0</v>
      </c>
      <c r="P192">
        <f t="shared" si="29"/>
        <v>0</v>
      </c>
      <c r="Q192">
        <f t="shared" si="30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1">A194*((SUM(F194:I194))+(J194*1950*80))</f>
        <v>0</v>
      </c>
      <c r="O194">
        <f t="shared" ref="O194:O196" si="32">A194*J194</f>
        <v>0</v>
      </c>
      <c r="P194">
        <f t="shared" ref="P194:P196" si="33">A194*K194</f>
        <v>0</v>
      </c>
      <c r="Q194">
        <f t="shared" ref="Q194:Q196" si="34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1"/>
        <v>0</v>
      </c>
      <c r="O195">
        <f t="shared" si="32"/>
        <v>0</v>
      </c>
      <c r="P195">
        <f t="shared" si="33"/>
        <v>0</v>
      </c>
      <c r="Q195">
        <f t="shared" si="34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1"/>
        <v>0</v>
      </c>
      <c r="O196">
        <f t="shared" si="32"/>
        <v>0</v>
      </c>
      <c r="P196">
        <f t="shared" si="33"/>
        <v>0</v>
      </c>
      <c r="Q196">
        <f t="shared" si="34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5">A198*((SUM(F198:I198))+(J198*1950*80))</f>
        <v>0</v>
      </c>
      <c r="O198">
        <f t="shared" ref="O198:O209" si="36">A198*J198</f>
        <v>0</v>
      </c>
      <c r="P198">
        <f t="shared" ref="P198:P209" si="37">A198*K198</f>
        <v>0</v>
      </c>
      <c r="Q198">
        <f t="shared" ref="Q198:Q209" si="38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5"/>
        <v>0</v>
      </c>
      <c r="O199">
        <f t="shared" si="36"/>
        <v>0</v>
      </c>
      <c r="P199">
        <f t="shared" si="37"/>
        <v>0</v>
      </c>
      <c r="Q199">
        <f t="shared" si="38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5"/>
        <v>0</v>
      </c>
      <c r="O200">
        <f t="shared" si="36"/>
        <v>0</v>
      </c>
      <c r="P200">
        <f t="shared" si="37"/>
        <v>0</v>
      </c>
      <c r="Q200">
        <f t="shared" si="38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5"/>
        <v>0</v>
      </c>
      <c r="O201">
        <f t="shared" si="36"/>
        <v>0</v>
      </c>
      <c r="P201">
        <f t="shared" si="37"/>
        <v>0</v>
      </c>
      <c r="Q201">
        <f t="shared" si="38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5"/>
        <v>0</v>
      </c>
      <c r="O202">
        <f t="shared" si="36"/>
        <v>0</v>
      </c>
      <c r="P202">
        <f t="shared" si="37"/>
        <v>0</v>
      </c>
      <c r="Q202">
        <f t="shared" si="38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5"/>
        <v>0</v>
      </c>
      <c r="O203">
        <f t="shared" si="36"/>
        <v>0</v>
      </c>
      <c r="P203">
        <f t="shared" si="37"/>
        <v>0</v>
      </c>
      <c r="Q203">
        <f t="shared" si="38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5"/>
        <v>0</v>
      </c>
      <c r="O204">
        <f t="shared" si="36"/>
        <v>0</v>
      </c>
      <c r="P204">
        <f t="shared" si="37"/>
        <v>0</v>
      </c>
      <c r="Q204">
        <f t="shared" si="38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5"/>
        <v>0</v>
      </c>
      <c r="O206">
        <f t="shared" si="36"/>
        <v>0</v>
      </c>
      <c r="P206">
        <f t="shared" si="37"/>
        <v>0</v>
      </c>
      <c r="Q206">
        <f t="shared" si="38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5"/>
        <v>0</v>
      </c>
      <c r="O207">
        <f t="shared" si="36"/>
        <v>0</v>
      </c>
      <c r="P207">
        <f t="shared" si="37"/>
        <v>0</v>
      </c>
      <c r="Q207">
        <f t="shared" si="38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5"/>
        <v>0</v>
      </c>
      <c r="O208">
        <f t="shared" si="36"/>
        <v>0</v>
      </c>
      <c r="P208">
        <f t="shared" si="37"/>
        <v>0</v>
      </c>
      <c r="Q208">
        <f t="shared" si="38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5"/>
        <v>0</v>
      </c>
      <c r="O209">
        <f t="shared" si="36"/>
        <v>0</v>
      </c>
      <c r="P209">
        <f t="shared" si="37"/>
        <v>0</v>
      </c>
      <c r="Q209">
        <f t="shared" si="38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9">A211*((SUM(F211:I211))+(J211*1950*80))</f>
        <v>0</v>
      </c>
      <c r="O211">
        <f t="shared" ref="O211:O218" si="40">A211*J211</f>
        <v>0</v>
      </c>
      <c r="P211">
        <f t="shared" ref="P211:P218" si="41">A211*K211</f>
        <v>0</v>
      </c>
      <c r="Q211">
        <f t="shared" ref="Q211:Q218" si="42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9"/>
        <v>0</v>
      </c>
      <c r="O212">
        <f t="shared" si="40"/>
        <v>0</v>
      </c>
      <c r="P212">
        <f t="shared" si="41"/>
        <v>0</v>
      </c>
      <c r="Q212">
        <f t="shared" si="42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9"/>
        <v>0</v>
      </c>
      <c r="O213">
        <f t="shared" si="40"/>
        <v>0</v>
      </c>
      <c r="P213">
        <f t="shared" si="41"/>
        <v>0</v>
      </c>
      <c r="Q213">
        <f t="shared" si="42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9"/>
        <v>0</v>
      </c>
      <c r="O214">
        <f t="shared" si="40"/>
        <v>0</v>
      </c>
      <c r="P214">
        <f t="shared" si="41"/>
        <v>0</v>
      </c>
      <c r="Q214">
        <f t="shared" si="42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9"/>
        <v>0</v>
      </c>
      <c r="O215">
        <f t="shared" si="40"/>
        <v>0</v>
      </c>
      <c r="P215">
        <f t="shared" si="41"/>
        <v>0</v>
      </c>
      <c r="Q215">
        <f t="shared" si="42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9"/>
        <v>0</v>
      </c>
      <c r="O216">
        <f t="shared" si="40"/>
        <v>0</v>
      </c>
      <c r="P216">
        <f t="shared" si="41"/>
        <v>0</v>
      </c>
      <c r="Q216">
        <f t="shared" si="42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9"/>
        <v>0</v>
      </c>
      <c r="O217">
        <f t="shared" si="40"/>
        <v>0</v>
      </c>
      <c r="P217">
        <f t="shared" si="41"/>
        <v>0</v>
      </c>
      <c r="Q217">
        <f t="shared" si="42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9"/>
        <v>0</v>
      </c>
      <c r="O218">
        <f t="shared" si="40"/>
        <v>0</v>
      </c>
      <c r="P218">
        <f t="shared" si="41"/>
        <v>0</v>
      </c>
      <c r="Q218">
        <f t="shared" si="42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3">A220*((SUM(F220:I220))+(J220*1950*80))</f>
        <v>0</v>
      </c>
      <c r="O220">
        <f t="shared" ref="O220:O230" si="44">A220*J220</f>
        <v>0</v>
      </c>
      <c r="P220">
        <f t="shared" ref="P220:P230" si="45">A220*K220</f>
        <v>0</v>
      </c>
      <c r="Q220">
        <f t="shared" ref="Q220:Q230" si="46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3"/>
        <v>0</v>
      </c>
      <c r="O221">
        <f t="shared" si="44"/>
        <v>0</v>
      </c>
      <c r="P221">
        <f t="shared" si="45"/>
        <v>0</v>
      </c>
      <c r="Q221">
        <f t="shared" si="46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3"/>
        <v>0</v>
      </c>
      <c r="O222">
        <f t="shared" si="44"/>
        <v>0</v>
      </c>
      <c r="P222">
        <f t="shared" si="45"/>
        <v>0</v>
      </c>
      <c r="Q222">
        <f t="shared" si="46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3"/>
        <v>0</v>
      </c>
      <c r="O223">
        <f t="shared" si="44"/>
        <v>0</v>
      </c>
      <c r="P223">
        <f t="shared" si="45"/>
        <v>0</v>
      </c>
      <c r="Q223">
        <f t="shared" si="46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3"/>
        <v>0</v>
      </c>
      <c r="O224">
        <f t="shared" si="44"/>
        <v>0</v>
      </c>
      <c r="P224">
        <f t="shared" si="45"/>
        <v>0</v>
      </c>
      <c r="Q224">
        <f t="shared" si="46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3"/>
        <v>0</v>
      </c>
      <c r="O225">
        <f t="shared" si="44"/>
        <v>0</v>
      </c>
      <c r="P225">
        <f t="shared" si="45"/>
        <v>0</v>
      </c>
      <c r="Q225">
        <f t="shared" si="46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3"/>
        <v>0</v>
      </c>
      <c r="O226">
        <f t="shared" si="44"/>
        <v>0</v>
      </c>
      <c r="P226">
        <f t="shared" si="45"/>
        <v>0</v>
      </c>
      <c r="Q226">
        <f t="shared" si="46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3"/>
        <v>0</v>
      </c>
      <c r="O227">
        <f t="shared" si="44"/>
        <v>0</v>
      </c>
      <c r="P227">
        <f t="shared" si="45"/>
        <v>0</v>
      </c>
      <c r="Q227">
        <f t="shared" si="46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3"/>
        <v>0</v>
      </c>
      <c r="O228">
        <f t="shared" si="44"/>
        <v>0</v>
      </c>
      <c r="P228">
        <f t="shared" si="45"/>
        <v>0</v>
      </c>
      <c r="Q228">
        <f t="shared" si="46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3"/>
        <v>0</v>
      </c>
      <c r="O229">
        <f t="shared" si="44"/>
        <v>0</v>
      </c>
      <c r="P229">
        <f t="shared" si="45"/>
        <v>0</v>
      </c>
      <c r="Q229">
        <f t="shared" si="46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3"/>
        <v>0</v>
      </c>
      <c r="O230">
        <f t="shared" si="44"/>
        <v>0</v>
      </c>
      <c r="P230">
        <f t="shared" si="45"/>
        <v>0</v>
      </c>
      <c r="Q230">
        <f t="shared" si="46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7">A232*((SUM(F232:I232))+(J232*1950*80))</f>
        <v>0</v>
      </c>
      <c r="O232">
        <f t="shared" ref="O232:O233" si="48">A232*J232</f>
        <v>0</v>
      </c>
      <c r="P232">
        <f t="shared" ref="P232:P233" si="49">A232*K232</f>
        <v>0</v>
      </c>
      <c r="Q232">
        <f t="shared" ref="Q232:Q233" si="50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7"/>
        <v>0</v>
      </c>
      <c r="O233">
        <f t="shared" si="48"/>
        <v>0</v>
      </c>
      <c r="P233">
        <f t="shared" si="49"/>
        <v>0</v>
      </c>
      <c r="Q233">
        <f t="shared" si="50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1">A235*((SUM(F235:I235))+(J235*1950*80))</f>
        <v>0</v>
      </c>
      <c r="O235">
        <f t="shared" ref="O235:O239" si="52">A235*J235</f>
        <v>0</v>
      </c>
      <c r="P235">
        <f t="shared" ref="P235:P239" si="53">A235*K235</f>
        <v>0</v>
      </c>
      <c r="Q235">
        <f t="shared" ref="Q235:Q239" si="54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1"/>
        <v>0</v>
      </c>
      <c r="O236">
        <f t="shared" si="52"/>
        <v>0</v>
      </c>
      <c r="P236">
        <f t="shared" si="53"/>
        <v>0</v>
      </c>
      <c r="Q236">
        <f t="shared" si="54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1"/>
        <v>0</v>
      </c>
      <c r="O237">
        <f t="shared" si="52"/>
        <v>0</v>
      </c>
      <c r="P237">
        <f t="shared" si="53"/>
        <v>0</v>
      </c>
      <c r="Q237">
        <f t="shared" si="54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1"/>
        <v>0</v>
      </c>
      <c r="O238">
        <f t="shared" si="52"/>
        <v>0</v>
      </c>
      <c r="P238">
        <f t="shared" si="53"/>
        <v>0</v>
      </c>
      <c r="Q238">
        <f t="shared" si="54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1"/>
        <v>0</v>
      </c>
      <c r="O239">
        <f t="shared" si="52"/>
        <v>0</v>
      </c>
      <c r="P239">
        <f t="shared" si="53"/>
        <v>0</v>
      </c>
      <c r="Q239">
        <f t="shared" si="54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5">A241*((SUM(F241:I241))+(J241*1950*80))</f>
        <v>0</v>
      </c>
      <c r="O241">
        <f t="shared" ref="O241:O245" si="56">A241*J241</f>
        <v>0</v>
      </c>
      <c r="P241">
        <f t="shared" ref="P241:P245" si="57">A241*K241</f>
        <v>0</v>
      </c>
      <c r="Q241">
        <f t="shared" ref="Q241:Q245" si="58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5"/>
        <v>0</v>
      </c>
      <c r="O242">
        <f t="shared" si="56"/>
        <v>0</v>
      </c>
      <c r="P242">
        <f t="shared" si="57"/>
        <v>0</v>
      </c>
      <c r="Q242">
        <f t="shared" si="58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5"/>
        <v>0</v>
      </c>
      <c r="O243">
        <f t="shared" si="56"/>
        <v>0</v>
      </c>
      <c r="P243">
        <f t="shared" si="57"/>
        <v>0</v>
      </c>
      <c r="Q243">
        <f t="shared" si="58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5"/>
        <v>0</v>
      </c>
      <c r="O244">
        <f t="shared" si="56"/>
        <v>0</v>
      </c>
      <c r="P244">
        <f t="shared" si="57"/>
        <v>0</v>
      </c>
      <c r="Q244">
        <f t="shared" si="58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5"/>
        <v>0</v>
      </c>
      <c r="O245">
        <f t="shared" si="56"/>
        <v>0</v>
      </c>
      <c r="P245">
        <f t="shared" si="57"/>
        <v>0</v>
      </c>
      <c r="Q245">
        <f t="shared" si="58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9">A247*((SUM(F247:I247))+(J247*1950*80))</f>
        <v>0</v>
      </c>
      <c r="O247">
        <f t="shared" ref="O247:O254" si="60">A247*J247</f>
        <v>0</v>
      </c>
      <c r="P247">
        <f t="shared" ref="P247:P254" si="61">A247*K247</f>
        <v>0</v>
      </c>
      <c r="Q247">
        <f t="shared" ref="Q247:Q254" si="62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9"/>
        <v>0</v>
      </c>
      <c r="O248">
        <f t="shared" si="60"/>
        <v>0</v>
      </c>
      <c r="P248">
        <f t="shared" si="61"/>
        <v>0</v>
      </c>
      <c r="Q248">
        <f t="shared" si="62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9"/>
        <v>0</v>
      </c>
      <c r="O249">
        <f t="shared" si="60"/>
        <v>0</v>
      </c>
      <c r="P249">
        <f t="shared" si="61"/>
        <v>0</v>
      </c>
      <c r="Q249">
        <f t="shared" si="62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9"/>
        <v>0</v>
      </c>
      <c r="O250">
        <f t="shared" si="60"/>
        <v>0</v>
      </c>
      <c r="P250">
        <f t="shared" si="61"/>
        <v>0</v>
      </c>
      <c r="Q250">
        <f t="shared" si="62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9"/>
        <v>0</v>
      </c>
      <c r="O251">
        <f t="shared" si="60"/>
        <v>0</v>
      </c>
      <c r="P251">
        <f t="shared" si="61"/>
        <v>0</v>
      </c>
      <c r="Q251">
        <f t="shared" si="62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9"/>
        <v>0</v>
      </c>
      <c r="O252">
        <f t="shared" si="60"/>
        <v>0</v>
      </c>
      <c r="P252">
        <f t="shared" si="61"/>
        <v>0</v>
      </c>
      <c r="Q252">
        <f t="shared" si="62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9"/>
        <v>0</v>
      </c>
      <c r="O253">
        <f t="shared" si="60"/>
        <v>0</v>
      </c>
      <c r="P253">
        <f t="shared" si="61"/>
        <v>0</v>
      </c>
      <c r="Q253">
        <f t="shared" si="62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9"/>
        <v>0</v>
      </c>
      <c r="O254">
        <f t="shared" si="60"/>
        <v>0</v>
      </c>
      <c r="P254">
        <f t="shared" si="61"/>
        <v>0</v>
      </c>
      <c r="Q254">
        <f t="shared" si="62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3">A256*((SUM(F256:I256))+(J256*1950*80))</f>
        <v>0</v>
      </c>
      <c r="O256">
        <f t="shared" ref="O256:O260" si="64">A256*J256</f>
        <v>0</v>
      </c>
      <c r="P256">
        <f t="shared" ref="P256:P260" si="65">A256*K256</f>
        <v>0</v>
      </c>
      <c r="Q256">
        <f t="shared" ref="Q256:Q260" si="66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3"/>
        <v>0</v>
      </c>
      <c r="O257">
        <f t="shared" si="64"/>
        <v>0</v>
      </c>
      <c r="P257">
        <f t="shared" si="65"/>
        <v>0</v>
      </c>
      <c r="Q257">
        <f t="shared" si="66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3"/>
        <v>0</v>
      </c>
      <c r="O258">
        <f t="shared" si="64"/>
        <v>0</v>
      </c>
      <c r="P258">
        <f t="shared" si="65"/>
        <v>0</v>
      </c>
      <c r="Q258">
        <f t="shared" si="66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3"/>
        <v>0</v>
      </c>
      <c r="O259">
        <f t="shared" si="64"/>
        <v>0</v>
      </c>
      <c r="P259">
        <f t="shared" si="65"/>
        <v>0</v>
      </c>
      <c r="Q259">
        <f t="shared" si="66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3"/>
        <v>0</v>
      </c>
      <c r="O260">
        <f t="shared" si="64"/>
        <v>0</v>
      </c>
      <c r="P260">
        <f t="shared" si="65"/>
        <v>0</v>
      </c>
      <c r="Q260">
        <f t="shared" si="66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7">A262*((SUM(F262:I262))+(J262*1950*80))</f>
        <v>0</v>
      </c>
      <c r="O262">
        <f t="shared" ref="O262" si="68">A262*J262</f>
        <v>0</v>
      </c>
      <c r="P262">
        <f t="shared" ref="P262" si="69">A262*K262</f>
        <v>0</v>
      </c>
      <c r="Q262">
        <f t="shared" ref="Q262" si="70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1">A264*((SUM(F264:I264))+(J264*1950*80))</f>
        <v>0</v>
      </c>
      <c r="O264">
        <f t="shared" ref="O264:O268" si="72">A264*J264</f>
        <v>0</v>
      </c>
      <c r="P264">
        <f t="shared" ref="P264:P268" si="73">A264*K264</f>
        <v>0</v>
      </c>
      <c r="Q264">
        <f t="shared" ref="Q264:Q268" si="74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1"/>
        <v>0</v>
      </c>
      <c r="O265">
        <f t="shared" si="72"/>
        <v>0</v>
      </c>
      <c r="P265">
        <f t="shared" si="73"/>
        <v>0</v>
      </c>
      <c r="Q265">
        <f t="shared" si="74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1"/>
        <v>0</v>
      </c>
      <c r="O266">
        <f t="shared" si="72"/>
        <v>0</v>
      </c>
      <c r="P266">
        <f t="shared" si="73"/>
        <v>0</v>
      </c>
      <c r="Q266">
        <f t="shared" si="74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1"/>
        <v>0</v>
      </c>
      <c r="O267">
        <f t="shared" si="72"/>
        <v>0</v>
      </c>
      <c r="P267">
        <f t="shared" si="73"/>
        <v>0</v>
      </c>
      <c r="Q267">
        <f t="shared" si="74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1"/>
        <v>0</v>
      </c>
      <c r="O268">
        <f t="shared" si="72"/>
        <v>0</v>
      </c>
      <c r="P268">
        <f t="shared" si="73"/>
        <v>0</v>
      </c>
      <c r="Q268">
        <f t="shared" si="74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5">A270*((SUM(F270:I270))+(J270*1950*80))</f>
        <v>0</v>
      </c>
      <c r="O270">
        <f t="shared" ref="O270:O274" si="76">A270*J270</f>
        <v>0</v>
      </c>
      <c r="P270">
        <f t="shared" ref="P270:P274" si="77">A270*K270</f>
        <v>0</v>
      </c>
      <c r="Q270">
        <f t="shared" ref="Q270:Q274" si="78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5"/>
        <v>0</v>
      </c>
      <c r="O271">
        <f t="shared" si="76"/>
        <v>0</v>
      </c>
      <c r="P271">
        <f t="shared" si="77"/>
        <v>0</v>
      </c>
      <c r="Q271">
        <f t="shared" si="78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5"/>
        <v>0</v>
      </c>
      <c r="O272">
        <f t="shared" si="76"/>
        <v>0</v>
      </c>
      <c r="P272">
        <f t="shared" si="77"/>
        <v>0</v>
      </c>
      <c r="Q272">
        <f t="shared" si="78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5"/>
        <v>0</v>
      </c>
      <c r="O273">
        <f t="shared" si="76"/>
        <v>0</v>
      </c>
      <c r="P273">
        <f t="shared" si="77"/>
        <v>0</v>
      </c>
      <c r="Q273">
        <f t="shared" si="78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5"/>
        <v>0</v>
      </c>
      <c r="O274">
        <f t="shared" si="76"/>
        <v>0</v>
      </c>
      <c r="P274">
        <f t="shared" si="77"/>
        <v>0</v>
      </c>
      <c r="Q274">
        <f t="shared" si="78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9">A276*((SUM(F276:I276))+(J276*1950*80))</f>
        <v>0</v>
      </c>
      <c r="O276">
        <f t="shared" ref="O276:O278" si="80">A276*J276</f>
        <v>0</v>
      </c>
      <c r="P276">
        <f t="shared" ref="P276:P278" si="81">A276*K276</f>
        <v>0</v>
      </c>
      <c r="Q276">
        <f t="shared" ref="Q276:Q278" si="82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9"/>
        <v>0</v>
      </c>
      <c r="O277">
        <f t="shared" si="80"/>
        <v>0</v>
      </c>
      <c r="P277">
        <f t="shared" si="81"/>
        <v>0</v>
      </c>
      <c r="Q277">
        <f t="shared" si="82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9"/>
        <v>0</v>
      </c>
      <c r="O278">
        <f t="shared" si="80"/>
        <v>0</v>
      </c>
      <c r="P278">
        <f t="shared" si="81"/>
        <v>0</v>
      </c>
      <c r="Q278">
        <f t="shared" si="82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3">A280*((SUM(F280:I280))+(J280*1950*80))</f>
        <v>0</v>
      </c>
      <c r="O280">
        <f t="shared" ref="O280:O281" si="84">A280*J280</f>
        <v>0</v>
      </c>
      <c r="P280">
        <f t="shared" ref="P280:P281" si="85">A280*K280</f>
        <v>0</v>
      </c>
      <c r="Q280">
        <f t="shared" ref="Q280:Q281" si="86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3"/>
        <v>0</v>
      </c>
      <c r="O281">
        <f t="shared" si="84"/>
        <v>0</v>
      </c>
      <c r="P281">
        <f t="shared" si="85"/>
        <v>0</v>
      </c>
      <c r="Q281">
        <f t="shared" si="86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7">A283*((SUM(F283:I283))+(J283*1950*80))</f>
        <v>0</v>
      </c>
      <c r="O283">
        <f t="shared" ref="O283" si="88">A283*J283</f>
        <v>0</v>
      </c>
      <c r="P283">
        <f t="shared" ref="P283" si="89">A283*K283</f>
        <v>0</v>
      </c>
      <c r="Q283">
        <f t="shared" ref="Q283" si="90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1">A285*((SUM(F285:I285))+(J285*1950*80))</f>
        <v>0</v>
      </c>
      <c r="O285">
        <f t="shared" ref="O285:O286" si="92">A285*J285</f>
        <v>0</v>
      </c>
      <c r="P285">
        <f t="shared" ref="P285:P286" si="93">A285*K285</f>
        <v>0</v>
      </c>
      <c r="Q285">
        <f t="shared" ref="Q285:Q286" si="94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1"/>
        <v>0</v>
      </c>
      <c r="O286">
        <f t="shared" si="92"/>
        <v>0</v>
      </c>
      <c r="P286">
        <f t="shared" si="93"/>
        <v>0</v>
      </c>
      <c r="Q286">
        <f t="shared" si="94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5">A288*((SUM(F288:I288))+(J288*1950*80))</f>
        <v>0</v>
      </c>
      <c r="O288">
        <f t="shared" ref="O288:O290" si="96">A288*J288</f>
        <v>0</v>
      </c>
      <c r="P288">
        <f t="shared" ref="P288:P290" si="97">A288*K288</f>
        <v>0</v>
      </c>
      <c r="Q288">
        <f t="shared" ref="Q288:Q290" si="98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5"/>
        <v>0</v>
      </c>
      <c r="O289">
        <f t="shared" si="96"/>
        <v>0</v>
      </c>
      <c r="P289">
        <f t="shared" si="97"/>
        <v>0</v>
      </c>
      <c r="Q289">
        <f t="shared" si="98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5"/>
        <v>0</v>
      </c>
      <c r="O290">
        <f t="shared" si="96"/>
        <v>0</v>
      </c>
      <c r="P290">
        <f t="shared" si="97"/>
        <v>0</v>
      </c>
      <c r="Q290">
        <f t="shared" si="98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9">SUM(O174:O290)</f>
        <v>0</v>
      </c>
      <c r="P291" s="28">
        <f t="shared" si="99"/>
        <v>0</v>
      </c>
      <c r="Q291" s="28">
        <f t="shared" si="99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0">A292*((SUM(F292:I292))+(J292*1950*80))</f>
        <v>0</v>
      </c>
      <c r="O292">
        <f t="shared" ref="O292:O299" si="101">A292*J292</f>
        <v>0</v>
      </c>
      <c r="P292">
        <f t="shared" ref="P292:P299" si="102">A292*K292</f>
        <v>0</v>
      </c>
      <c r="Q292">
        <f t="shared" ref="Q292:Q299" si="103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0"/>
        <v>0</v>
      </c>
      <c r="O293">
        <f t="shared" si="101"/>
        <v>0</v>
      </c>
      <c r="P293">
        <f t="shared" si="102"/>
        <v>0</v>
      </c>
      <c r="Q293">
        <f t="shared" si="103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0"/>
        <v>0</v>
      </c>
      <c r="O294">
        <f t="shared" si="101"/>
        <v>0</v>
      </c>
      <c r="P294">
        <f t="shared" si="102"/>
        <v>0</v>
      </c>
      <c r="Q294">
        <f t="shared" si="103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0"/>
        <v>0</v>
      </c>
      <c r="O295">
        <f t="shared" si="101"/>
        <v>0</v>
      </c>
      <c r="P295">
        <f t="shared" si="102"/>
        <v>0</v>
      </c>
      <c r="Q295">
        <f t="shared" si="103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0"/>
        <v>0</v>
      </c>
      <c r="O296">
        <f t="shared" si="101"/>
        <v>0</v>
      </c>
      <c r="P296">
        <f t="shared" si="102"/>
        <v>0</v>
      </c>
      <c r="Q296">
        <f t="shared" si="103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0"/>
        <v>0</v>
      </c>
      <c r="O297">
        <f t="shared" si="101"/>
        <v>0</v>
      </c>
      <c r="P297">
        <f t="shared" si="102"/>
        <v>0</v>
      </c>
      <c r="Q297">
        <f t="shared" si="103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0"/>
        <v>0</v>
      </c>
      <c r="O298">
        <f t="shared" si="101"/>
        <v>0</v>
      </c>
      <c r="P298">
        <f t="shared" si="102"/>
        <v>0</v>
      </c>
      <c r="Q298">
        <f t="shared" si="103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0"/>
        <v>0</v>
      </c>
      <c r="O299">
        <f t="shared" si="101"/>
        <v>0</v>
      </c>
      <c r="P299">
        <f t="shared" si="102"/>
        <v>0</v>
      </c>
      <c r="Q299">
        <f t="shared" si="103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4">A301*((SUM(F301:I301))+(J301*1950*80))</f>
        <v>0</v>
      </c>
      <c r="O301">
        <f t="shared" ref="O301:O310" si="105">A301*J301</f>
        <v>0</v>
      </c>
      <c r="P301">
        <f t="shared" ref="P301:P310" si="106">A301*K301</f>
        <v>0</v>
      </c>
      <c r="Q301">
        <f t="shared" ref="Q301:Q310" si="107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4"/>
        <v>0</v>
      </c>
      <c r="O302">
        <f t="shared" si="105"/>
        <v>0</v>
      </c>
      <c r="P302">
        <f t="shared" si="106"/>
        <v>0</v>
      </c>
      <c r="Q302">
        <f t="shared" si="107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4"/>
        <v>0</v>
      </c>
      <c r="O303">
        <f t="shared" si="105"/>
        <v>0</v>
      </c>
      <c r="P303">
        <f t="shared" si="106"/>
        <v>0</v>
      </c>
      <c r="Q303">
        <f t="shared" si="107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4"/>
        <v>0</v>
      </c>
      <c r="O304">
        <f t="shared" si="105"/>
        <v>0</v>
      </c>
      <c r="P304">
        <f t="shared" si="106"/>
        <v>0</v>
      </c>
      <c r="Q304">
        <f t="shared" si="107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4"/>
        <v>0</v>
      </c>
      <c r="O305">
        <f t="shared" si="105"/>
        <v>0</v>
      </c>
      <c r="P305">
        <f t="shared" si="106"/>
        <v>0</v>
      </c>
      <c r="Q305">
        <f t="shared" si="107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4"/>
        <v>0</v>
      </c>
      <c r="O306">
        <f t="shared" si="105"/>
        <v>0</v>
      </c>
      <c r="P306">
        <f t="shared" si="106"/>
        <v>0</v>
      </c>
      <c r="Q306">
        <f t="shared" si="107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4"/>
        <v>0</v>
      </c>
      <c r="O307">
        <f t="shared" si="105"/>
        <v>0</v>
      </c>
      <c r="P307">
        <f t="shared" si="106"/>
        <v>0</v>
      </c>
      <c r="Q307">
        <f t="shared" si="107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4"/>
        <v>0</v>
      </c>
      <c r="O308">
        <f t="shared" si="105"/>
        <v>0</v>
      </c>
      <c r="P308">
        <f t="shared" si="106"/>
        <v>0</v>
      </c>
      <c r="Q308">
        <f t="shared" si="107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4"/>
        <v>0</v>
      </c>
      <c r="O309">
        <f t="shared" si="105"/>
        <v>0</v>
      </c>
      <c r="P309">
        <f t="shared" si="106"/>
        <v>0</v>
      </c>
      <c r="Q309">
        <f t="shared" si="107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4"/>
        <v>0</v>
      </c>
      <c r="O310">
        <f t="shared" si="105"/>
        <v>0</v>
      </c>
      <c r="P310">
        <f t="shared" si="106"/>
        <v>0</v>
      </c>
      <c r="Q310">
        <f t="shared" si="107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8">A312*((SUM(F312:I312))+(J312*1950*80))</f>
        <v>0</v>
      </c>
      <c r="O312">
        <f t="shared" ref="O312:O375" si="109">A312*J312</f>
        <v>0</v>
      </c>
      <c r="P312">
        <f t="shared" ref="P312:P375" si="110">A312*K312</f>
        <v>0</v>
      </c>
      <c r="Q312">
        <f t="shared" ref="Q312:Q375" si="111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8"/>
        <v>0</v>
      </c>
      <c r="O313">
        <f t="shared" si="109"/>
        <v>0</v>
      </c>
      <c r="P313">
        <f t="shared" si="110"/>
        <v>0</v>
      </c>
      <c r="Q313">
        <f t="shared" si="111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8"/>
        <v>0</v>
      </c>
      <c r="O314">
        <f t="shared" si="109"/>
        <v>0</v>
      </c>
      <c r="P314">
        <f t="shared" si="110"/>
        <v>0</v>
      </c>
      <c r="Q314">
        <f t="shared" si="111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8"/>
        <v>0</v>
      </c>
      <c r="O315">
        <f t="shared" si="109"/>
        <v>0</v>
      </c>
      <c r="P315">
        <f t="shared" si="110"/>
        <v>0</v>
      </c>
      <c r="Q315">
        <f t="shared" si="111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8"/>
        <v>0</v>
      </c>
      <c r="O316">
        <f t="shared" si="109"/>
        <v>0</v>
      </c>
      <c r="P316">
        <f t="shared" si="110"/>
        <v>0</v>
      </c>
      <c r="Q316">
        <f t="shared" si="111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8"/>
        <v>0</v>
      </c>
      <c r="O317">
        <f t="shared" si="109"/>
        <v>0</v>
      </c>
      <c r="P317">
        <f t="shared" si="110"/>
        <v>0</v>
      </c>
      <c r="Q317">
        <f t="shared" si="111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8"/>
        <v>0</v>
      </c>
      <c r="O318">
        <f t="shared" si="109"/>
        <v>0</v>
      </c>
      <c r="P318">
        <f t="shared" si="110"/>
        <v>0</v>
      </c>
      <c r="Q318">
        <f t="shared" si="111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8"/>
        <v>0</v>
      </c>
      <c r="O320">
        <f t="shared" si="109"/>
        <v>0</v>
      </c>
      <c r="P320">
        <f t="shared" si="110"/>
        <v>0</v>
      </c>
      <c r="Q320">
        <f t="shared" si="111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8"/>
        <v>0</v>
      </c>
      <c r="O321">
        <f t="shared" si="109"/>
        <v>0</v>
      </c>
      <c r="P321">
        <f t="shared" si="110"/>
        <v>0</v>
      </c>
      <c r="Q321">
        <f t="shared" si="111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8"/>
        <v>0</v>
      </c>
      <c r="O322">
        <f t="shared" si="109"/>
        <v>0</v>
      </c>
      <c r="P322">
        <f t="shared" si="110"/>
        <v>0</v>
      </c>
      <c r="Q322">
        <f t="shared" si="111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8"/>
        <v>0</v>
      </c>
      <c r="O323">
        <f t="shared" si="109"/>
        <v>0</v>
      </c>
      <c r="P323">
        <f t="shared" si="110"/>
        <v>0</v>
      </c>
      <c r="Q323">
        <f t="shared" si="111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8"/>
        <v>0</v>
      </c>
      <c r="O324">
        <f t="shared" si="109"/>
        <v>0</v>
      </c>
      <c r="P324">
        <f t="shared" si="110"/>
        <v>0</v>
      </c>
      <c r="Q324">
        <f t="shared" si="111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8"/>
        <v>0</v>
      </c>
      <c r="O325">
        <f t="shared" si="109"/>
        <v>0</v>
      </c>
      <c r="P325">
        <f t="shared" si="110"/>
        <v>0</v>
      </c>
      <c r="Q325">
        <f t="shared" si="111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8"/>
        <v>0</v>
      </c>
      <c r="O326">
        <f t="shared" si="109"/>
        <v>0</v>
      </c>
      <c r="P326">
        <f t="shared" si="110"/>
        <v>0</v>
      </c>
      <c r="Q326">
        <f t="shared" si="111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8"/>
        <v>0</v>
      </c>
      <c r="O327">
        <f t="shared" si="109"/>
        <v>0</v>
      </c>
      <c r="P327">
        <f t="shared" si="110"/>
        <v>0</v>
      </c>
      <c r="Q327">
        <f t="shared" si="111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8"/>
        <v>0</v>
      </c>
      <c r="O328">
        <f t="shared" si="109"/>
        <v>0</v>
      </c>
      <c r="P328">
        <f t="shared" si="110"/>
        <v>0</v>
      </c>
      <c r="Q328">
        <f t="shared" si="111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8"/>
        <v>0</v>
      </c>
      <c r="O330">
        <f t="shared" si="109"/>
        <v>0</v>
      </c>
      <c r="P330">
        <f t="shared" si="110"/>
        <v>0</v>
      </c>
      <c r="Q330">
        <f t="shared" si="111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8"/>
        <v>0</v>
      </c>
      <c r="O331">
        <f t="shared" si="109"/>
        <v>0</v>
      </c>
      <c r="P331">
        <f t="shared" si="110"/>
        <v>0</v>
      </c>
      <c r="Q331">
        <f t="shared" si="111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8"/>
        <v>0</v>
      </c>
      <c r="O332">
        <f t="shared" si="109"/>
        <v>0</v>
      </c>
      <c r="P332">
        <f t="shared" si="110"/>
        <v>0</v>
      </c>
      <c r="Q332">
        <f t="shared" si="111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8"/>
        <v>0</v>
      </c>
      <c r="O333">
        <f t="shared" si="109"/>
        <v>0</v>
      </c>
      <c r="P333">
        <f t="shared" si="110"/>
        <v>0</v>
      </c>
      <c r="Q333">
        <f t="shared" si="111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8"/>
        <v>0</v>
      </c>
      <c r="O334">
        <f t="shared" si="109"/>
        <v>0</v>
      </c>
      <c r="P334">
        <f t="shared" si="110"/>
        <v>0</v>
      </c>
      <c r="Q334">
        <f t="shared" si="111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8"/>
        <v>0</v>
      </c>
      <c r="O336">
        <f t="shared" si="109"/>
        <v>0</v>
      </c>
      <c r="P336">
        <f t="shared" si="110"/>
        <v>0</v>
      </c>
      <c r="Q336">
        <f t="shared" si="111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8"/>
        <v>0</v>
      </c>
      <c r="O337">
        <f t="shared" si="109"/>
        <v>0</v>
      </c>
      <c r="P337">
        <f t="shared" si="110"/>
        <v>0</v>
      </c>
      <c r="Q337">
        <f t="shared" si="111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8"/>
        <v>0</v>
      </c>
      <c r="O338">
        <f t="shared" si="109"/>
        <v>0</v>
      </c>
      <c r="P338">
        <f t="shared" si="110"/>
        <v>0</v>
      </c>
      <c r="Q338">
        <f t="shared" si="111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8"/>
        <v>0</v>
      </c>
      <c r="O339">
        <f t="shared" si="109"/>
        <v>0</v>
      </c>
      <c r="P339">
        <f t="shared" si="110"/>
        <v>0</v>
      </c>
      <c r="Q339">
        <f t="shared" si="111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8"/>
        <v>0</v>
      </c>
      <c r="O340">
        <f t="shared" si="109"/>
        <v>0</v>
      </c>
      <c r="P340">
        <f t="shared" si="110"/>
        <v>0</v>
      </c>
      <c r="Q340">
        <f t="shared" si="111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8"/>
        <v>0</v>
      </c>
      <c r="O341">
        <f t="shared" si="109"/>
        <v>0</v>
      </c>
      <c r="P341">
        <f t="shared" si="110"/>
        <v>0</v>
      </c>
      <c r="Q341">
        <f t="shared" si="111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8"/>
        <v>0</v>
      </c>
      <c r="O342">
        <f t="shared" si="109"/>
        <v>0</v>
      </c>
      <c r="P342">
        <f t="shared" si="110"/>
        <v>0</v>
      </c>
      <c r="Q342">
        <f t="shared" si="111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8"/>
        <v>0</v>
      </c>
      <c r="O343">
        <f t="shared" si="109"/>
        <v>0</v>
      </c>
      <c r="P343">
        <f t="shared" si="110"/>
        <v>0</v>
      </c>
      <c r="Q343">
        <f t="shared" si="111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8"/>
        <v>0</v>
      </c>
      <c r="O345">
        <f t="shared" si="109"/>
        <v>0</v>
      </c>
      <c r="P345">
        <f t="shared" si="110"/>
        <v>0</v>
      </c>
      <c r="Q345">
        <f t="shared" si="111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8"/>
        <v>0</v>
      </c>
      <c r="O346">
        <f t="shared" si="109"/>
        <v>0</v>
      </c>
      <c r="P346">
        <f t="shared" si="110"/>
        <v>0</v>
      </c>
      <c r="Q346">
        <f t="shared" si="111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8"/>
        <v>0</v>
      </c>
      <c r="O347">
        <f t="shared" si="109"/>
        <v>0</v>
      </c>
      <c r="P347">
        <f t="shared" si="110"/>
        <v>0</v>
      </c>
      <c r="Q347">
        <f t="shared" si="111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8"/>
        <v>0</v>
      </c>
      <c r="O348">
        <f t="shared" si="109"/>
        <v>0</v>
      </c>
      <c r="P348">
        <f t="shared" si="110"/>
        <v>0</v>
      </c>
      <c r="Q348">
        <f t="shared" si="111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8"/>
        <v>0</v>
      </c>
      <c r="O349">
        <f t="shared" si="109"/>
        <v>0</v>
      </c>
      <c r="P349">
        <f t="shared" si="110"/>
        <v>0</v>
      </c>
      <c r="Q349">
        <f t="shared" si="111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8"/>
        <v>0</v>
      </c>
      <c r="O350">
        <f t="shared" si="109"/>
        <v>0</v>
      </c>
      <c r="P350">
        <f t="shared" si="110"/>
        <v>0</v>
      </c>
      <c r="Q350">
        <f t="shared" si="111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8"/>
        <v>0</v>
      </c>
      <c r="O351">
        <f t="shared" si="109"/>
        <v>0</v>
      </c>
      <c r="P351">
        <f t="shared" si="110"/>
        <v>0</v>
      </c>
      <c r="Q351">
        <f t="shared" si="111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8"/>
        <v>0</v>
      </c>
      <c r="O352">
        <f t="shared" si="109"/>
        <v>0</v>
      </c>
      <c r="P352">
        <f t="shared" si="110"/>
        <v>0</v>
      </c>
      <c r="Q352">
        <f t="shared" si="111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8"/>
        <v>0</v>
      </c>
      <c r="O353">
        <f t="shared" si="109"/>
        <v>0</v>
      </c>
      <c r="P353">
        <f t="shared" si="110"/>
        <v>0</v>
      </c>
      <c r="Q353">
        <f t="shared" si="111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8"/>
        <v>0</v>
      </c>
      <c r="O354">
        <f t="shared" si="109"/>
        <v>0</v>
      </c>
      <c r="P354">
        <f t="shared" si="110"/>
        <v>0</v>
      </c>
      <c r="Q354">
        <f t="shared" si="111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8"/>
        <v>0</v>
      </c>
      <c r="O356">
        <f t="shared" si="109"/>
        <v>0</v>
      </c>
      <c r="P356">
        <f t="shared" si="110"/>
        <v>0</v>
      </c>
      <c r="Q356">
        <f t="shared" si="111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8"/>
        <v>0</v>
      </c>
      <c r="O357">
        <f t="shared" si="109"/>
        <v>0</v>
      </c>
      <c r="P357">
        <f t="shared" si="110"/>
        <v>0</v>
      </c>
      <c r="Q357">
        <f t="shared" si="111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8"/>
        <v>0</v>
      </c>
      <c r="O358">
        <f t="shared" si="109"/>
        <v>0</v>
      </c>
      <c r="P358">
        <f t="shared" si="110"/>
        <v>0</v>
      </c>
      <c r="Q358">
        <f t="shared" si="111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8"/>
        <v>0</v>
      </c>
      <c r="O359">
        <f t="shared" si="109"/>
        <v>0</v>
      </c>
      <c r="P359">
        <f t="shared" si="110"/>
        <v>0</v>
      </c>
      <c r="Q359">
        <f t="shared" si="111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8"/>
        <v>0</v>
      </c>
      <c r="O360">
        <f t="shared" si="109"/>
        <v>0</v>
      </c>
      <c r="P360">
        <f t="shared" si="110"/>
        <v>0</v>
      </c>
      <c r="Q360">
        <f t="shared" si="111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8"/>
        <v>0</v>
      </c>
      <c r="O361">
        <f t="shared" si="109"/>
        <v>0</v>
      </c>
      <c r="P361">
        <f t="shared" si="110"/>
        <v>0</v>
      </c>
      <c r="Q361">
        <f t="shared" si="111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8"/>
        <v>0</v>
      </c>
      <c r="O362">
        <f t="shared" si="109"/>
        <v>0</v>
      </c>
      <c r="P362">
        <f t="shared" si="110"/>
        <v>0</v>
      </c>
      <c r="Q362">
        <f t="shared" si="111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8"/>
        <v>0</v>
      </c>
      <c r="O363">
        <f t="shared" si="109"/>
        <v>0</v>
      </c>
      <c r="P363">
        <f t="shared" si="110"/>
        <v>0</v>
      </c>
      <c r="Q363">
        <f t="shared" si="111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8"/>
        <v>0</v>
      </c>
      <c r="O365">
        <f t="shared" si="109"/>
        <v>0</v>
      </c>
      <c r="P365">
        <f t="shared" si="110"/>
        <v>0</v>
      </c>
      <c r="Q365">
        <f t="shared" si="111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8"/>
        <v>0</v>
      </c>
      <c r="O366">
        <f t="shared" si="109"/>
        <v>0</v>
      </c>
      <c r="P366">
        <f t="shared" si="110"/>
        <v>0</v>
      </c>
      <c r="Q366">
        <f t="shared" si="111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8"/>
        <v>0</v>
      </c>
      <c r="O367">
        <f t="shared" si="109"/>
        <v>0</v>
      </c>
      <c r="P367">
        <f t="shared" si="110"/>
        <v>0</v>
      </c>
      <c r="Q367">
        <f t="shared" si="111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8"/>
        <v>0</v>
      </c>
      <c r="O368">
        <f t="shared" si="109"/>
        <v>0</v>
      </c>
      <c r="P368">
        <f t="shared" si="110"/>
        <v>0</v>
      </c>
      <c r="Q368">
        <f t="shared" si="111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8"/>
        <v>0</v>
      </c>
      <c r="O369">
        <f t="shared" si="109"/>
        <v>0</v>
      </c>
      <c r="P369">
        <f t="shared" si="110"/>
        <v>0</v>
      </c>
      <c r="Q369">
        <f t="shared" si="111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8"/>
        <v>0</v>
      </c>
      <c r="O371">
        <f t="shared" si="109"/>
        <v>0</v>
      </c>
      <c r="P371">
        <f t="shared" si="110"/>
        <v>0</v>
      </c>
      <c r="Q371">
        <f t="shared" si="111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8"/>
        <v>0</v>
      </c>
      <c r="O372">
        <f t="shared" si="109"/>
        <v>0</v>
      </c>
      <c r="P372">
        <f t="shared" si="110"/>
        <v>0</v>
      </c>
      <c r="Q372">
        <f t="shared" si="111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8"/>
        <v>0</v>
      </c>
      <c r="O373">
        <f t="shared" si="109"/>
        <v>0</v>
      </c>
      <c r="P373">
        <f t="shared" si="110"/>
        <v>0</v>
      </c>
      <c r="Q373">
        <f t="shared" si="111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8"/>
        <v>0</v>
      </c>
      <c r="O374">
        <f t="shared" si="109"/>
        <v>0</v>
      </c>
      <c r="P374">
        <f t="shared" si="110"/>
        <v>0</v>
      </c>
      <c r="Q374">
        <f t="shared" si="111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8"/>
        <v>0</v>
      </c>
      <c r="O375">
        <f t="shared" si="109"/>
        <v>0</v>
      </c>
      <c r="P375">
        <f t="shared" si="110"/>
        <v>0</v>
      </c>
      <c r="Q375">
        <f t="shared" si="111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2">A377*((SUM(F377:I377))+(J377*1950*80))</f>
        <v>0</v>
      </c>
      <c r="O377">
        <f t="shared" ref="O377:O440" si="113">A377*J377</f>
        <v>0</v>
      </c>
      <c r="P377">
        <f t="shared" ref="P377:P440" si="114">A377*K377</f>
        <v>0</v>
      </c>
      <c r="Q377">
        <f t="shared" ref="Q377:Q440" si="115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2"/>
        <v>0</v>
      </c>
      <c r="O378">
        <f t="shared" si="113"/>
        <v>0</v>
      </c>
      <c r="P378">
        <f t="shared" si="114"/>
        <v>0</v>
      </c>
      <c r="Q378">
        <f t="shared" si="115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2"/>
        <v>0</v>
      </c>
      <c r="O379">
        <f t="shared" si="113"/>
        <v>0</v>
      </c>
      <c r="P379">
        <f t="shared" si="114"/>
        <v>0</v>
      </c>
      <c r="Q379">
        <f t="shared" si="115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2"/>
        <v>0</v>
      </c>
      <c r="O380">
        <f t="shared" si="113"/>
        <v>0</v>
      </c>
      <c r="P380">
        <f t="shared" si="114"/>
        <v>0</v>
      </c>
      <c r="Q380">
        <f t="shared" si="115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2"/>
        <v>0</v>
      </c>
      <c r="O381">
        <f t="shared" si="113"/>
        <v>0</v>
      </c>
      <c r="P381">
        <f t="shared" si="114"/>
        <v>0</v>
      </c>
      <c r="Q381">
        <f t="shared" si="115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2"/>
        <v>0</v>
      </c>
      <c r="O382">
        <f t="shared" si="113"/>
        <v>0</v>
      </c>
      <c r="P382">
        <f t="shared" si="114"/>
        <v>0</v>
      </c>
      <c r="Q382">
        <f t="shared" si="115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2"/>
        <v>0</v>
      </c>
      <c r="O383">
        <f t="shared" si="113"/>
        <v>0</v>
      </c>
      <c r="P383">
        <f t="shared" si="114"/>
        <v>0</v>
      </c>
      <c r="Q383">
        <f t="shared" si="115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2"/>
        <v>0</v>
      </c>
      <c r="O385">
        <f t="shared" si="113"/>
        <v>0</v>
      </c>
      <c r="P385">
        <f t="shared" si="114"/>
        <v>0</v>
      </c>
      <c r="Q385">
        <f t="shared" si="115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2"/>
        <v>0</v>
      </c>
      <c r="O386">
        <f t="shared" si="113"/>
        <v>0</v>
      </c>
      <c r="P386">
        <f t="shared" si="114"/>
        <v>0</v>
      </c>
      <c r="Q386">
        <f t="shared" si="115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2"/>
        <v>0</v>
      </c>
      <c r="O387">
        <f t="shared" si="113"/>
        <v>0</v>
      </c>
      <c r="P387">
        <f t="shared" si="114"/>
        <v>0</v>
      </c>
      <c r="Q387">
        <f t="shared" si="115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2"/>
        <v>0</v>
      </c>
      <c r="O388">
        <f t="shared" si="113"/>
        <v>0</v>
      </c>
      <c r="P388">
        <f t="shared" si="114"/>
        <v>0</v>
      </c>
      <c r="Q388">
        <f t="shared" si="115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2"/>
        <v>0</v>
      </c>
      <c r="O389">
        <f t="shared" si="113"/>
        <v>0</v>
      </c>
      <c r="P389">
        <f t="shared" si="114"/>
        <v>0</v>
      </c>
      <c r="Q389">
        <f t="shared" si="115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2"/>
        <v>0</v>
      </c>
      <c r="O390">
        <f t="shared" si="113"/>
        <v>0</v>
      </c>
      <c r="P390">
        <f t="shared" si="114"/>
        <v>0</v>
      </c>
      <c r="Q390">
        <f t="shared" si="115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2"/>
        <v>0</v>
      </c>
      <c r="O391">
        <f t="shared" si="113"/>
        <v>0</v>
      </c>
      <c r="P391">
        <f t="shared" si="114"/>
        <v>0</v>
      </c>
      <c r="Q391">
        <f t="shared" si="115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2"/>
        <v>0</v>
      </c>
      <c r="O392">
        <f t="shared" si="113"/>
        <v>0</v>
      </c>
      <c r="P392">
        <f t="shared" si="114"/>
        <v>0</v>
      </c>
      <c r="Q392">
        <f t="shared" si="115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2"/>
        <v>0</v>
      </c>
      <c r="O393">
        <f t="shared" si="113"/>
        <v>0</v>
      </c>
      <c r="P393">
        <f t="shared" si="114"/>
        <v>0</v>
      </c>
      <c r="Q393">
        <f t="shared" si="115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2"/>
        <v>0</v>
      </c>
      <c r="O394">
        <f t="shared" si="113"/>
        <v>0</v>
      </c>
      <c r="P394">
        <f t="shared" si="114"/>
        <v>0</v>
      </c>
      <c r="Q394">
        <f t="shared" si="115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2"/>
        <v>0</v>
      </c>
      <c r="O395">
        <f t="shared" si="113"/>
        <v>0</v>
      </c>
      <c r="P395">
        <f t="shared" si="114"/>
        <v>0</v>
      </c>
      <c r="Q395">
        <f t="shared" si="115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2"/>
        <v>0</v>
      </c>
      <c r="O396">
        <f t="shared" si="113"/>
        <v>0</v>
      </c>
      <c r="P396">
        <f t="shared" si="114"/>
        <v>0</v>
      </c>
      <c r="Q396">
        <f t="shared" si="115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2"/>
        <v>0</v>
      </c>
      <c r="O398">
        <f t="shared" si="113"/>
        <v>0</v>
      </c>
      <c r="P398">
        <f t="shared" si="114"/>
        <v>0</v>
      </c>
      <c r="Q398">
        <f t="shared" si="115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2"/>
        <v>0</v>
      </c>
      <c r="O399">
        <f t="shared" si="113"/>
        <v>0</v>
      </c>
      <c r="P399">
        <f t="shared" si="114"/>
        <v>0</v>
      </c>
      <c r="Q399">
        <f t="shared" si="115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2"/>
        <v>0</v>
      </c>
      <c r="O400">
        <f t="shared" si="113"/>
        <v>0</v>
      </c>
      <c r="P400">
        <f t="shared" si="114"/>
        <v>0</v>
      </c>
      <c r="Q400">
        <f t="shared" si="115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2"/>
        <v>0</v>
      </c>
      <c r="O401">
        <f t="shared" si="113"/>
        <v>0</v>
      </c>
      <c r="P401">
        <f t="shared" si="114"/>
        <v>0</v>
      </c>
      <c r="Q401">
        <f t="shared" si="115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2"/>
        <v>0</v>
      </c>
      <c r="O402">
        <f t="shared" si="113"/>
        <v>0</v>
      </c>
      <c r="P402">
        <f t="shared" si="114"/>
        <v>0</v>
      </c>
      <c r="Q402">
        <f t="shared" si="115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2"/>
        <v>0</v>
      </c>
      <c r="O403">
        <f t="shared" si="113"/>
        <v>0</v>
      </c>
      <c r="P403">
        <f t="shared" si="114"/>
        <v>0</v>
      </c>
      <c r="Q403">
        <f t="shared" si="115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2"/>
        <v>0</v>
      </c>
      <c r="O404">
        <f t="shared" si="113"/>
        <v>0</v>
      </c>
      <c r="P404">
        <f t="shared" si="114"/>
        <v>0</v>
      </c>
      <c r="Q404">
        <f t="shared" si="115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2"/>
        <v>0</v>
      </c>
      <c r="O405">
        <f t="shared" si="113"/>
        <v>0</v>
      </c>
      <c r="P405">
        <f t="shared" si="114"/>
        <v>0</v>
      </c>
      <c r="Q405">
        <f t="shared" si="115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2"/>
        <v>0</v>
      </c>
      <c r="O406">
        <f t="shared" si="113"/>
        <v>0</v>
      </c>
      <c r="P406">
        <f t="shared" si="114"/>
        <v>0</v>
      </c>
      <c r="Q406">
        <f t="shared" si="115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2"/>
        <v>0</v>
      </c>
      <c r="O408">
        <f t="shared" si="113"/>
        <v>0</v>
      </c>
      <c r="P408">
        <f t="shared" si="114"/>
        <v>0</v>
      </c>
      <c r="Q408">
        <f t="shared" si="115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2"/>
        <v>0</v>
      </c>
      <c r="O409">
        <f t="shared" si="113"/>
        <v>0</v>
      </c>
      <c r="P409">
        <f t="shared" si="114"/>
        <v>0</v>
      </c>
      <c r="Q409">
        <f t="shared" si="115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2"/>
        <v>0</v>
      </c>
      <c r="O410">
        <f t="shared" si="113"/>
        <v>0</v>
      </c>
      <c r="P410">
        <f t="shared" si="114"/>
        <v>0</v>
      </c>
      <c r="Q410">
        <f t="shared" si="115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2"/>
        <v>0</v>
      </c>
      <c r="O411">
        <f t="shared" si="113"/>
        <v>0</v>
      </c>
      <c r="P411">
        <f t="shared" si="114"/>
        <v>0</v>
      </c>
      <c r="Q411">
        <f t="shared" si="115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2"/>
        <v>0</v>
      </c>
      <c r="O412">
        <f t="shared" si="113"/>
        <v>0</v>
      </c>
      <c r="P412">
        <f t="shared" si="114"/>
        <v>0</v>
      </c>
      <c r="Q412">
        <f t="shared" si="115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2"/>
        <v>0</v>
      </c>
      <c r="O413">
        <f t="shared" si="113"/>
        <v>0</v>
      </c>
      <c r="P413">
        <f t="shared" si="114"/>
        <v>0</v>
      </c>
      <c r="Q413">
        <f t="shared" si="115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2"/>
        <v>0</v>
      </c>
      <c r="O414">
        <f t="shared" si="113"/>
        <v>0</v>
      </c>
      <c r="P414">
        <f t="shared" si="114"/>
        <v>0</v>
      </c>
      <c r="Q414">
        <f t="shared" si="115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2"/>
        <v>0</v>
      </c>
      <c r="O415">
        <f t="shared" si="113"/>
        <v>0</v>
      </c>
      <c r="P415">
        <f t="shared" si="114"/>
        <v>0</v>
      </c>
      <c r="Q415">
        <f t="shared" si="115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2"/>
        <v>0</v>
      </c>
      <c r="O416">
        <f t="shared" si="113"/>
        <v>0</v>
      </c>
      <c r="P416">
        <f t="shared" si="114"/>
        <v>0</v>
      </c>
      <c r="Q416">
        <f t="shared" si="115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2"/>
        <v>0</v>
      </c>
      <c r="O418">
        <f t="shared" si="113"/>
        <v>0</v>
      </c>
      <c r="P418">
        <f t="shared" si="114"/>
        <v>0</v>
      </c>
      <c r="Q418">
        <f t="shared" si="115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2"/>
        <v>0</v>
      </c>
      <c r="O419">
        <f t="shared" si="113"/>
        <v>0</v>
      </c>
      <c r="P419">
        <f t="shared" si="114"/>
        <v>0</v>
      </c>
      <c r="Q419">
        <f t="shared" si="115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2"/>
        <v>0</v>
      </c>
      <c r="O420">
        <f t="shared" si="113"/>
        <v>0</v>
      </c>
      <c r="P420">
        <f t="shared" si="114"/>
        <v>0</v>
      </c>
      <c r="Q420">
        <f t="shared" si="115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2"/>
        <v>0</v>
      </c>
      <c r="O421">
        <f t="shared" si="113"/>
        <v>0</v>
      </c>
      <c r="P421">
        <f t="shared" si="114"/>
        <v>0</v>
      </c>
      <c r="Q421">
        <f t="shared" si="115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2"/>
        <v>0</v>
      </c>
      <c r="O422">
        <f t="shared" si="113"/>
        <v>0</v>
      </c>
      <c r="P422">
        <f t="shared" si="114"/>
        <v>0</v>
      </c>
      <c r="Q422">
        <f t="shared" si="115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2"/>
        <v>0</v>
      </c>
      <c r="O423">
        <f t="shared" si="113"/>
        <v>0</v>
      </c>
      <c r="P423">
        <f t="shared" si="114"/>
        <v>0</v>
      </c>
      <c r="Q423">
        <f t="shared" si="115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2"/>
        <v>0</v>
      </c>
      <c r="O424">
        <f t="shared" si="113"/>
        <v>0</v>
      </c>
      <c r="P424">
        <f t="shared" si="114"/>
        <v>0</v>
      </c>
      <c r="Q424">
        <f t="shared" si="115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2"/>
        <v>0</v>
      </c>
      <c r="O425">
        <f t="shared" si="113"/>
        <v>0</v>
      </c>
      <c r="P425">
        <f t="shared" si="114"/>
        <v>0</v>
      </c>
      <c r="Q425">
        <f t="shared" si="115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2"/>
        <v>0</v>
      </c>
      <c r="O426">
        <f t="shared" si="113"/>
        <v>0</v>
      </c>
      <c r="P426">
        <f t="shared" si="114"/>
        <v>0</v>
      </c>
      <c r="Q426">
        <f t="shared" si="115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2"/>
        <v>0</v>
      </c>
      <c r="O427">
        <f t="shared" si="113"/>
        <v>0</v>
      </c>
      <c r="P427">
        <f t="shared" si="114"/>
        <v>0</v>
      </c>
      <c r="Q427">
        <f t="shared" si="115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2"/>
        <v>0</v>
      </c>
      <c r="O429">
        <f t="shared" si="113"/>
        <v>0</v>
      </c>
      <c r="P429">
        <f t="shared" si="114"/>
        <v>0</v>
      </c>
      <c r="Q429">
        <f t="shared" si="115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2"/>
        <v>0</v>
      </c>
      <c r="O430">
        <f t="shared" si="113"/>
        <v>0</v>
      </c>
      <c r="P430">
        <f t="shared" si="114"/>
        <v>0</v>
      </c>
      <c r="Q430">
        <f t="shared" si="115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2"/>
        <v>0</v>
      </c>
      <c r="O431">
        <f t="shared" si="113"/>
        <v>0</v>
      </c>
      <c r="P431">
        <f t="shared" si="114"/>
        <v>0</v>
      </c>
      <c r="Q431">
        <f t="shared" si="115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2"/>
        <v>0</v>
      </c>
      <c r="O432">
        <f t="shared" si="113"/>
        <v>0</v>
      </c>
      <c r="P432">
        <f t="shared" si="114"/>
        <v>0</v>
      </c>
      <c r="Q432">
        <f t="shared" si="115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2"/>
        <v>0</v>
      </c>
      <c r="O433">
        <f t="shared" si="113"/>
        <v>0</v>
      </c>
      <c r="P433">
        <f t="shared" si="114"/>
        <v>0</v>
      </c>
      <c r="Q433">
        <f t="shared" si="115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2"/>
        <v>0</v>
      </c>
      <c r="O434">
        <f t="shared" si="113"/>
        <v>0</v>
      </c>
      <c r="P434">
        <f t="shared" si="114"/>
        <v>0</v>
      </c>
      <c r="Q434">
        <f t="shared" si="115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2"/>
        <v>0</v>
      </c>
      <c r="O435">
        <f t="shared" si="113"/>
        <v>0</v>
      </c>
      <c r="P435">
        <f t="shared" si="114"/>
        <v>0</v>
      </c>
      <c r="Q435">
        <f t="shared" si="115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2"/>
        <v>0</v>
      </c>
      <c r="O436">
        <f t="shared" si="113"/>
        <v>0</v>
      </c>
      <c r="P436">
        <f t="shared" si="114"/>
        <v>0</v>
      </c>
      <c r="Q436">
        <f t="shared" si="115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2"/>
        <v>0</v>
      </c>
      <c r="O437">
        <f t="shared" si="113"/>
        <v>0</v>
      </c>
      <c r="P437">
        <f t="shared" si="114"/>
        <v>0</v>
      </c>
      <c r="Q437">
        <f t="shared" si="115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2"/>
        <v>0</v>
      </c>
      <c r="O438">
        <f t="shared" si="113"/>
        <v>0</v>
      </c>
      <c r="P438">
        <f t="shared" si="114"/>
        <v>0</v>
      </c>
      <c r="Q438">
        <f t="shared" si="115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2"/>
        <v>0</v>
      </c>
      <c r="O439">
        <f t="shared" si="113"/>
        <v>0</v>
      </c>
      <c r="P439">
        <f t="shared" si="114"/>
        <v>0</v>
      </c>
      <c r="Q439">
        <f t="shared" si="115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2"/>
        <v>0</v>
      </c>
      <c r="O440">
        <f t="shared" si="113"/>
        <v>0</v>
      </c>
      <c r="P440">
        <f t="shared" si="114"/>
        <v>0</v>
      </c>
      <c r="Q440">
        <f t="shared" si="115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6">A441*((SUM(F441:I441))+(J441*1950*80))</f>
        <v>0</v>
      </c>
      <c r="O441">
        <f t="shared" ref="O441:O482" si="117">A441*J441</f>
        <v>0</v>
      </c>
      <c r="P441">
        <f t="shared" ref="P441:P482" si="118">A441*K441</f>
        <v>0</v>
      </c>
      <c r="Q441">
        <f t="shared" ref="Q441:Q482" si="119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6"/>
        <v>0</v>
      </c>
      <c r="O442">
        <f t="shared" si="117"/>
        <v>0</v>
      </c>
      <c r="P442">
        <f t="shared" si="118"/>
        <v>0</v>
      </c>
      <c r="Q442">
        <f t="shared" si="119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6"/>
        <v>0</v>
      </c>
      <c r="O444">
        <f t="shared" si="117"/>
        <v>0</v>
      </c>
      <c r="P444">
        <f t="shared" si="118"/>
        <v>0</v>
      </c>
      <c r="Q444">
        <f t="shared" si="119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6"/>
        <v>0</v>
      </c>
      <c r="O445">
        <f t="shared" si="117"/>
        <v>0</v>
      </c>
      <c r="P445">
        <f t="shared" si="118"/>
        <v>0</v>
      </c>
      <c r="Q445">
        <f t="shared" si="119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6"/>
        <v>0</v>
      </c>
      <c r="O446">
        <f t="shared" si="117"/>
        <v>0</v>
      </c>
      <c r="P446">
        <f t="shared" si="118"/>
        <v>0</v>
      </c>
      <c r="Q446">
        <f t="shared" si="119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6"/>
        <v>0</v>
      </c>
      <c r="O447">
        <f t="shared" si="117"/>
        <v>0</v>
      </c>
      <c r="P447">
        <f t="shared" si="118"/>
        <v>0</v>
      </c>
      <c r="Q447">
        <f t="shared" si="119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6"/>
        <v>0</v>
      </c>
      <c r="O448">
        <f t="shared" si="117"/>
        <v>0</v>
      </c>
      <c r="P448">
        <f t="shared" si="118"/>
        <v>0</v>
      </c>
      <c r="Q448">
        <f t="shared" si="119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6"/>
        <v>0</v>
      </c>
      <c r="O449">
        <f t="shared" si="117"/>
        <v>0</v>
      </c>
      <c r="P449">
        <f t="shared" si="118"/>
        <v>0</v>
      </c>
      <c r="Q449">
        <f t="shared" si="119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6"/>
        <v>0</v>
      </c>
      <c r="O450">
        <f t="shared" si="117"/>
        <v>0</v>
      </c>
      <c r="P450">
        <f t="shared" si="118"/>
        <v>0</v>
      </c>
      <c r="Q450">
        <f t="shared" si="119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6"/>
        <v>0</v>
      </c>
      <c r="O451">
        <f t="shared" si="117"/>
        <v>0</v>
      </c>
      <c r="P451">
        <f t="shared" si="118"/>
        <v>0</v>
      </c>
      <c r="Q451">
        <f t="shared" si="119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6"/>
        <v>0</v>
      </c>
      <c r="O452">
        <f t="shared" si="117"/>
        <v>0</v>
      </c>
      <c r="P452">
        <f t="shared" si="118"/>
        <v>0</v>
      </c>
      <c r="Q452">
        <f t="shared" si="119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6"/>
        <v>0</v>
      </c>
      <c r="O454">
        <f t="shared" si="117"/>
        <v>0</v>
      </c>
      <c r="P454">
        <f t="shared" si="118"/>
        <v>0</v>
      </c>
      <c r="Q454">
        <f t="shared" si="119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6"/>
        <v>0</v>
      </c>
      <c r="O455">
        <f t="shared" si="117"/>
        <v>0</v>
      </c>
      <c r="P455">
        <f t="shared" si="118"/>
        <v>0</v>
      </c>
      <c r="Q455">
        <f t="shared" si="119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6"/>
        <v>0</v>
      </c>
      <c r="O456">
        <f t="shared" si="117"/>
        <v>0</v>
      </c>
      <c r="P456">
        <f t="shared" si="118"/>
        <v>0</v>
      </c>
      <c r="Q456">
        <f t="shared" si="119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6"/>
        <v>0</v>
      </c>
      <c r="O457">
        <f t="shared" si="117"/>
        <v>0</v>
      </c>
      <c r="P457">
        <f t="shared" si="118"/>
        <v>0</v>
      </c>
      <c r="Q457">
        <f t="shared" si="119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6"/>
        <v>0</v>
      </c>
      <c r="O458">
        <f t="shared" si="117"/>
        <v>0</v>
      </c>
      <c r="P458">
        <f t="shared" si="118"/>
        <v>0</v>
      </c>
      <c r="Q458">
        <f t="shared" si="119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6"/>
        <v>0</v>
      </c>
      <c r="O459">
        <f t="shared" si="117"/>
        <v>0</v>
      </c>
      <c r="P459">
        <f t="shared" si="118"/>
        <v>0</v>
      </c>
      <c r="Q459">
        <f t="shared" si="119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6"/>
        <v>0</v>
      </c>
      <c r="O460">
        <f t="shared" si="117"/>
        <v>0</v>
      </c>
      <c r="P460">
        <f t="shared" si="118"/>
        <v>0</v>
      </c>
      <c r="Q460">
        <f t="shared" si="119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6"/>
        <v>0</v>
      </c>
      <c r="O461">
        <f t="shared" si="117"/>
        <v>0</v>
      </c>
      <c r="P461">
        <f t="shared" si="118"/>
        <v>0</v>
      </c>
      <c r="Q461">
        <f t="shared" si="119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6"/>
        <v>0</v>
      </c>
      <c r="O462">
        <f t="shared" si="117"/>
        <v>0</v>
      </c>
      <c r="P462">
        <f t="shared" si="118"/>
        <v>0</v>
      </c>
      <c r="Q462">
        <f t="shared" si="119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6"/>
        <v>0</v>
      </c>
      <c r="O463">
        <f t="shared" si="117"/>
        <v>0</v>
      </c>
      <c r="P463">
        <f t="shared" si="118"/>
        <v>0</v>
      </c>
      <c r="Q463">
        <f t="shared" si="119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6"/>
        <v>0</v>
      </c>
      <c r="O464">
        <f t="shared" si="117"/>
        <v>0</v>
      </c>
      <c r="P464">
        <f t="shared" si="118"/>
        <v>0</v>
      </c>
      <c r="Q464">
        <f t="shared" si="119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6"/>
        <v>0</v>
      </c>
      <c r="O466">
        <f t="shared" si="117"/>
        <v>0</v>
      </c>
      <c r="P466">
        <f t="shared" si="118"/>
        <v>0</v>
      </c>
      <c r="Q466">
        <f t="shared" si="119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6"/>
        <v>0</v>
      </c>
      <c r="O467">
        <f t="shared" si="117"/>
        <v>0</v>
      </c>
      <c r="P467">
        <f t="shared" si="118"/>
        <v>0</v>
      </c>
      <c r="Q467">
        <f t="shared" si="119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6"/>
        <v>0</v>
      </c>
      <c r="O468">
        <f t="shared" si="117"/>
        <v>0</v>
      </c>
      <c r="P468">
        <f t="shared" si="118"/>
        <v>0</v>
      </c>
      <c r="Q468">
        <f t="shared" si="119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6"/>
        <v>0</v>
      </c>
      <c r="O469">
        <f t="shared" si="117"/>
        <v>0</v>
      </c>
      <c r="P469">
        <f t="shared" si="118"/>
        <v>0</v>
      </c>
      <c r="Q469">
        <f t="shared" si="119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6"/>
        <v>0</v>
      </c>
      <c r="O470">
        <f t="shared" si="117"/>
        <v>0</v>
      </c>
      <c r="P470">
        <f t="shared" si="118"/>
        <v>0</v>
      </c>
      <c r="Q470">
        <f t="shared" si="119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6"/>
        <v>0</v>
      </c>
      <c r="O471">
        <f t="shared" si="117"/>
        <v>0</v>
      </c>
      <c r="P471">
        <f t="shared" si="118"/>
        <v>0</v>
      </c>
      <c r="Q471">
        <f t="shared" si="119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6"/>
        <v>0</v>
      </c>
      <c r="O472">
        <f t="shared" si="117"/>
        <v>0</v>
      </c>
      <c r="P472">
        <f t="shared" si="118"/>
        <v>0</v>
      </c>
      <c r="Q472">
        <f t="shared" si="119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6"/>
        <v>0</v>
      </c>
      <c r="O473">
        <f t="shared" si="117"/>
        <v>0</v>
      </c>
      <c r="P473">
        <f t="shared" si="118"/>
        <v>0</v>
      </c>
      <c r="Q473">
        <f t="shared" si="119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6"/>
        <v>0</v>
      </c>
      <c r="O475">
        <f t="shared" si="117"/>
        <v>0</v>
      </c>
      <c r="P475">
        <f t="shared" si="118"/>
        <v>0</v>
      </c>
      <c r="Q475">
        <f t="shared" si="119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6"/>
        <v>0</v>
      </c>
      <c r="O476">
        <f t="shared" si="117"/>
        <v>0</v>
      </c>
      <c r="P476">
        <f t="shared" si="118"/>
        <v>0</v>
      </c>
      <c r="Q476">
        <f t="shared" si="119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6"/>
        <v>0</v>
      </c>
      <c r="O477">
        <f t="shared" si="117"/>
        <v>0</v>
      </c>
      <c r="P477">
        <f t="shared" si="118"/>
        <v>0</v>
      </c>
      <c r="Q477">
        <f t="shared" si="119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6"/>
        <v>0</v>
      </c>
      <c r="O478">
        <f t="shared" si="117"/>
        <v>0</v>
      </c>
      <c r="P478">
        <f t="shared" si="118"/>
        <v>0</v>
      </c>
      <c r="Q478">
        <f t="shared" si="119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6"/>
        <v>0</v>
      </c>
      <c r="O479">
        <f t="shared" si="117"/>
        <v>0</v>
      </c>
      <c r="P479">
        <f t="shared" si="118"/>
        <v>0</v>
      </c>
      <c r="Q479">
        <f t="shared" si="119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6"/>
        <v>0</v>
      </c>
      <c r="O480">
        <f t="shared" si="117"/>
        <v>0</v>
      </c>
      <c r="P480">
        <f t="shared" si="118"/>
        <v>0</v>
      </c>
      <c r="Q480">
        <f t="shared" si="119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6"/>
        <v>0</v>
      </c>
      <c r="O481">
        <f t="shared" si="117"/>
        <v>0</v>
      </c>
      <c r="P481">
        <f t="shared" si="118"/>
        <v>0</v>
      </c>
      <c r="Q481">
        <f t="shared" si="119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6"/>
        <v>0</v>
      </c>
      <c r="O482">
        <f t="shared" si="117"/>
        <v>0</v>
      </c>
      <c r="P482">
        <f t="shared" si="118"/>
        <v>0</v>
      </c>
      <c r="Q482">
        <f t="shared" si="119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165000</v>
      </c>
      <c r="O484" s="32">
        <f t="shared" ref="O484:Q484" si="120">O7+O483+O291+O171</f>
        <v>0</v>
      </c>
      <c r="P484" s="32">
        <f t="shared" si="120"/>
        <v>0.75</v>
      </c>
      <c r="Q484" s="32">
        <f t="shared" si="120"/>
        <v>0.8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893-6A99-B341-BB0F-A1890C5E15E8}">
  <sheetPr>
    <tabColor theme="0" tint="-0.14999847407452621"/>
  </sheetPr>
  <dimension ref="A1:U484"/>
  <sheetViews>
    <sheetView topLeftCell="D1" zoomScale="110" zoomScaleNormal="110" workbookViewId="0">
      <pane ySplit="8" topLeftCell="A9" activePane="bottomLeft" state="frozen"/>
      <selection pane="bottomLeft" activeCell="L3" sqref="L3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7.5" customWidth="1"/>
    <col min="16" max="16" width="8.83203125" customWidth="1"/>
    <col min="17" max="17" width="7.5" customWidth="1"/>
    <col min="18" max="18" width="1.83203125" customWidth="1"/>
    <col min="20" max="20" width="3.6640625" customWidth="1"/>
    <col min="21" max="21" width="54.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31" t="s">
        <v>576</v>
      </c>
      <c r="F2">
        <v>300000</v>
      </c>
      <c r="K2">
        <v>0.85</v>
      </c>
      <c r="L2">
        <v>0.9</v>
      </c>
      <c r="M2" s="42"/>
      <c r="N2">
        <f t="shared" ref="N2:N6" si="0">A2*((SUM(F2:I2))+(J2*1950*80))</f>
        <v>300000</v>
      </c>
      <c r="O2">
        <f t="shared" ref="O2:O6" si="1">A2*J2</f>
        <v>0</v>
      </c>
      <c r="P2">
        <f t="shared" ref="P2:P6" si="2">A2*K2</f>
        <v>0.85</v>
      </c>
      <c r="Q2">
        <f t="shared" ref="Q2:Q6" si="3">A2*L2</f>
        <v>0.9</v>
      </c>
      <c r="R2" s="44"/>
    </row>
    <row r="3" spans="1:21" ht="12.75" customHeight="1" thickBot="1" x14ac:dyDescent="0.25">
      <c r="A3" s="31"/>
      <c r="B3" s="44"/>
      <c r="C3" s="31"/>
      <c r="M3" s="42"/>
      <c r="N3">
        <f t="shared" si="0"/>
        <v>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B4" s="44"/>
      <c r="C4" s="31"/>
      <c r="M4" s="42"/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B5" s="44"/>
      <c r="C5" s="31"/>
      <c r="M5" s="42"/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B6" s="44"/>
      <c r="C6" s="31"/>
      <c r="M6" s="42"/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300000</v>
      </c>
      <c r="O7" s="46">
        <f t="shared" ref="O7:Q7" si="4">SUM(O2:O6)</f>
        <v>0</v>
      </c>
      <c r="P7" s="46">
        <f t="shared" si="4"/>
        <v>0.85</v>
      </c>
      <c r="Q7" s="46">
        <f t="shared" si="4"/>
        <v>0.9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  <c r="U11" s="71" t="s">
        <v>509</v>
      </c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  <c r="U12" s="71" t="s">
        <v>490</v>
      </c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488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6" si="9">A14*J14</f>
        <v>0</v>
      </c>
      <c r="P14">
        <f t="shared" ref="P14:P76" si="10">A14*K14</f>
        <v>0</v>
      </c>
      <c r="Q14">
        <f t="shared" ref="Q14:Q76" si="11">A14*L14</f>
        <v>0</v>
      </c>
      <c r="R14" s="44"/>
      <c r="U14" s="71" t="s">
        <v>489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  <c r="U16" s="71" t="s">
        <v>512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  <c r="U17" s="71" t="s">
        <v>493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494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495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ref="O77:O140" si="13">A77*J77</f>
        <v>0</v>
      </c>
      <c r="P77">
        <f t="shared" ref="P77:P140" si="14">A77*K77</f>
        <v>0</v>
      </c>
      <c r="Q77">
        <f t="shared" ref="Q77:Q140" si="15">A77*L77</f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ref="O141:O170" si="17">A141*J141</f>
        <v>0</v>
      </c>
      <c r="P141">
        <f t="shared" ref="P141:P170" si="18">A141*K141</f>
        <v>0</v>
      </c>
      <c r="Q141">
        <f t="shared" ref="Q141:Q170" si="19">A141*L141</f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si="17"/>
        <v>0</v>
      </c>
      <c r="P142">
        <f t="shared" si="18"/>
        <v>0</v>
      </c>
      <c r="Q142">
        <f t="shared" si="19"/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8" si="37">A198*((SUM(F198:I198))+(J198*1950*80))</f>
        <v>0</v>
      </c>
      <c r="O198">
        <f t="shared" ref="O198:O208" si="38">A198*J198</f>
        <v>0</v>
      </c>
      <c r="P198">
        <f t="shared" ref="P198:P208" si="39">A198*K198</f>
        <v>0</v>
      </c>
      <c r="Q198">
        <f t="shared" ref="Q198:Q208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ref="N209" si="41">A209*((SUM(F209:I209))+(J209*1950*80))</f>
        <v>0</v>
      </c>
      <c r="O209">
        <f t="shared" ref="O209" si="42">A209*J209</f>
        <v>0</v>
      </c>
      <c r="P209">
        <f t="shared" ref="P209" si="43">A209*K209</f>
        <v>0</v>
      </c>
      <c r="Q209">
        <f t="shared" ref="Q209" si="44">A209*L209</f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5">A211*((SUM(F211:I211))+(J211*1950*80))</f>
        <v>0</v>
      </c>
      <c r="O211">
        <f t="shared" ref="O211:O218" si="46">A211*J211</f>
        <v>0</v>
      </c>
      <c r="P211">
        <f t="shared" ref="P211:P218" si="47">A211*K211</f>
        <v>0</v>
      </c>
      <c r="Q211">
        <f t="shared" ref="Q211:Q218" si="48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5"/>
        <v>0</v>
      </c>
      <c r="O212">
        <f t="shared" si="46"/>
        <v>0</v>
      </c>
      <c r="P212">
        <f t="shared" si="47"/>
        <v>0</v>
      </c>
      <c r="Q212">
        <f t="shared" si="48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5"/>
        <v>0</v>
      </c>
      <c r="O213">
        <f t="shared" si="46"/>
        <v>0</v>
      </c>
      <c r="P213">
        <f t="shared" si="47"/>
        <v>0</v>
      </c>
      <c r="Q213">
        <f t="shared" si="48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5"/>
        <v>0</v>
      </c>
      <c r="O214">
        <f t="shared" si="46"/>
        <v>0</v>
      </c>
      <c r="P214">
        <f t="shared" si="47"/>
        <v>0</v>
      </c>
      <c r="Q214">
        <f t="shared" si="48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5"/>
        <v>0</v>
      </c>
      <c r="O215">
        <f t="shared" si="46"/>
        <v>0</v>
      </c>
      <c r="P215">
        <f t="shared" si="47"/>
        <v>0</v>
      </c>
      <c r="Q215">
        <f t="shared" si="48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5"/>
        <v>0</v>
      </c>
      <c r="O216">
        <f t="shared" si="46"/>
        <v>0</v>
      </c>
      <c r="P216">
        <f t="shared" si="47"/>
        <v>0</v>
      </c>
      <c r="Q216">
        <f t="shared" si="48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5"/>
        <v>0</v>
      </c>
      <c r="O217">
        <f t="shared" si="46"/>
        <v>0</v>
      </c>
      <c r="P217">
        <f t="shared" si="47"/>
        <v>0</v>
      </c>
      <c r="Q217">
        <f t="shared" si="48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5"/>
        <v>0</v>
      </c>
      <c r="O218">
        <f t="shared" si="46"/>
        <v>0</v>
      </c>
      <c r="P218">
        <f t="shared" si="47"/>
        <v>0</v>
      </c>
      <c r="Q218">
        <f t="shared" si="48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9">A220*((SUM(F220:I220))+(J220*1950*80))</f>
        <v>0</v>
      </c>
      <c r="O220">
        <f t="shared" ref="O220:O230" si="50">A220*J220</f>
        <v>0</v>
      </c>
      <c r="P220">
        <f t="shared" ref="P220:P230" si="51">A220*K220</f>
        <v>0</v>
      </c>
      <c r="Q220">
        <f t="shared" ref="Q220:Q230" si="52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9"/>
        <v>0</v>
      </c>
      <c r="O221">
        <f t="shared" si="50"/>
        <v>0</v>
      </c>
      <c r="P221">
        <f t="shared" si="51"/>
        <v>0</v>
      </c>
      <c r="Q221">
        <f t="shared" si="52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9"/>
        <v>0</v>
      </c>
      <c r="O222">
        <f t="shared" si="50"/>
        <v>0</v>
      </c>
      <c r="P222">
        <f t="shared" si="51"/>
        <v>0</v>
      </c>
      <c r="Q222">
        <f t="shared" si="52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9"/>
        <v>0</v>
      </c>
      <c r="O223">
        <f t="shared" si="50"/>
        <v>0</v>
      </c>
      <c r="P223">
        <f t="shared" si="51"/>
        <v>0</v>
      </c>
      <c r="Q223">
        <f t="shared" si="52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9"/>
        <v>0</v>
      </c>
      <c r="O224">
        <f t="shared" si="50"/>
        <v>0</v>
      </c>
      <c r="P224">
        <f t="shared" si="51"/>
        <v>0</v>
      </c>
      <c r="Q224">
        <f t="shared" si="52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9"/>
        <v>0</v>
      </c>
      <c r="O225">
        <f t="shared" si="50"/>
        <v>0</v>
      </c>
      <c r="P225">
        <f t="shared" si="51"/>
        <v>0</v>
      </c>
      <c r="Q225">
        <f t="shared" si="52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9"/>
        <v>0</v>
      </c>
      <c r="O226">
        <f t="shared" si="50"/>
        <v>0</v>
      </c>
      <c r="P226">
        <f t="shared" si="51"/>
        <v>0</v>
      </c>
      <c r="Q226">
        <f t="shared" si="52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9"/>
        <v>0</v>
      </c>
      <c r="O227">
        <f t="shared" si="50"/>
        <v>0</v>
      </c>
      <c r="P227">
        <f t="shared" si="51"/>
        <v>0</v>
      </c>
      <c r="Q227">
        <f t="shared" si="52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9"/>
        <v>0</v>
      </c>
      <c r="O228">
        <f t="shared" si="50"/>
        <v>0</v>
      </c>
      <c r="P228">
        <f t="shared" si="51"/>
        <v>0</v>
      </c>
      <c r="Q228">
        <f t="shared" si="52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9"/>
        <v>0</v>
      </c>
      <c r="O229">
        <f t="shared" si="50"/>
        <v>0</v>
      </c>
      <c r="P229">
        <f t="shared" si="51"/>
        <v>0</v>
      </c>
      <c r="Q229">
        <f t="shared" si="52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9"/>
        <v>0</v>
      </c>
      <c r="O230">
        <f t="shared" si="50"/>
        <v>0</v>
      </c>
      <c r="P230">
        <f t="shared" si="51"/>
        <v>0</v>
      </c>
      <c r="Q230">
        <f t="shared" si="52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53">A232*((SUM(F232:I232))+(J232*1950*80))</f>
        <v>0</v>
      </c>
      <c r="O232">
        <f t="shared" ref="O232:O233" si="54">A232*J232</f>
        <v>0</v>
      </c>
      <c r="P232">
        <f t="shared" ref="P232:P233" si="55">A232*K232</f>
        <v>0</v>
      </c>
      <c r="Q232">
        <f t="shared" ref="Q232:Q233" si="56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53"/>
        <v>0</v>
      </c>
      <c r="O233">
        <f t="shared" si="54"/>
        <v>0</v>
      </c>
      <c r="P233">
        <f t="shared" si="55"/>
        <v>0</v>
      </c>
      <c r="Q233">
        <f t="shared" si="56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7">A235*((SUM(F235:I235))+(J235*1950*80))</f>
        <v>0</v>
      </c>
      <c r="O235">
        <f t="shared" ref="O235:O239" si="58">A235*J235</f>
        <v>0</v>
      </c>
      <c r="P235">
        <f t="shared" ref="P235:P239" si="59">A235*K235</f>
        <v>0</v>
      </c>
      <c r="Q235">
        <f t="shared" ref="Q235:Q239" si="60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7"/>
        <v>0</v>
      </c>
      <c r="O236">
        <f t="shared" si="58"/>
        <v>0</v>
      </c>
      <c r="P236">
        <f t="shared" si="59"/>
        <v>0</v>
      </c>
      <c r="Q236">
        <f t="shared" si="60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7"/>
        <v>0</v>
      </c>
      <c r="O237">
        <f t="shared" si="58"/>
        <v>0</v>
      </c>
      <c r="P237">
        <f t="shared" si="59"/>
        <v>0</v>
      </c>
      <c r="Q237">
        <f t="shared" si="60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7"/>
        <v>0</v>
      </c>
      <c r="O238">
        <f t="shared" si="58"/>
        <v>0</v>
      </c>
      <c r="P238">
        <f t="shared" si="59"/>
        <v>0</v>
      </c>
      <c r="Q238">
        <f t="shared" si="60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7"/>
        <v>0</v>
      </c>
      <c r="O239">
        <f t="shared" si="58"/>
        <v>0</v>
      </c>
      <c r="P239">
        <f t="shared" si="59"/>
        <v>0</v>
      </c>
      <c r="Q239">
        <f t="shared" si="60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61">A241*((SUM(F241:I241))+(J241*1950*80))</f>
        <v>0</v>
      </c>
      <c r="O241">
        <f t="shared" ref="O241:O245" si="62">A241*J241</f>
        <v>0</v>
      </c>
      <c r="P241">
        <f t="shared" ref="P241:P245" si="63">A241*K241</f>
        <v>0</v>
      </c>
      <c r="Q241">
        <f t="shared" ref="Q241:Q245" si="64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61"/>
        <v>0</v>
      </c>
      <c r="O242">
        <f t="shared" si="62"/>
        <v>0</v>
      </c>
      <c r="P242">
        <f t="shared" si="63"/>
        <v>0</v>
      </c>
      <c r="Q242">
        <f t="shared" si="64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61"/>
        <v>0</v>
      </c>
      <c r="O243">
        <f t="shared" si="62"/>
        <v>0</v>
      </c>
      <c r="P243">
        <f t="shared" si="63"/>
        <v>0</v>
      </c>
      <c r="Q243">
        <f t="shared" si="64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61"/>
        <v>0</v>
      </c>
      <c r="O244">
        <f t="shared" si="62"/>
        <v>0</v>
      </c>
      <c r="P244">
        <f t="shared" si="63"/>
        <v>0</v>
      </c>
      <c r="Q244">
        <f t="shared" si="64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61"/>
        <v>0</v>
      </c>
      <c r="O245">
        <f t="shared" si="62"/>
        <v>0</v>
      </c>
      <c r="P245">
        <f t="shared" si="63"/>
        <v>0</v>
      </c>
      <c r="Q245">
        <f t="shared" si="64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5">A247*((SUM(F247:I247))+(J247*1950*80))</f>
        <v>0</v>
      </c>
      <c r="O247">
        <f t="shared" ref="O247:O254" si="66">A247*J247</f>
        <v>0</v>
      </c>
      <c r="P247">
        <f t="shared" ref="P247:P254" si="67">A247*K247</f>
        <v>0</v>
      </c>
      <c r="Q247">
        <f t="shared" ref="Q247:Q254" si="68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5"/>
        <v>0</v>
      </c>
      <c r="O248">
        <f t="shared" si="66"/>
        <v>0</v>
      </c>
      <c r="P248">
        <f t="shared" si="67"/>
        <v>0</v>
      </c>
      <c r="Q248">
        <f t="shared" si="68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5"/>
        <v>0</v>
      </c>
      <c r="O249">
        <f t="shared" si="66"/>
        <v>0</v>
      </c>
      <c r="P249">
        <f t="shared" si="67"/>
        <v>0</v>
      </c>
      <c r="Q249">
        <f t="shared" si="68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5"/>
        <v>0</v>
      </c>
      <c r="O250">
        <f t="shared" si="66"/>
        <v>0</v>
      </c>
      <c r="P250">
        <f t="shared" si="67"/>
        <v>0</v>
      </c>
      <c r="Q250">
        <f t="shared" si="68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5"/>
        <v>0</v>
      </c>
      <c r="O251">
        <f t="shared" si="66"/>
        <v>0</v>
      </c>
      <c r="P251">
        <f t="shared" si="67"/>
        <v>0</v>
      </c>
      <c r="Q251">
        <f t="shared" si="68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5"/>
        <v>0</v>
      </c>
      <c r="O252">
        <f t="shared" si="66"/>
        <v>0</v>
      </c>
      <c r="P252">
        <f t="shared" si="67"/>
        <v>0</v>
      </c>
      <c r="Q252">
        <f t="shared" si="68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5"/>
        <v>0</v>
      </c>
      <c r="O253">
        <f t="shared" si="66"/>
        <v>0</v>
      </c>
      <c r="P253">
        <f t="shared" si="67"/>
        <v>0</v>
      </c>
      <c r="Q253">
        <f t="shared" si="68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5"/>
        <v>0</v>
      </c>
      <c r="O254">
        <f t="shared" si="66"/>
        <v>0</v>
      </c>
      <c r="P254">
        <f t="shared" si="67"/>
        <v>0</v>
      </c>
      <c r="Q254">
        <f t="shared" si="68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9">A256*((SUM(F256:I256))+(J256*1950*80))</f>
        <v>0</v>
      </c>
      <c r="O256">
        <f t="shared" ref="O256:O260" si="70">A256*J256</f>
        <v>0</v>
      </c>
      <c r="P256">
        <f t="shared" ref="P256:P260" si="71">A256*K256</f>
        <v>0</v>
      </c>
      <c r="Q256">
        <f t="shared" ref="Q256:Q260" si="72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9"/>
        <v>0</v>
      </c>
      <c r="O257">
        <f t="shared" si="70"/>
        <v>0</v>
      </c>
      <c r="P257">
        <f t="shared" si="71"/>
        <v>0</v>
      </c>
      <c r="Q257">
        <f t="shared" si="72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9"/>
        <v>0</v>
      </c>
      <c r="O258">
        <f t="shared" si="70"/>
        <v>0</v>
      </c>
      <c r="P258">
        <f t="shared" si="71"/>
        <v>0</v>
      </c>
      <c r="Q258">
        <f t="shared" si="72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9"/>
        <v>0</v>
      </c>
      <c r="O259">
        <f t="shared" si="70"/>
        <v>0</v>
      </c>
      <c r="P259">
        <f t="shared" si="71"/>
        <v>0</v>
      </c>
      <c r="Q259">
        <f t="shared" si="72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9"/>
        <v>0</v>
      </c>
      <c r="O260">
        <f t="shared" si="70"/>
        <v>0</v>
      </c>
      <c r="P260">
        <f t="shared" si="71"/>
        <v>0</v>
      </c>
      <c r="Q260">
        <f t="shared" si="72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73">A262*((SUM(F262:I262))+(J262*1950*80))</f>
        <v>0</v>
      </c>
      <c r="O262">
        <f t="shared" ref="O262" si="74">A262*J262</f>
        <v>0</v>
      </c>
      <c r="P262">
        <f t="shared" ref="P262" si="75">A262*K262</f>
        <v>0</v>
      </c>
      <c r="Q262">
        <f t="shared" ref="Q262" si="76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7">A264*((SUM(F264:I264))+(J264*1950*80))</f>
        <v>0</v>
      </c>
      <c r="O264">
        <f t="shared" ref="O264:O268" si="78">A264*J264</f>
        <v>0</v>
      </c>
      <c r="P264">
        <f t="shared" ref="P264:P268" si="79">A264*K264</f>
        <v>0</v>
      </c>
      <c r="Q264">
        <f t="shared" ref="Q264:Q268" si="80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7"/>
        <v>0</v>
      </c>
      <c r="O265">
        <f t="shared" si="78"/>
        <v>0</v>
      </c>
      <c r="P265">
        <f t="shared" si="79"/>
        <v>0</v>
      </c>
      <c r="Q265">
        <f t="shared" si="80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7"/>
        <v>0</v>
      </c>
      <c r="O266">
        <f t="shared" si="78"/>
        <v>0</v>
      </c>
      <c r="P266">
        <f t="shared" si="79"/>
        <v>0</v>
      </c>
      <c r="Q266">
        <f t="shared" si="80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7"/>
        <v>0</v>
      </c>
      <c r="O267">
        <f t="shared" si="78"/>
        <v>0</v>
      </c>
      <c r="P267">
        <f t="shared" si="79"/>
        <v>0</v>
      </c>
      <c r="Q267">
        <f t="shared" si="80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7"/>
        <v>0</v>
      </c>
      <c r="O268">
        <f t="shared" si="78"/>
        <v>0</v>
      </c>
      <c r="P268">
        <f t="shared" si="79"/>
        <v>0</v>
      </c>
      <c r="Q268">
        <f t="shared" si="80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81">A270*((SUM(F270:I270))+(J270*1950*80))</f>
        <v>0</v>
      </c>
      <c r="O270">
        <f t="shared" ref="O270:O274" si="82">A270*J270</f>
        <v>0</v>
      </c>
      <c r="P270">
        <f t="shared" ref="P270:P274" si="83">A270*K270</f>
        <v>0</v>
      </c>
      <c r="Q270">
        <f t="shared" ref="Q270:Q274" si="84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81"/>
        <v>0</v>
      </c>
      <c r="O271">
        <f t="shared" si="82"/>
        <v>0</v>
      </c>
      <c r="P271">
        <f t="shared" si="83"/>
        <v>0</v>
      </c>
      <c r="Q271">
        <f t="shared" si="84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81"/>
        <v>0</v>
      </c>
      <c r="O272">
        <f t="shared" si="82"/>
        <v>0</v>
      </c>
      <c r="P272">
        <f t="shared" si="83"/>
        <v>0</v>
      </c>
      <c r="Q272">
        <f t="shared" si="84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81"/>
        <v>0</v>
      </c>
      <c r="O273">
        <f t="shared" si="82"/>
        <v>0</v>
      </c>
      <c r="P273">
        <f t="shared" si="83"/>
        <v>0</v>
      </c>
      <c r="Q273">
        <f t="shared" si="84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81"/>
        <v>0</v>
      </c>
      <c r="O274">
        <f t="shared" si="82"/>
        <v>0</v>
      </c>
      <c r="P274">
        <f t="shared" si="83"/>
        <v>0</v>
      </c>
      <c r="Q274">
        <f t="shared" si="84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" si="85">A276*((SUM(F276:I276))+(J276*1950*80))</f>
        <v>0</v>
      </c>
      <c r="O276">
        <f t="shared" ref="O276" si="86">A276*J276</f>
        <v>0</v>
      </c>
      <c r="P276">
        <f t="shared" ref="P276" si="87">A276*K276</f>
        <v>0</v>
      </c>
      <c r="Q276">
        <f t="shared" ref="Q276" si="88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ref="N277" si="89">A277*((SUM(F277:I277))+(J277*1950*80))</f>
        <v>0</v>
      </c>
      <c r="O277">
        <f t="shared" ref="O277" si="90">A277*J277</f>
        <v>0</v>
      </c>
      <c r="P277">
        <f t="shared" ref="P277" si="91">A277*K277</f>
        <v>0</v>
      </c>
      <c r="Q277">
        <f t="shared" ref="Q277" si="92">A277*L277</f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ref="N278" si="93">A278*((SUM(F278:I278))+(J278*1950*80))</f>
        <v>0</v>
      </c>
      <c r="O278">
        <f t="shared" ref="O278" si="94">A278*J278</f>
        <v>0</v>
      </c>
      <c r="P278">
        <f t="shared" ref="P278" si="95">A278*K278</f>
        <v>0</v>
      </c>
      <c r="Q278">
        <f t="shared" ref="Q278" si="96">A278*L278</f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" si="97">A280*((SUM(F280:I280))+(J280*1950*80))</f>
        <v>0</v>
      </c>
      <c r="O280">
        <f t="shared" ref="O280" si="98">A280*J280</f>
        <v>0</v>
      </c>
      <c r="P280">
        <f t="shared" ref="P280" si="99">A280*K280</f>
        <v>0</v>
      </c>
      <c r="Q280">
        <f t="shared" ref="Q280" si="100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ref="N281" si="101">A281*((SUM(F281:I281))+(J281*1950*80))</f>
        <v>0</v>
      </c>
      <c r="O281">
        <f t="shared" ref="O281" si="102">A281*J281</f>
        <v>0</v>
      </c>
      <c r="P281">
        <f t="shared" ref="P281" si="103">A281*K281</f>
        <v>0</v>
      </c>
      <c r="Q281">
        <f t="shared" ref="Q281" si="104">A281*L281</f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105">A283*((SUM(F283:I283))+(J283*1950*80))</f>
        <v>0</v>
      </c>
      <c r="O283">
        <f t="shared" ref="O283" si="106">A283*J283</f>
        <v>0</v>
      </c>
      <c r="P283">
        <f t="shared" ref="P283" si="107">A283*K283</f>
        <v>0</v>
      </c>
      <c r="Q283">
        <f t="shared" ref="Q283" si="10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109">A285*((SUM(F285:I285))+(J285*1950*80))</f>
        <v>0</v>
      </c>
      <c r="O285">
        <f t="shared" ref="O285:O286" si="110">A285*J285</f>
        <v>0</v>
      </c>
      <c r="P285">
        <f t="shared" ref="P285:P286" si="111">A285*K285</f>
        <v>0</v>
      </c>
      <c r="Q285">
        <f t="shared" ref="Q285:Q286" si="11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109"/>
        <v>0</v>
      </c>
      <c r="O286">
        <f t="shared" si="110"/>
        <v>0</v>
      </c>
      <c r="P286">
        <f t="shared" si="111"/>
        <v>0</v>
      </c>
      <c r="Q286">
        <f t="shared" si="11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113">A288*((SUM(F288:I288))+(J288*1950*80))</f>
        <v>0</v>
      </c>
      <c r="O288">
        <f t="shared" ref="O288:O290" si="114">A288*J288</f>
        <v>0</v>
      </c>
      <c r="P288">
        <f t="shared" ref="P288:P290" si="115">A288*K288</f>
        <v>0</v>
      </c>
      <c r="Q288">
        <f t="shared" ref="Q288:Q290" si="11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113"/>
        <v>0</v>
      </c>
      <c r="O289">
        <f t="shared" si="114"/>
        <v>0</v>
      </c>
      <c r="P289">
        <f t="shared" si="115"/>
        <v>0</v>
      </c>
      <c r="Q289">
        <f t="shared" si="11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113"/>
        <v>0</v>
      </c>
      <c r="O290">
        <f t="shared" si="114"/>
        <v>0</v>
      </c>
      <c r="P290">
        <f t="shared" si="115"/>
        <v>0</v>
      </c>
      <c r="Q290">
        <f t="shared" si="11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17">SUM(O174:O290)</f>
        <v>0</v>
      </c>
      <c r="P291" s="28">
        <f t="shared" si="117"/>
        <v>0</v>
      </c>
      <c r="Q291" s="28">
        <f t="shared" si="11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18">A292*((SUM(F292:I292))+(J292*1950*80))</f>
        <v>0</v>
      </c>
      <c r="O292">
        <f t="shared" ref="O292:O299" si="119">A292*J292</f>
        <v>0</v>
      </c>
      <c r="P292">
        <f t="shared" ref="P292:P299" si="120">A292*K292</f>
        <v>0</v>
      </c>
      <c r="Q292">
        <f t="shared" ref="Q292:Q299" si="12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18"/>
        <v>0</v>
      </c>
      <c r="O293">
        <f t="shared" si="119"/>
        <v>0</v>
      </c>
      <c r="P293">
        <f t="shared" si="120"/>
        <v>0</v>
      </c>
      <c r="Q293">
        <f t="shared" si="12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18"/>
        <v>0</v>
      </c>
      <c r="O294">
        <f t="shared" si="119"/>
        <v>0</v>
      </c>
      <c r="P294">
        <f t="shared" si="120"/>
        <v>0</v>
      </c>
      <c r="Q294">
        <f t="shared" si="12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18"/>
        <v>0</v>
      </c>
      <c r="O295">
        <f t="shared" si="119"/>
        <v>0</v>
      </c>
      <c r="P295">
        <f t="shared" si="120"/>
        <v>0</v>
      </c>
      <c r="Q295">
        <f t="shared" si="12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18"/>
        <v>0</v>
      </c>
      <c r="O296">
        <f t="shared" si="119"/>
        <v>0</v>
      </c>
      <c r="P296">
        <f t="shared" si="120"/>
        <v>0</v>
      </c>
      <c r="Q296">
        <f t="shared" si="12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18"/>
        <v>0</v>
      </c>
      <c r="O297">
        <f t="shared" si="119"/>
        <v>0</v>
      </c>
      <c r="P297">
        <f t="shared" si="120"/>
        <v>0</v>
      </c>
      <c r="Q297">
        <f t="shared" si="12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18"/>
        <v>0</v>
      </c>
      <c r="O298">
        <f t="shared" si="119"/>
        <v>0</v>
      </c>
      <c r="P298">
        <f t="shared" si="120"/>
        <v>0</v>
      </c>
      <c r="Q298">
        <f t="shared" si="12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18"/>
        <v>0</v>
      </c>
      <c r="O299">
        <f t="shared" si="119"/>
        <v>0</v>
      </c>
      <c r="P299">
        <f t="shared" si="120"/>
        <v>0</v>
      </c>
      <c r="Q299">
        <f t="shared" si="12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22">A301*((SUM(F301:I301))+(J301*1950*80))</f>
        <v>0</v>
      </c>
      <c r="O301">
        <f t="shared" ref="O301:O310" si="123">A301*J301</f>
        <v>0</v>
      </c>
      <c r="P301">
        <f t="shared" ref="P301:P310" si="124">A301*K301</f>
        <v>0</v>
      </c>
      <c r="Q301">
        <f t="shared" ref="Q301:Q310" si="12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22"/>
        <v>0</v>
      </c>
      <c r="O302">
        <f t="shared" si="123"/>
        <v>0</v>
      </c>
      <c r="P302">
        <f t="shared" si="124"/>
        <v>0</v>
      </c>
      <c r="Q302">
        <f t="shared" si="12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22"/>
        <v>0</v>
      </c>
      <c r="O303">
        <f t="shared" si="123"/>
        <v>0</v>
      </c>
      <c r="P303">
        <f t="shared" si="124"/>
        <v>0</v>
      </c>
      <c r="Q303">
        <f t="shared" si="12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22"/>
        <v>0</v>
      </c>
      <c r="O304">
        <f t="shared" si="123"/>
        <v>0</v>
      </c>
      <c r="P304">
        <f t="shared" si="124"/>
        <v>0</v>
      </c>
      <c r="Q304">
        <f t="shared" si="12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22"/>
        <v>0</v>
      </c>
      <c r="O305">
        <f t="shared" si="123"/>
        <v>0</v>
      </c>
      <c r="P305">
        <f t="shared" si="124"/>
        <v>0</v>
      </c>
      <c r="Q305">
        <f t="shared" si="12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22"/>
        <v>0</v>
      </c>
      <c r="O306">
        <f t="shared" si="123"/>
        <v>0</v>
      </c>
      <c r="P306">
        <f t="shared" si="124"/>
        <v>0</v>
      </c>
      <c r="Q306">
        <f t="shared" si="12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22"/>
        <v>0</v>
      </c>
      <c r="O307">
        <f t="shared" si="123"/>
        <v>0</v>
      </c>
      <c r="P307">
        <f t="shared" si="124"/>
        <v>0</v>
      </c>
      <c r="Q307">
        <f t="shared" si="12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22"/>
        <v>0</v>
      </c>
      <c r="O308">
        <f t="shared" si="123"/>
        <v>0</v>
      </c>
      <c r="P308">
        <f t="shared" si="124"/>
        <v>0</v>
      </c>
      <c r="Q308">
        <f t="shared" si="12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22"/>
        <v>0</v>
      </c>
      <c r="O309">
        <f t="shared" si="123"/>
        <v>0</v>
      </c>
      <c r="P309">
        <f t="shared" si="124"/>
        <v>0</v>
      </c>
      <c r="Q309">
        <f t="shared" si="12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22"/>
        <v>0</v>
      </c>
      <c r="O310">
        <f t="shared" si="123"/>
        <v>0</v>
      </c>
      <c r="P310">
        <f t="shared" si="124"/>
        <v>0</v>
      </c>
      <c r="Q310">
        <f t="shared" si="12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68" si="126">A312*((SUM(F312:I312))+(J312*1950*80))</f>
        <v>0</v>
      </c>
      <c r="O312">
        <f t="shared" ref="O312:O368" si="127">A312*J312</f>
        <v>0</v>
      </c>
      <c r="P312">
        <f t="shared" ref="P312:P368" si="128">A312*K312</f>
        <v>0</v>
      </c>
      <c r="Q312">
        <f t="shared" ref="Q312:Q368" si="12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26"/>
        <v>0</v>
      </c>
      <c r="O313">
        <f t="shared" si="127"/>
        <v>0</v>
      </c>
      <c r="P313">
        <f t="shared" si="128"/>
        <v>0</v>
      </c>
      <c r="Q313">
        <f t="shared" si="12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26"/>
        <v>0</v>
      </c>
      <c r="O314">
        <f t="shared" si="127"/>
        <v>0</v>
      </c>
      <c r="P314">
        <f t="shared" si="128"/>
        <v>0</v>
      </c>
      <c r="Q314">
        <f t="shared" si="12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26"/>
        <v>0</v>
      </c>
      <c r="O315">
        <f t="shared" si="127"/>
        <v>0</v>
      </c>
      <c r="P315">
        <f t="shared" si="128"/>
        <v>0</v>
      </c>
      <c r="Q315">
        <f t="shared" si="12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26"/>
        <v>0</v>
      </c>
      <c r="O316">
        <f t="shared" si="127"/>
        <v>0</v>
      </c>
      <c r="P316">
        <f t="shared" si="128"/>
        <v>0</v>
      </c>
      <c r="Q316">
        <f t="shared" si="12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26"/>
        <v>0</v>
      </c>
      <c r="O317">
        <f t="shared" si="127"/>
        <v>0</v>
      </c>
      <c r="P317">
        <f t="shared" si="128"/>
        <v>0</v>
      </c>
      <c r="Q317">
        <f t="shared" si="12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26"/>
        <v>0</v>
      </c>
      <c r="O318">
        <f t="shared" si="127"/>
        <v>0</v>
      </c>
      <c r="P318">
        <f t="shared" si="128"/>
        <v>0</v>
      </c>
      <c r="Q318">
        <f t="shared" si="12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26"/>
        <v>0</v>
      </c>
      <c r="O320">
        <f t="shared" si="127"/>
        <v>0</v>
      </c>
      <c r="P320">
        <f t="shared" si="128"/>
        <v>0</v>
      </c>
      <c r="Q320">
        <f t="shared" si="12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26"/>
        <v>0</v>
      </c>
      <c r="O321">
        <f t="shared" si="127"/>
        <v>0</v>
      </c>
      <c r="P321">
        <f t="shared" si="128"/>
        <v>0</v>
      </c>
      <c r="Q321">
        <f t="shared" si="12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26"/>
        <v>0</v>
      </c>
      <c r="O322">
        <f t="shared" si="127"/>
        <v>0</v>
      </c>
      <c r="P322">
        <f t="shared" si="128"/>
        <v>0</v>
      </c>
      <c r="Q322">
        <f t="shared" si="12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26"/>
        <v>0</v>
      </c>
      <c r="O323">
        <f t="shared" si="127"/>
        <v>0</v>
      </c>
      <c r="P323">
        <f t="shared" si="128"/>
        <v>0</v>
      </c>
      <c r="Q323">
        <f t="shared" si="12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26"/>
        <v>0</v>
      </c>
      <c r="O324">
        <f t="shared" si="127"/>
        <v>0</v>
      </c>
      <c r="P324">
        <f t="shared" si="128"/>
        <v>0</v>
      </c>
      <c r="Q324">
        <f t="shared" si="12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26"/>
        <v>0</v>
      </c>
      <c r="O325">
        <f t="shared" si="127"/>
        <v>0</v>
      </c>
      <c r="P325">
        <f t="shared" si="128"/>
        <v>0</v>
      </c>
      <c r="Q325">
        <f t="shared" si="12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26"/>
        <v>0</v>
      </c>
      <c r="O326">
        <f t="shared" si="127"/>
        <v>0</v>
      </c>
      <c r="P326">
        <f t="shared" si="128"/>
        <v>0</v>
      </c>
      <c r="Q326">
        <f t="shared" si="12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26"/>
        <v>0</v>
      </c>
      <c r="O327">
        <f t="shared" si="127"/>
        <v>0</v>
      </c>
      <c r="P327">
        <f t="shared" si="128"/>
        <v>0</v>
      </c>
      <c r="Q327">
        <f t="shared" si="12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26"/>
        <v>0</v>
      </c>
      <c r="O328">
        <f t="shared" si="127"/>
        <v>0</v>
      </c>
      <c r="P328">
        <f t="shared" si="128"/>
        <v>0</v>
      </c>
      <c r="Q328">
        <f t="shared" si="12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26"/>
        <v>0</v>
      </c>
      <c r="O330">
        <f t="shared" si="127"/>
        <v>0</v>
      </c>
      <c r="P330">
        <f t="shared" si="128"/>
        <v>0</v>
      </c>
      <c r="Q330">
        <f t="shared" si="12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26"/>
        <v>0</v>
      </c>
      <c r="O331">
        <f t="shared" si="127"/>
        <v>0</v>
      </c>
      <c r="P331">
        <f t="shared" si="128"/>
        <v>0</v>
      </c>
      <c r="Q331">
        <f t="shared" si="12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26"/>
        <v>0</v>
      </c>
      <c r="O332">
        <f t="shared" si="127"/>
        <v>0</v>
      </c>
      <c r="P332">
        <f t="shared" si="128"/>
        <v>0</v>
      </c>
      <c r="Q332">
        <f t="shared" si="12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26"/>
        <v>0</v>
      </c>
      <c r="O333">
        <f t="shared" si="127"/>
        <v>0</v>
      </c>
      <c r="P333">
        <f t="shared" si="128"/>
        <v>0</v>
      </c>
      <c r="Q333">
        <f t="shared" si="12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26"/>
        <v>0</v>
      </c>
      <c r="O334">
        <f t="shared" si="127"/>
        <v>0</v>
      </c>
      <c r="P334">
        <f t="shared" si="128"/>
        <v>0</v>
      </c>
      <c r="Q334">
        <f t="shared" si="12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26"/>
        <v>0</v>
      </c>
      <c r="O336">
        <f t="shared" si="127"/>
        <v>0</v>
      </c>
      <c r="P336">
        <f t="shared" si="128"/>
        <v>0</v>
      </c>
      <c r="Q336">
        <f t="shared" si="12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26"/>
        <v>0</v>
      </c>
      <c r="O337">
        <f t="shared" si="127"/>
        <v>0</v>
      </c>
      <c r="P337">
        <f t="shared" si="128"/>
        <v>0</v>
      </c>
      <c r="Q337">
        <f t="shared" si="12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26"/>
        <v>0</v>
      </c>
      <c r="O338">
        <f t="shared" si="127"/>
        <v>0</v>
      </c>
      <c r="P338">
        <f t="shared" si="128"/>
        <v>0</v>
      </c>
      <c r="Q338">
        <f t="shared" si="12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26"/>
        <v>0</v>
      </c>
      <c r="O339">
        <f t="shared" si="127"/>
        <v>0</v>
      </c>
      <c r="P339">
        <f t="shared" si="128"/>
        <v>0</v>
      </c>
      <c r="Q339">
        <f t="shared" si="12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26"/>
        <v>0</v>
      </c>
      <c r="O340">
        <f t="shared" si="127"/>
        <v>0</v>
      </c>
      <c r="P340">
        <f t="shared" si="128"/>
        <v>0</v>
      </c>
      <c r="Q340">
        <f t="shared" si="12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26"/>
        <v>0</v>
      </c>
      <c r="O341">
        <f t="shared" si="127"/>
        <v>0</v>
      </c>
      <c r="P341">
        <f t="shared" si="128"/>
        <v>0</v>
      </c>
      <c r="Q341">
        <f t="shared" si="12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26"/>
        <v>0</v>
      </c>
      <c r="O342">
        <f t="shared" si="127"/>
        <v>0</v>
      </c>
      <c r="P342">
        <f t="shared" si="128"/>
        <v>0</v>
      </c>
      <c r="Q342">
        <f t="shared" si="12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26"/>
        <v>0</v>
      </c>
      <c r="O343">
        <f t="shared" si="127"/>
        <v>0</v>
      </c>
      <c r="P343">
        <f t="shared" si="128"/>
        <v>0</v>
      </c>
      <c r="Q343">
        <f t="shared" si="12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26"/>
        <v>0</v>
      </c>
      <c r="O345">
        <f t="shared" si="127"/>
        <v>0</v>
      </c>
      <c r="P345">
        <f t="shared" si="128"/>
        <v>0</v>
      </c>
      <c r="Q345">
        <f t="shared" si="12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26"/>
        <v>0</v>
      </c>
      <c r="O346">
        <f t="shared" si="127"/>
        <v>0</v>
      </c>
      <c r="P346">
        <f t="shared" si="128"/>
        <v>0</v>
      </c>
      <c r="Q346">
        <f t="shared" si="12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26"/>
        <v>0</v>
      </c>
      <c r="O347">
        <f t="shared" si="127"/>
        <v>0</v>
      </c>
      <c r="P347">
        <f t="shared" si="128"/>
        <v>0</v>
      </c>
      <c r="Q347">
        <f t="shared" si="12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26"/>
        <v>0</v>
      </c>
      <c r="O348">
        <f t="shared" si="127"/>
        <v>0</v>
      </c>
      <c r="P348">
        <f t="shared" si="128"/>
        <v>0</v>
      </c>
      <c r="Q348">
        <f t="shared" si="12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26"/>
        <v>0</v>
      </c>
      <c r="O349">
        <f t="shared" si="127"/>
        <v>0</v>
      </c>
      <c r="P349">
        <f t="shared" si="128"/>
        <v>0</v>
      </c>
      <c r="Q349">
        <f t="shared" si="12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26"/>
        <v>0</v>
      </c>
      <c r="O350">
        <f t="shared" si="127"/>
        <v>0</v>
      </c>
      <c r="P350">
        <f t="shared" si="128"/>
        <v>0</v>
      </c>
      <c r="Q350">
        <f t="shared" si="12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26"/>
        <v>0</v>
      </c>
      <c r="O351">
        <f t="shared" si="127"/>
        <v>0</v>
      </c>
      <c r="P351">
        <f t="shared" si="128"/>
        <v>0</v>
      </c>
      <c r="Q351">
        <f t="shared" si="12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26"/>
        <v>0</v>
      </c>
      <c r="O352">
        <f t="shared" si="127"/>
        <v>0</v>
      </c>
      <c r="P352">
        <f t="shared" si="128"/>
        <v>0</v>
      </c>
      <c r="Q352">
        <f t="shared" si="12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26"/>
        <v>0</v>
      </c>
      <c r="O353">
        <f t="shared" si="127"/>
        <v>0</v>
      </c>
      <c r="P353">
        <f t="shared" si="128"/>
        <v>0</v>
      </c>
      <c r="Q353">
        <f t="shared" si="12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26"/>
        <v>0</v>
      </c>
      <c r="O354">
        <f t="shared" si="127"/>
        <v>0</v>
      </c>
      <c r="P354">
        <f t="shared" si="128"/>
        <v>0</v>
      </c>
      <c r="Q354">
        <f t="shared" si="12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26"/>
        <v>0</v>
      </c>
      <c r="O356">
        <f t="shared" si="127"/>
        <v>0</v>
      </c>
      <c r="P356">
        <f t="shared" si="128"/>
        <v>0</v>
      </c>
      <c r="Q356">
        <f t="shared" si="12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26"/>
        <v>0</v>
      </c>
      <c r="O357">
        <f t="shared" si="127"/>
        <v>0</v>
      </c>
      <c r="P357">
        <f t="shared" si="128"/>
        <v>0</v>
      </c>
      <c r="Q357">
        <f t="shared" si="12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26"/>
        <v>0</v>
      </c>
      <c r="O358">
        <f t="shared" si="127"/>
        <v>0</v>
      </c>
      <c r="P358">
        <f t="shared" si="128"/>
        <v>0</v>
      </c>
      <c r="Q358">
        <f t="shared" si="12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26"/>
        <v>0</v>
      </c>
      <c r="O359">
        <f t="shared" si="127"/>
        <v>0</v>
      </c>
      <c r="P359">
        <f t="shared" si="128"/>
        <v>0</v>
      </c>
      <c r="Q359">
        <f t="shared" si="12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26"/>
        <v>0</v>
      </c>
      <c r="O360">
        <f t="shared" si="127"/>
        <v>0</v>
      </c>
      <c r="P360">
        <f t="shared" si="128"/>
        <v>0</v>
      </c>
      <c r="Q360">
        <f t="shared" si="12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26"/>
        <v>0</v>
      </c>
      <c r="O361">
        <f t="shared" si="127"/>
        <v>0</v>
      </c>
      <c r="P361">
        <f t="shared" si="128"/>
        <v>0</v>
      </c>
      <c r="Q361">
        <f t="shared" si="12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26"/>
        <v>0</v>
      </c>
      <c r="O362">
        <f t="shared" si="127"/>
        <v>0</v>
      </c>
      <c r="P362">
        <f t="shared" si="128"/>
        <v>0</v>
      </c>
      <c r="Q362">
        <f t="shared" si="12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26"/>
        <v>0</v>
      </c>
      <c r="O363">
        <f t="shared" si="127"/>
        <v>0</v>
      </c>
      <c r="P363">
        <f t="shared" si="128"/>
        <v>0</v>
      </c>
      <c r="Q363">
        <f t="shared" si="12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26"/>
        <v>0</v>
      </c>
      <c r="O365">
        <f t="shared" si="127"/>
        <v>0</v>
      </c>
      <c r="P365">
        <f t="shared" si="128"/>
        <v>0</v>
      </c>
      <c r="Q365">
        <f t="shared" si="12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26"/>
        <v>0</v>
      </c>
      <c r="O366">
        <f t="shared" si="127"/>
        <v>0</v>
      </c>
      <c r="P366">
        <f t="shared" si="128"/>
        <v>0</v>
      </c>
      <c r="Q366">
        <f t="shared" si="12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26"/>
        <v>0</v>
      </c>
      <c r="O367">
        <f t="shared" si="127"/>
        <v>0</v>
      </c>
      <c r="P367">
        <f t="shared" si="128"/>
        <v>0</v>
      </c>
      <c r="Q367">
        <f t="shared" si="12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26"/>
        <v>0</v>
      </c>
      <c r="O368">
        <f t="shared" si="127"/>
        <v>0</v>
      </c>
      <c r="P368">
        <f t="shared" si="128"/>
        <v>0</v>
      </c>
      <c r="Q368">
        <f t="shared" si="12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ref="N369:N426" si="130">A369*((SUM(F369:I369))+(J369*1950*80))</f>
        <v>0</v>
      </c>
      <c r="O369">
        <f t="shared" ref="O369:O426" si="131">A369*J369</f>
        <v>0</v>
      </c>
      <c r="P369">
        <f t="shared" ref="P369:P426" si="132">A369*K369</f>
        <v>0</v>
      </c>
      <c r="Q369">
        <f t="shared" ref="Q369:Q426" si="133">A369*L369</f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30"/>
        <v>0</v>
      </c>
      <c r="O371">
        <f t="shared" si="131"/>
        <v>0</v>
      </c>
      <c r="P371">
        <f t="shared" si="132"/>
        <v>0</v>
      </c>
      <c r="Q371">
        <f t="shared" si="13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30"/>
        <v>0</v>
      </c>
      <c r="O372">
        <f t="shared" si="131"/>
        <v>0</v>
      </c>
      <c r="P372">
        <f t="shared" si="132"/>
        <v>0</v>
      </c>
      <c r="Q372">
        <f t="shared" si="13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30"/>
        <v>0</v>
      </c>
      <c r="O373">
        <f t="shared" si="131"/>
        <v>0</v>
      </c>
      <c r="P373">
        <f t="shared" si="132"/>
        <v>0</v>
      </c>
      <c r="Q373">
        <f t="shared" si="13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30"/>
        <v>0</v>
      </c>
      <c r="O374">
        <f t="shared" si="131"/>
        <v>0</v>
      </c>
      <c r="P374">
        <f t="shared" si="132"/>
        <v>0</v>
      </c>
      <c r="Q374">
        <f t="shared" si="13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30"/>
        <v>0</v>
      </c>
      <c r="O375">
        <f t="shared" si="131"/>
        <v>0</v>
      </c>
      <c r="P375">
        <f t="shared" si="132"/>
        <v>0</v>
      </c>
      <c r="Q375">
        <f t="shared" si="13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si="130"/>
        <v>0</v>
      </c>
      <c r="O377">
        <f t="shared" si="131"/>
        <v>0</v>
      </c>
      <c r="P377">
        <f t="shared" si="132"/>
        <v>0</v>
      </c>
      <c r="Q377">
        <f t="shared" si="133"/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30"/>
        <v>0</v>
      </c>
      <c r="O378">
        <f t="shared" si="131"/>
        <v>0</v>
      </c>
      <c r="P378">
        <f t="shared" si="132"/>
        <v>0</v>
      </c>
      <c r="Q378">
        <f t="shared" si="13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30"/>
        <v>0</v>
      </c>
      <c r="O379">
        <f t="shared" si="131"/>
        <v>0</v>
      </c>
      <c r="P379">
        <f t="shared" si="132"/>
        <v>0</v>
      </c>
      <c r="Q379">
        <f t="shared" si="13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30"/>
        <v>0</v>
      </c>
      <c r="O380">
        <f t="shared" si="131"/>
        <v>0</v>
      </c>
      <c r="P380">
        <f t="shared" si="132"/>
        <v>0</v>
      </c>
      <c r="Q380">
        <f t="shared" si="13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30"/>
        <v>0</v>
      </c>
      <c r="O381">
        <f t="shared" si="131"/>
        <v>0</v>
      </c>
      <c r="P381">
        <f t="shared" si="132"/>
        <v>0</v>
      </c>
      <c r="Q381">
        <f t="shared" si="13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30"/>
        <v>0</v>
      </c>
      <c r="O382">
        <f t="shared" si="131"/>
        <v>0</v>
      </c>
      <c r="P382">
        <f t="shared" si="132"/>
        <v>0</v>
      </c>
      <c r="Q382">
        <f t="shared" si="13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30"/>
        <v>0</v>
      </c>
      <c r="O383">
        <f t="shared" si="131"/>
        <v>0</v>
      </c>
      <c r="P383">
        <f t="shared" si="132"/>
        <v>0</v>
      </c>
      <c r="Q383">
        <f t="shared" si="13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30"/>
        <v>0</v>
      </c>
      <c r="O385">
        <f t="shared" si="131"/>
        <v>0</v>
      </c>
      <c r="P385">
        <f t="shared" si="132"/>
        <v>0</v>
      </c>
      <c r="Q385">
        <f t="shared" si="13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30"/>
        <v>0</v>
      </c>
      <c r="O386">
        <f t="shared" si="131"/>
        <v>0</v>
      </c>
      <c r="P386">
        <f t="shared" si="132"/>
        <v>0</v>
      </c>
      <c r="Q386">
        <f t="shared" si="13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30"/>
        <v>0</v>
      </c>
      <c r="O387">
        <f t="shared" si="131"/>
        <v>0</v>
      </c>
      <c r="P387">
        <f t="shared" si="132"/>
        <v>0</v>
      </c>
      <c r="Q387">
        <f t="shared" si="13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30"/>
        <v>0</v>
      </c>
      <c r="O388">
        <f t="shared" si="131"/>
        <v>0</v>
      </c>
      <c r="P388">
        <f t="shared" si="132"/>
        <v>0</v>
      </c>
      <c r="Q388">
        <f t="shared" si="13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30"/>
        <v>0</v>
      </c>
      <c r="O389">
        <f t="shared" si="131"/>
        <v>0</v>
      </c>
      <c r="P389">
        <f t="shared" si="132"/>
        <v>0</v>
      </c>
      <c r="Q389">
        <f t="shared" si="13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30"/>
        <v>0</v>
      </c>
      <c r="O390">
        <f t="shared" si="131"/>
        <v>0</v>
      </c>
      <c r="P390">
        <f t="shared" si="132"/>
        <v>0</v>
      </c>
      <c r="Q390">
        <f t="shared" si="13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30"/>
        <v>0</v>
      </c>
      <c r="O391">
        <f t="shared" si="131"/>
        <v>0</v>
      </c>
      <c r="P391">
        <f t="shared" si="132"/>
        <v>0</v>
      </c>
      <c r="Q391">
        <f t="shared" si="13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30"/>
        <v>0</v>
      </c>
      <c r="O392">
        <f t="shared" si="131"/>
        <v>0</v>
      </c>
      <c r="P392">
        <f t="shared" si="132"/>
        <v>0</v>
      </c>
      <c r="Q392">
        <f t="shared" si="13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30"/>
        <v>0</v>
      </c>
      <c r="O393">
        <f t="shared" si="131"/>
        <v>0</v>
      </c>
      <c r="P393">
        <f t="shared" si="132"/>
        <v>0</v>
      </c>
      <c r="Q393">
        <f t="shared" si="13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30"/>
        <v>0</v>
      </c>
      <c r="O394">
        <f t="shared" si="131"/>
        <v>0</v>
      </c>
      <c r="P394">
        <f t="shared" si="132"/>
        <v>0</v>
      </c>
      <c r="Q394">
        <f t="shared" si="13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30"/>
        <v>0</v>
      </c>
      <c r="O395">
        <f t="shared" si="131"/>
        <v>0</v>
      </c>
      <c r="P395">
        <f t="shared" si="132"/>
        <v>0</v>
      </c>
      <c r="Q395">
        <f t="shared" si="13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30"/>
        <v>0</v>
      </c>
      <c r="O396">
        <f t="shared" si="131"/>
        <v>0</v>
      </c>
      <c r="P396">
        <f t="shared" si="132"/>
        <v>0</v>
      </c>
      <c r="Q396">
        <f t="shared" si="13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30"/>
        <v>0</v>
      </c>
      <c r="O398">
        <f t="shared" si="131"/>
        <v>0</v>
      </c>
      <c r="P398">
        <f t="shared" si="132"/>
        <v>0</v>
      </c>
      <c r="Q398">
        <f t="shared" si="13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30"/>
        <v>0</v>
      </c>
      <c r="O399">
        <f t="shared" si="131"/>
        <v>0</v>
      </c>
      <c r="P399">
        <f t="shared" si="132"/>
        <v>0</v>
      </c>
      <c r="Q399">
        <f t="shared" si="13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30"/>
        <v>0</v>
      </c>
      <c r="O400">
        <f t="shared" si="131"/>
        <v>0</v>
      </c>
      <c r="P400">
        <f t="shared" si="132"/>
        <v>0</v>
      </c>
      <c r="Q400">
        <f t="shared" si="13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30"/>
        <v>0</v>
      </c>
      <c r="O401">
        <f t="shared" si="131"/>
        <v>0</v>
      </c>
      <c r="P401">
        <f t="shared" si="132"/>
        <v>0</v>
      </c>
      <c r="Q401">
        <f t="shared" si="13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30"/>
        <v>0</v>
      </c>
      <c r="O402">
        <f t="shared" si="131"/>
        <v>0</v>
      </c>
      <c r="P402">
        <f t="shared" si="132"/>
        <v>0</v>
      </c>
      <c r="Q402">
        <f t="shared" si="13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30"/>
        <v>0</v>
      </c>
      <c r="O403">
        <f t="shared" si="131"/>
        <v>0</v>
      </c>
      <c r="P403">
        <f t="shared" si="132"/>
        <v>0</v>
      </c>
      <c r="Q403">
        <f t="shared" si="13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30"/>
        <v>0</v>
      </c>
      <c r="O404">
        <f t="shared" si="131"/>
        <v>0</v>
      </c>
      <c r="P404">
        <f t="shared" si="132"/>
        <v>0</v>
      </c>
      <c r="Q404">
        <f t="shared" si="13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30"/>
        <v>0</v>
      </c>
      <c r="O405">
        <f t="shared" si="131"/>
        <v>0</v>
      </c>
      <c r="P405">
        <f t="shared" si="132"/>
        <v>0</v>
      </c>
      <c r="Q405">
        <f t="shared" si="13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30"/>
        <v>0</v>
      </c>
      <c r="O406">
        <f t="shared" si="131"/>
        <v>0</v>
      </c>
      <c r="P406">
        <f t="shared" si="132"/>
        <v>0</v>
      </c>
      <c r="Q406">
        <f t="shared" si="13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30"/>
        <v>0</v>
      </c>
      <c r="O408">
        <f t="shared" si="131"/>
        <v>0</v>
      </c>
      <c r="P408">
        <f t="shared" si="132"/>
        <v>0</v>
      </c>
      <c r="Q408">
        <f t="shared" si="13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30"/>
        <v>0</v>
      </c>
      <c r="O409">
        <f t="shared" si="131"/>
        <v>0</v>
      </c>
      <c r="P409">
        <f t="shared" si="132"/>
        <v>0</v>
      </c>
      <c r="Q409">
        <f t="shared" si="13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30"/>
        <v>0</v>
      </c>
      <c r="O410">
        <f t="shared" si="131"/>
        <v>0</v>
      </c>
      <c r="P410">
        <f t="shared" si="132"/>
        <v>0</v>
      </c>
      <c r="Q410">
        <f t="shared" si="13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30"/>
        <v>0</v>
      </c>
      <c r="O411">
        <f t="shared" si="131"/>
        <v>0</v>
      </c>
      <c r="P411">
        <f t="shared" si="132"/>
        <v>0</v>
      </c>
      <c r="Q411">
        <f t="shared" si="13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30"/>
        <v>0</v>
      </c>
      <c r="O412">
        <f t="shared" si="131"/>
        <v>0</v>
      </c>
      <c r="P412">
        <f t="shared" si="132"/>
        <v>0</v>
      </c>
      <c r="Q412">
        <f t="shared" si="13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30"/>
        <v>0</v>
      </c>
      <c r="O413">
        <f t="shared" si="131"/>
        <v>0</v>
      </c>
      <c r="P413">
        <f t="shared" si="132"/>
        <v>0</v>
      </c>
      <c r="Q413">
        <f t="shared" si="13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30"/>
        <v>0</v>
      </c>
      <c r="O414">
        <f t="shared" si="131"/>
        <v>0</v>
      </c>
      <c r="P414">
        <f t="shared" si="132"/>
        <v>0</v>
      </c>
      <c r="Q414">
        <f t="shared" si="13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30"/>
        <v>0</v>
      </c>
      <c r="O415">
        <f t="shared" si="131"/>
        <v>0</v>
      </c>
      <c r="P415">
        <f t="shared" si="132"/>
        <v>0</v>
      </c>
      <c r="Q415">
        <f t="shared" si="13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30"/>
        <v>0</v>
      </c>
      <c r="O416">
        <f t="shared" si="131"/>
        <v>0</v>
      </c>
      <c r="P416">
        <f t="shared" si="132"/>
        <v>0</v>
      </c>
      <c r="Q416">
        <f t="shared" si="13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30"/>
        <v>0</v>
      </c>
      <c r="O418">
        <f t="shared" si="131"/>
        <v>0</v>
      </c>
      <c r="P418">
        <f t="shared" si="132"/>
        <v>0</v>
      </c>
      <c r="Q418">
        <f t="shared" si="13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30"/>
        <v>0</v>
      </c>
      <c r="O419">
        <f t="shared" si="131"/>
        <v>0</v>
      </c>
      <c r="P419">
        <f t="shared" si="132"/>
        <v>0</v>
      </c>
      <c r="Q419">
        <f t="shared" si="13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30"/>
        <v>0</v>
      </c>
      <c r="O420">
        <f t="shared" si="131"/>
        <v>0</v>
      </c>
      <c r="P420">
        <f t="shared" si="132"/>
        <v>0</v>
      </c>
      <c r="Q420">
        <f t="shared" si="13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30"/>
        <v>0</v>
      </c>
      <c r="O421">
        <f t="shared" si="131"/>
        <v>0</v>
      </c>
      <c r="P421">
        <f t="shared" si="132"/>
        <v>0</v>
      </c>
      <c r="Q421">
        <f t="shared" si="13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30"/>
        <v>0</v>
      </c>
      <c r="O422">
        <f t="shared" si="131"/>
        <v>0</v>
      </c>
      <c r="P422">
        <f t="shared" si="132"/>
        <v>0</v>
      </c>
      <c r="Q422">
        <f t="shared" si="13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30"/>
        <v>0</v>
      </c>
      <c r="O423">
        <f t="shared" si="131"/>
        <v>0</v>
      </c>
      <c r="P423">
        <f t="shared" si="132"/>
        <v>0</v>
      </c>
      <c r="Q423">
        <f t="shared" si="13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30"/>
        <v>0</v>
      </c>
      <c r="O424">
        <f t="shared" si="131"/>
        <v>0</v>
      </c>
      <c r="P424">
        <f t="shared" si="132"/>
        <v>0</v>
      </c>
      <c r="Q424">
        <f t="shared" si="13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30"/>
        <v>0</v>
      </c>
      <c r="O425">
        <f t="shared" si="131"/>
        <v>0</v>
      </c>
      <c r="P425">
        <f t="shared" si="132"/>
        <v>0</v>
      </c>
      <c r="Q425">
        <f t="shared" si="13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30"/>
        <v>0</v>
      </c>
      <c r="O426">
        <f t="shared" si="131"/>
        <v>0</v>
      </c>
      <c r="P426">
        <f t="shared" si="132"/>
        <v>0</v>
      </c>
      <c r="Q426">
        <f t="shared" si="13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ref="N427:N482" si="134">A427*((SUM(F427:I427))+(J427*1950*80))</f>
        <v>0</v>
      </c>
      <c r="O427">
        <f t="shared" ref="O427:O482" si="135">A427*J427</f>
        <v>0</v>
      </c>
      <c r="P427">
        <f t="shared" ref="P427:P482" si="136">A427*K427</f>
        <v>0</v>
      </c>
      <c r="Q427">
        <f t="shared" ref="Q427:Q482" si="137">A427*L427</f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34"/>
        <v>0</v>
      </c>
      <c r="O429">
        <f t="shared" si="135"/>
        <v>0</v>
      </c>
      <c r="P429">
        <f t="shared" si="136"/>
        <v>0</v>
      </c>
      <c r="Q429">
        <f t="shared" si="13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34"/>
        <v>0</v>
      </c>
      <c r="O430">
        <f t="shared" si="135"/>
        <v>0</v>
      </c>
      <c r="P430">
        <f t="shared" si="136"/>
        <v>0</v>
      </c>
      <c r="Q430">
        <f t="shared" si="13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34"/>
        <v>0</v>
      </c>
      <c r="O431">
        <f t="shared" si="135"/>
        <v>0</v>
      </c>
      <c r="P431">
        <f t="shared" si="136"/>
        <v>0</v>
      </c>
      <c r="Q431">
        <f t="shared" si="13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34"/>
        <v>0</v>
      </c>
      <c r="O432">
        <f t="shared" si="135"/>
        <v>0</v>
      </c>
      <c r="P432">
        <f t="shared" si="136"/>
        <v>0</v>
      </c>
      <c r="Q432">
        <f t="shared" si="13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34"/>
        <v>0</v>
      </c>
      <c r="O433">
        <f t="shared" si="135"/>
        <v>0</v>
      </c>
      <c r="P433">
        <f t="shared" si="136"/>
        <v>0</v>
      </c>
      <c r="Q433">
        <f t="shared" si="13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34"/>
        <v>0</v>
      </c>
      <c r="O434">
        <f t="shared" si="135"/>
        <v>0</v>
      </c>
      <c r="P434">
        <f t="shared" si="136"/>
        <v>0</v>
      </c>
      <c r="Q434">
        <f t="shared" si="13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34"/>
        <v>0</v>
      </c>
      <c r="O435">
        <f t="shared" si="135"/>
        <v>0</v>
      </c>
      <c r="P435">
        <f t="shared" si="136"/>
        <v>0</v>
      </c>
      <c r="Q435">
        <f t="shared" si="13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34"/>
        <v>0</v>
      </c>
      <c r="O436">
        <f t="shared" si="135"/>
        <v>0</v>
      </c>
      <c r="P436">
        <f t="shared" si="136"/>
        <v>0</v>
      </c>
      <c r="Q436">
        <f t="shared" si="13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34"/>
        <v>0</v>
      </c>
      <c r="O437">
        <f t="shared" si="135"/>
        <v>0</v>
      </c>
      <c r="P437">
        <f t="shared" si="136"/>
        <v>0</v>
      </c>
      <c r="Q437">
        <f t="shared" si="13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34"/>
        <v>0</v>
      </c>
      <c r="O438">
        <f t="shared" si="135"/>
        <v>0</v>
      </c>
      <c r="P438">
        <f t="shared" si="136"/>
        <v>0</v>
      </c>
      <c r="Q438">
        <f t="shared" si="13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34"/>
        <v>0</v>
      </c>
      <c r="O439">
        <f t="shared" si="135"/>
        <v>0</v>
      </c>
      <c r="P439">
        <f t="shared" si="136"/>
        <v>0</v>
      </c>
      <c r="Q439">
        <f t="shared" si="13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34"/>
        <v>0</v>
      </c>
      <c r="O440">
        <f t="shared" si="135"/>
        <v>0</v>
      </c>
      <c r="P440">
        <f t="shared" si="136"/>
        <v>0</v>
      </c>
      <c r="Q440">
        <f t="shared" si="13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si="134"/>
        <v>0</v>
      </c>
      <c r="O441">
        <f t="shared" si="135"/>
        <v>0</v>
      </c>
      <c r="P441">
        <f t="shared" si="136"/>
        <v>0</v>
      </c>
      <c r="Q441">
        <f t="shared" si="137"/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34"/>
        <v>0</v>
      </c>
      <c r="O442">
        <f t="shared" si="135"/>
        <v>0</v>
      </c>
      <c r="P442">
        <f t="shared" si="136"/>
        <v>0</v>
      </c>
      <c r="Q442">
        <f t="shared" si="13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34"/>
        <v>0</v>
      </c>
      <c r="O444">
        <f t="shared" si="135"/>
        <v>0</v>
      </c>
      <c r="P444">
        <f t="shared" si="136"/>
        <v>0</v>
      </c>
      <c r="Q444">
        <f t="shared" si="13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34"/>
        <v>0</v>
      </c>
      <c r="O445">
        <f t="shared" si="135"/>
        <v>0</v>
      </c>
      <c r="P445">
        <f t="shared" si="136"/>
        <v>0</v>
      </c>
      <c r="Q445">
        <f t="shared" si="13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34"/>
        <v>0</v>
      </c>
      <c r="O446">
        <f t="shared" si="135"/>
        <v>0</v>
      </c>
      <c r="P446">
        <f t="shared" si="136"/>
        <v>0</v>
      </c>
      <c r="Q446">
        <f t="shared" si="13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34"/>
        <v>0</v>
      </c>
      <c r="O447">
        <f t="shared" si="135"/>
        <v>0</v>
      </c>
      <c r="P447">
        <f t="shared" si="136"/>
        <v>0</v>
      </c>
      <c r="Q447">
        <f t="shared" si="13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34"/>
        <v>0</v>
      </c>
      <c r="O448">
        <f t="shared" si="135"/>
        <v>0</v>
      </c>
      <c r="P448">
        <f t="shared" si="136"/>
        <v>0</v>
      </c>
      <c r="Q448">
        <f t="shared" si="13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34"/>
        <v>0</v>
      </c>
      <c r="O449">
        <f t="shared" si="135"/>
        <v>0</v>
      </c>
      <c r="P449">
        <f t="shared" si="136"/>
        <v>0</v>
      </c>
      <c r="Q449">
        <f t="shared" si="13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34"/>
        <v>0</v>
      </c>
      <c r="O450">
        <f t="shared" si="135"/>
        <v>0</v>
      </c>
      <c r="P450">
        <f t="shared" si="136"/>
        <v>0</v>
      </c>
      <c r="Q450">
        <f t="shared" si="13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34"/>
        <v>0</v>
      </c>
      <c r="O451">
        <f t="shared" si="135"/>
        <v>0</v>
      </c>
      <c r="P451">
        <f t="shared" si="136"/>
        <v>0</v>
      </c>
      <c r="Q451">
        <f t="shared" si="13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34"/>
        <v>0</v>
      </c>
      <c r="O452">
        <f t="shared" si="135"/>
        <v>0</v>
      </c>
      <c r="P452">
        <f t="shared" si="136"/>
        <v>0</v>
      </c>
      <c r="Q452">
        <f t="shared" si="13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34"/>
        <v>0</v>
      </c>
      <c r="O454">
        <f t="shared" si="135"/>
        <v>0</v>
      </c>
      <c r="P454">
        <f t="shared" si="136"/>
        <v>0</v>
      </c>
      <c r="Q454">
        <f t="shared" si="13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34"/>
        <v>0</v>
      </c>
      <c r="O455">
        <f t="shared" si="135"/>
        <v>0</v>
      </c>
      <c r="P455">
        <f t="shared" si="136"/>
        <v>0</v>
      </c>
      <c r="Q455">
        <f t="shared" si="13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34"/>
        <v>0</v>
      </c>
      <c r="O456">
        <f t="shared" si="135"/>
        <v>0</v>
      </c>
      <c r="P456">
        <f t="shared" si="136"/>
        <v>0</v>
      </c>
      <c r="Q456">
        <f t="shared" si="13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34"/>
        <v>0</v>
      </c>
      <c r="O457">
        <f t="shared" si="135"/>
        <v>0</v>
      </c>
      <c r="P457">
        <f t="shared" si="136"/>
        <v>0</v>
      </c>
      <c r="Q457">
        <f t="shared" si="13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34"/>
        <v>0</v>
      </c>
      <c r="O458">
        <f t="shared" si="135"/>
        <v>0</v>
      </c>
      <c r="P458">
        <f t="shared" si="136"/>
        <v>0</v>
      </c>
      <c r="Q458">
        <f t="shared" si="13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34"/>
        <v>0</v>
      </c>
      <c r="O459">
        <f t="shared" si="135"/>
        <v>0</v>
      </c>
      <c r="P459">
        <f t="shared" si="136"/>
        <v>0</v>
      </c>
      <c r="Q459">
        <f t="shared" si="13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34"/>
        <v>0</v>
      </c>
      <c r="O460">
        <f t="shared" si="135"/>
        <v>0</v>
      </c>
      <c r="P460">
        <f t="shared" si="136"/>
        <v>0</v>
      </c>
      <c r="Q460">
        <f t="shared" si="13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34"/>
        <v>0</v>
      </c>
      <c r="O461">
        <f t="shared" si="135"/>
        <v>0</v>
      </c>
      <c r="P461">
        <f t="shared" si="136"/>
        <v>0</v>
      </c>
      <c r="Q461">
        <f t="shared" si="13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34"/>
        <v>0</v>
      </c>
      <c r="O462">
        <f t="shared" si="135"/>
        <v>0</v>
      </c>
      <c r="P462">
        <f t="shared" si="136"/>
        <v>0</v>
      </c>
      <c r="Q462">
        <f t="shared" si="13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34"/>
        <v>0</v>
      </c>
      <c r="O463">
        <f t="shared" si="135"/>
        <v>0</v>
      </c>
      <c r="P463">
        <f t="shared" si="136"/>
        <v>0</v>
      </c>
      <c r="Q463">
        <f t="shared" si="13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34"/>
        <v>0</v>
      </c>
      <c r="O464">
        <f t="shared" si="135"/>
        <v>0</v>
      </c>
      <c r="P464">
        <f t="shared" si="136"/>
        <v>0</v>
      </c>
      <c r="Q464">
        <f t="shared" si="13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34"/>
        <v>0</v>
      </c>
      <c r="O466">
        <f t="shared" si="135"/>
        <v>0</v>
      </c>
      <c r="P466">
        <f t="shared" si="136"/>
        <v>0</v>
      </c>
      <c r="Q466">
        <f t="shared" si="13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34"/>
        <v>0</v>
      </c>
      <c r="O467">
        <f t="shared" si="135"/>
        <v>0</v>
      </c>
      <c r="P467">
        <f t="shared" si="136"/>
        <v>0</v>
      </c>
      <c r="Q467">
        <f t="shared" si="13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34"/>
        <v>0</v>
      </c>
      <c r="O468">
        <f t="shared" si="135"/>
        <v>0</v>
      </c>
      <c r="P468">
        <f t="shared" si="136"/>
        <v>0</v>
      </c>
      <c r="Q468">
        <f t="shared" si="13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34"/>
        <v>0</v>
      </c>
      <c r="O469">
        <f t="shared" si="135"/>
        <v>0</v>
      </c>
      <c r="P469">
        <f t="shared" si="136"/>
        <v>0</v>
      </c>
      <c r="Q469">
        <f t="shared" si="13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34"/>
        <v>0</v>
      </c>
      <c r="O470">
        <f t="shared" si="135"/>
        <v>0</v>
      </c>
      <c r="P470">
        <f t="shared" si="136"/>
        <v>0</v>
      </c>
      <c r="Q470">
        <f t="shared" si="13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34"/>
        <v>0</v>
      </c>
      <c r="O471">
        <f t="shared" si="135"/>
        <v>0</v>
      </c>
      <c r="P471">
        <f t="shared" si="136"/>
        <v>0</v>
      </c>
      <c r="Q471">
        <f t="shared" si="13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34"/>
        <v>0</v>
      </c>
      <c r="O472">
        <f t="shared" si="135"/>
        <v>0</v>
      </c>
      <c r="P472">
        <f t="shared" si="136"/>
        <v>0</v>
      </c>
      <c r="Q472">
        <f t="shared" si="13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34"/>
        <v>0</v>
      </c>
      <c r="O473">
        <f t="shared" si="135"/>
        <v>0</v>
      </c>
      <c r="P473">
        <f t="shared" si="136"/>
        <v>0</v>
      </c>
      <c r="Q473">
        <f t="shared" si="13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34"/>
        <v>0</v>
      </c>
      <c r="O475">
        <f t="shared" si="135"/>
        <v>0</v>
      </c>
      <c r="P475">
        <f t="shared" si="136"/>
        <v>0</v>
      </c>
      <c r="Q475">
        <f t="shared" si="13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34"/>
        <v>0</v>
      </c>
      <c r="O476">
        <f t="shared" si="135"/>
        <v>0</v>
      </c>
      <c r="P476">
        <f t="shared" si="136"/>
        <v>0</v>
      </c>
      <c r="Q476">
        <f t="shared" si="13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34"/>
        <v>0</v>
      </c>
      <c r="O477">
        <f t="shared" si="135"/>
        <v>0</v>
      </c>
      <c r="P477">
        <f t="shared" si="136"/>
        <v>0</v>
      </c>
      <c r="Q477">
        <f t="shared" si="13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34"/>
        <v>0</v>
      </c>
      <c r="O478">
        <f t="shared" si="135"/>
        <v>0</v>
      </c>
      <c r="P478">
        <f t="shared" si="136"/>
        <v>0</v>
      </c>
      <c r="Q478">
        <f t="shared" si="13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34"/>
        <v>0</v>
      </c>
      <c r="O479">
        <f t="shared" si="135"/>
        <v>0</v>
      </c>
      <c r="P479">
        <f t="shared" si="136"/>
        <v>0</v>
      </c>
      <c r="Q479">
        <f t="shared" si="13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34"/>
        <v>0</v>
      </c>
      <c r="O480">
        <f t="shared" si="135"/>
        <v>0</v>
      </c>
      <c r="P480">
        <f t="shared" si="136"/>
        <v>0</v>
      </c>
      <c r="Q480">
        <f t="shared" si="13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34"/>
        <v>0</v>
      </c>
      <c r="O481">
        <f t="shared" si="135"/>
        <v>0</v>
      </c>
      <c r="P481">
        <f t="shared" si="136"/>
        <v>0</v>
      </c>
      <c r="Q481">
        <f t="shared" si="13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34"/>
        <v>0</v>
      </c>
      <c r="O482">
        <f t="shared" si="135"/>
        <v>0</v>
      </c>
      <c r="P482">
        <f t="shared" si="136"/>
        <v>0</v>
      </c>
      <c r="Q482">
        <f t="shared" si="13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300000</v>
      </c>
      <c r="O484" s="32">
        <f t="shared" ref="O484:Q484" si="138">O7+O483+O291+O171</f>
        <v>0</v>
      </c>
      <c r="P484" s="32">
        <f t="shared" si="138"/>
        <v>0.85</v>
      </c>
      <c r="Q484" s="32">
        <f t="shared" si="138"/>
        <v>0.9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602A-C5F4-0648-8162-5240C13AE490}">
  <sheetPr>
    <tabColor theme="0" tint="-0.14999847407452621"/>
  </sheetPr>
  <dimension ref="A1:G12"/>
  <sheetViews>
    <sheetView zoomScale="190" zoomScaleNormal="190" workbookViewId="0">
      <selection activeCell="B11" sqref="B11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1" t="s">
        <v>520</v>
      </c>
      <c r="B1" s="121"/>
      <c r="C1" s="121"/>
      <c r="D1" s="121"/>
      <c r="E1" s="121"/>
      <c r="F1" s="121"/>
      <c r="G1" s="48"/>
    </row>
    <row r="2" spans="1:7" x14ac:dyDescent="0.15">
      <c r="A2" s="49" t="s">
        <v>529</v>
      </c>
      <c r="B2" s="50">
        <v>2</v>
      </c>
      <c r="G2" s="48"/>
    </row>
    <row r="3" spans="1:7" ht="16" x14ac:dyDescent="0.2">
      <c r="A3" s="49" t="s">
        <v>522</v>
      </c>
      <c r="B3" s="123" t="s">
        <v>558</v>
      </c>
      <c r="G3" s="48"/>
    </row>
    <row r="4" spans="1:7" x14ac:dyDescent="0.15">
      <c r="A4" s="49" t="s">
        <v>530</v>
      </c>
      <c r="B4" s="84" t="s">
        <v>559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0.68</v>
      </c>
      <c r="C6" s="31"/>
      <c r="G6" s="48"/>
    </row>
    <row r="7" spans="1:7" ht="16" x14ac:dyDescent="0.2">
      <c r="A7" s="49" t="s">
        <v>527</v>
      </c>
      <c r="B7" s="87">
        <v>0.53</v>
      </c>
      <c r="C7" s="31"/>
      <c r="G7" s="48"/>
    </row>
    <row r="8" spans="1:7" ht="16" x14ac:dyDescent="0.2">
      <c r="A8" s="49" t="s">
        <v>523</v>
      </c>
      <c r="B8" s="87">
        <v>0.63</v>
      </c>
      <c r="C8" s="31"/>
      <c r="G8" s="48"/>
    </row>
    <row r="9" spans="1:7" ht="16" x14ac:dyDescent="0.2">
      <c r="A9" s="49" t="s">
        <v>524</v>
      </c>
      <c r="B9" s="87">
        <v>0.92</v>
      </c>
      <c r="C9" s="31"/>
      <c r="G9" s="48"/>
    </row>
    <row r="10" spans="1:7" ht="16" x14ac:dyDescent="0.2">
      <c r="A10" s="49" t="s">
        <v>525</v>
      </c>
      <c r="B10" s="87">
        <v>0.38</v>
      </c>
      <c r="C10" s="31"/>
      <c r="G10" s="48"/>
    </row>
    <row r="11" spans="1:7" ht="16" x14ac:dyDescent="0.2">
      <c r="A11" s="49" t="s">
        <v>526</v>
      </c>
      <c r="B11" s="87">
        <v>0.77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1BF6-BD6E-654E-A8BC-8D54245EF4A5}">
  <sheetPr>
    <tabColor theme="0" tint="-0.14999847407452621"/>
  </sheetPr>
  <dimension ref="A1:U484"/>
  <sheetViews>
    <sheetView topLeftCell="B1" zoomScale="110" zoomScaleNormal="110" workbookViewId="0">
      <selection activeCell="F3" sqref="F3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31" t="s">
        <v>577</v>
      </c>
      <c r="F2">
        <v>225000</v>
      </c>
      <c r="K2">
        <v>0.82</v>
      </c>
      <c r="L2">
        <v>0.88</v>
      </c>
      <c r="M2" s="42"/>
      <c r="N2">
        <f>A2*((SUM(F2:I2))+(J2*1950*80))</f>
        <v>225000</v>
      </c>
      <c r="O2">
        <f t="shared" ref="O2:O6" si="0">A2*J2</f>
        <v>0</v>
      </c>
      <c r="P2">
        <f t="shared" ref="P2:P6" si="1">A2*K2</f>
        <v>0.82</v>
      </c>
      <c r="Q2">
        <f t="shared" ref="Q2:Q6" si="2">A2*L2</f>
        <v>0.88</v>
      </c>
      <c r="R2" s="44"/>
    </row>
    <row r="3" spans="1:21" ht="12.75" customHeight="1" thickBot="1" x14ac:dyDescent="0.25">
      <c r="A3" s="31"/>
      <c r="B3" s="44"/>
      <c r="C3" s="31"/>
      <c r="M3" s="42"/>
      <c r="N3">
        <f t="shared" ref="N3:N6" si="3">A3*((SUM(F3:I3))+(J3*1950*80))</f>
        <v>0</v>
      </c>
      <c r="O3">
        <f t="shared" si="0"/>
        <v>0</v>
      </c>
      <c r="P3">
        <f t="shared" si="1"/>
        <v>0</v>
      </c>
      <c r="Q3">
        <f t="shared" si="2"/>
        <v>0</v>
      </c>
      <c r="R3" s="44"/>
    </row>
    <row r="4" spans="1:21" ht="12.75" customHeight="1" thickBot="1" x14ac:dyDescent="0.25">
      <c r="B4" s="44"/>
      <c r="C4" s="31"/>
      <c r="M4" s="42"/>
      <c r="N4">
        <f t="shared" si="3"/>
        <v>0</v>
      </c>
      <c r="O4">
        <f t="shared" si="0"/>
        <v>0</v>
      </c>
      <c r="P4">
        <f t="shared" si="1"/>
        <v>0</v>
      </c>
      <c r="Q4">
        <f t="shared" si="2"/>
        <v>0</v>
      </c>
      <c r="R4" s="44"/>
    </row>
    <row r="5" spans="1:21" ht="12.75" customHeight="1" thickBot="1" x14ac:dyDescent="0.25">
      <c r="B5" s="44"/>
      <c r="C5" s="31"/>
      <c r="M5" s="42"/>
      <c r="N5">
        <f t="shared" si="3"/>
        <v>0</v>
      </c>
      <c r="O5">
        <f t="shared" si="0"/>
        <v>0</v>
      </c>
      <c r="P5">
        <f t="shared" si="1"/>
        <v>0</v>
      </c>
      <c r="Q5">
        <f t="shared" si="2"/>
        <v>0</v>
      </c>
      <c r="R5" s="44"/>
    </row>
    <row r="6" spans="1:21" ht="12.75" customHeight="1" thickBot="1" x14ac:dyDescent="0.25">
      <c r="B6" s="44"/>
      <c r="C6" s="31"/>
      <c r="M6" s="42"/>
      <c r="N6">
        <f t="shared" si="3"/>
        <v>0</v>
      </c>
      <c r="O6">
        <f t="shared" si="0"/>
        <v>0</v>
      </c>
      <c r="P6">
        <f t="shared" si="1"/>
        <v>0</v>
      </c>
      <c r="Q6">
        <f t="shared" si="2"/>
        <v>0</v>
      </c>
      <c r="R6" s="44"/>
    </row>
    <row r="7" spans="1:21" ht="12.75" customHeight="1" thickBot="1" x14ac:dyDescent="0.25">
      <c r="B7" s="44"/>
      <c r="M7" s="42"/>
      <c r="N7" s="46">
        <f>SUM(N2:N6)</f>
        <v>225000</v>
      </c>
      <c r="O7" s="46">
        <f t="shared" ref="O7:Q7" si="4">SUM(O2:O6)</f>
        <v>0</v>
      </c>
      <c r="P7" s="46">
        <f t="shared" si="4"/>
        <v>0.82</v>
      </c>
      <c r="Q7" s="46">
        <f t="shared" si="4"/>
        <v>0.88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  <c r="U12" s="71" t="s">
        <v>509</v>
      </c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490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  <c r="U14" s="71" t="s">
        <v>488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  <c r="U15" s="71" t="s">
        <v>489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  <c r="U17" s="71" t="s">
        <v>512</v>
      </c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493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494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495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225000</v>
      </c>
      <c r="O484" s="32">
        <f t="shared" ref="O484:Q484" si="122">O7+O483+O291+O171</f>
        <v>0</v>
      </c>
      <c r="P484" s="32">
        <f t="shared" si="122"/>
        <v>0.82</v>
      </c>
      <c r="Q484" s="32">
        <f t="shared" si="122"/>
        <v>0.88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D145-B78A-C540-AE4C-80785B419ACE}">
  <sheetPr>
    <tabColor theme="0" tint="-0.14999847407452621"/>
  </sheetPr>
  <dimension ref="A1:G12"/>
  <sheetViews>
    <sheetView zoomScale="190" zoomScaleNormal="190" workbookViewId="0">
      <selection activeCell="B12" sqref="B12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1" t="s">
        <v>531</v>
      </c>
      <c r="B1" s="121"/>
      <c r="C1" s="121"/>
      <c r="D1" s="121"/>
      <c r="E1" s="121"/>
      <c r="F1" s="121"/>
      <c r="G1" s="48"/>
    </row>
    <row r="2" spans="1:7" x14ac:dyDescent="0.15">
      <c r="A2" s="49" t="s">
        <v>529</v>
      </c>
      <c r="B2" s="50">
        <v>3</v>
      </c>
      <c r="G2" s="48"/>
    </row>
    <row r="3" spans="1:7" ht="16" x14ac:dyDescent="0.2">
      <c r="A3" s="49" t="s">
        <v>522</v>
      </c>
      <c r="B3" s="123" t="s">
        <v>560</v>
      </c>
      <c r="G3" s="48"/>
    </row>
    <row r="4" spans="1:7" x14ac:dyDescent="0.15">
      <c r="A4" s="49" t="s">
        <v>530</v>
      </c>
      <c r="B4" s="84" t="s">
        <v>561</v>
      </c>
      <c r="G4" s="48"/>
    </row>
    <row r="5" spans="1:7" x14ac:dyDescent="0.15">
      <c r="A5" s="83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0.65</v>
      </c>
      <c r="C6" s="31"/>
      <c r="G6" s="48"/>
    </row>
    <row r="7" spans="1:7" ht="16" x14ac:dyDescent="0.2">
      <c r="A7" s="49" t="s">
        <v>527</v>
      </c>
      <c r="B7" s="87">
        <v>0.57999999999999996</v>
      </c>
      <c r="C7" s="31"/>
      <c r="G7" s="48"/>
    </row>
    <row r="8" spans="1:7" ht="16" x14ac:dyDescent="0.2">
      <c r="A8" s="49" t="s">
        <v>523</v>
      </c>
      <c r="B8" s="87">
        <v>0.6</v>
      </c>
      <c r="C8" s="31"/>
      <c r="G8" s="48"/>
    </row>
    <row r="9" spans="1:7" ht="16" x14ac:dyDescent="0.2">
      <c r="A9" s="49" t="s">
        <v>524</v>
      </c>
      <c r="B9" s="87">
        <v>0.9</v>
      </c>
      <c r="C9" s="31"/>
      <c r="G9" s="48"/>
    </row>
    <row r="10" spans="1:7" ht="16" x14ac:dyDescent="0.2">
      <c r="A10" s="49" t="s">
        <v>525</v>
      </c>
      <c r="B10" s="87">
        <v>0.4</v>
      </c>
      <c r="C10" s="31"/>
      <c r="G10" s="48"/>
    </row>
    <row r="11" spans="1:7" ht="16" x14ac:dyDescent="0.2">
      <c r="A11" s="49" t="s">
        <v>526</v>
      </c>
      <c r="B11" s="87">
        <v>0.75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C9FD-3296-7242-ABA0-854FCBE31BBF}">
  <sheetPr>
    <tabColor theme="0" tint="-0.14999847407452621"/>
  </sheetPr>
  <dimension ref="A1:U484"/>
  <sheetViews>
    <sheetView topLeftCell="D1" zoomScale="110" zoomScaleNormal="110" workbookViewId="0">
      <selection activeCell="M2" sqref="M2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31" t="s">
        <v>577</v>
      </c>
      <c r="F2">
        <v>125000</v>
      </c>
      <c r="K2">
        <v>0.8</v>
      </c>
      <c r="L2">
        <v>0.85</v>
      </c>
      <c r="M2" s="42"/>
      <c r="N2">
        <f>A2*((SUM(F2:I2))+(J2*1950*80))</f>
        <v>125000</v>
      </c>
      <c r="O2">
        <f>A2*J2</f>
        <v>0</v>
      </c>
      <c r="P2">
        <f>A2*K2</f>
        <v>0.8</v>
      </c>
      <c r="Q2">
        <f>A2*L2</f>
        <v>0.85</v>
      </c>
      <c r="R2" s="44"/>
    </row>
    <row r="3" spans="1:21" ht="12.75" customHeight="1" thickBot="1" x14ac:dyDescent="0.25">
      <c r="A3" s="31"/>
      <c r="B3" s="44"/>
      <c r="C3" s="31"/>
      <c r="M3" s="42"/>
      <c r="N3">
        <f>A3*((SUM(F3:I3))+(J3*1950*80))</f>
        <v>0</v>
      </c>
      <c r="O3">
        <f>A3*J3</f>
        <v>0</v>
      </c>
      <c r="P3">
        <f>A3*K3</f>
        <v>0</v>
      </c>
      <c r="Q3">
        <f>A3*L3</f>
        <v>0</v>
      </c>
      <c r="R3" s="44"/>
    </row>
    <row r="4" spans="1:21" ht="12.75" customHeight="1" thickBot="1" x14ac:dyDescent="0.25">
      <c r="B4" s="44"/>
      <c r="C4" s="31"/>
      <c r="M4" s="42"/>
      <c r="N4">
        <f>A4*((SUM(F4:I4))+(J4*1950*80))</f>
        <v>0</v>
      </c>
      <c r="O4">
        <f>A4*J4</f>
        <v>0</v>
      </c>
      <c r="P4">
        <f>A4*K4</f>
        <v>0</v>
      </c>
      <c r="Q4">
        <f>A4*L4</f>
        <v>0</v>
      </c>
      <c r="R4" s="44"/>
    </row>
    <row r="5" spans="1:21" ht="12.75" customHeight="1" thickBot="1" x14ac:dyDescent="0.25">
      <c r="B5" s="44"/>
      <c r="C5" s="31"/>
      <c r="M5" s="42"/>
      <c r="N5">
        <f>A5*((SUM(F5:I5))+(J5*1950*80))</f>
        <v>0</v>
      </c>
      <c r="O5">
        <f>A5*J5</f>
        <v>0</v>
      </c>
      <c r="P5">
        <f>A5*K5</f>
        <v>0</v>
      </c>
      <c r="Q5">
        <f>A5*L5</f>
        <v>0</v>
      </c>
      <c r="R5" s="44"/>
    </row>
    <row r="6" spans="1:21" ht="12.75" customHeight="1" thickBot="1" x14ac:dyDescent="0.25">
      <c r="B6" s="44"/>
      <c r="C6" s="31"/>
      <c r="M6" s="42"/>
      <c r="N6">
        <f>A6*((SUM(F6:I6))+(J6*1950*80))</f>
        <v>0</v>
      </c>
      <c r="O6">
        <f>A6*J6</f>
        <v>0</v>
      </c>
      <c r="P6">
        <f>A6*K6</f>
        <v>0</v>
      </c>
      <c r="Q6">
        <f>A6*L6</f>
        <v>0</v>
      </c>
      <c r="R6" s="44"/>
    </row>
    <row r="7" spans="1:21" ht="12.75" customHeight="1" thickBot="1" x14ac:dyDescent="0.25">
      <c r="B7" s="44"/>
      <c r="M7" s="42"/>
      <c r="N7" s="46">
        <f>SUM(N2:N6)</f>
        <v>125000</v>
      </c>
      <c r="O7" s="46">
        <f t="shared" ref="O7:Q7" si="0">SUM(O2:O6)</f>
        <v>0</v>
      </c>
      <c r="P7" s="46">
        <f t="shared" si="0"/>
        <v>0.8</v>
      </c>
      <c r="Q7" s="46">
        <f t="shared" si="0"/>
        <v>0.85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1">A11*((SUM(F11:I11))+(J11*1950*80))</f>
        <v>0</v>
      </c>
      <c r="O11">
        <f t="shared" ref="O11:O12" si="2">A11*J11</f>
        <v>0</v>
      </c>
      <c r="P11">
        <f t="shared" ref="P11:P12" si="3">A11*K11</f>
        <v>0</v>
      </c>
      <c r="Q11">
        <f t="shared" ref="Q11:Q12" si="4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1"/>
        <v>0</v>
      </c>
      <c r="O14">
        <f t="shared" ref="O14:O77" si="5">A14*J14</f>
        <v>0</v>
      </c>
      <c r="P14">
        <f t="shared" ref="P14:P77" si="6">A14*K14</f>
        <v>0</v>
      </c>
      <c r="Q14">
        <f t="shared" ref="Q14:Q77" si="7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1"/>
        <v>0</v>
      </c>
      <c r="O15">
        <f t="shared" si="5"/>
        <v>0</v>
      </c>
      <c r="P15">
        <f t="shared" si="6"/>
        <v>0</v>
      </c>
      <c r="Q15">
        <f t="shared" si="7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1"/>
        <v>0</v>
      </c>
      <c r="O16">
        <f t="shared" si="5"/>
        <v>0</v>
      </c>
      <c r="P16">
        <f t="shared" si="6"/>
        <v>0</v>
      </c>
      <c r="Q16">
        <f t="shared" si="7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1"/>
        <v>0</v>
      </c>
      <c r="O17">
        <f t="shared" si="5"/>
        <v>0</v>
      </c>
      <c r="P17">
        <f t="shared" si="6"/>
        <v>0</v>
      </c>
      <c r="Q17">
        <f t="shared" si="7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1"/>
        <v>0</v>
      </c>
      <c r="O18">
        <f t="shared" si="5"/>
        <v>0</v>
      </c>
      <c r="P18">
        <f t="shared" si="6"/>
        <v>0</v>
      </c>
      <c r="Q18">
        <f t="shared" si="7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1"/>
        <v>0</v>
      </c>
      <c r="O19">
        <f t="shared" si="5"/>
        <v>0</v>
      </c>
      <c r="P19">
        <f t="shared" si="6"/>
        <v>0</v>
      </c>
      <c r="Q19">
        <f t="shared" si="7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1"/>
        <v>0</v>
      </c>
      <c r="O20">
        <f t="shared" si="5"/>
        <v>0</v>
      </c>
      <c r="P20">
        <f t="shared" si="6"/>
        <v>0</v>
      </c>
      <c r="Q20">
        <f t="shared" si="7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1"/>
        <v>0</v>
      </c>
      <c r="O21">
        <f t="shared" si="5"/>
        <v>0</v>
      </c>
      <c r="P21">
        <f t="shared" si="6"/>
        <v>0</v>
      </c>
      <c r="Q21">
        <f t="shared" si="7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1"/>
        <v>0</v>
      </c>
      <c r="O22">
        <f t="shared" si="5"/>
        <v>0</v>
      </c>
      <c r="P22">
        <f t="shared" si="6"/>
        <v>0</v>
      </c>
      <c r="Q22">
        <f t="shared" si="7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1"/>
        <v>0</v>
      </c>
      <c r="O24">
        <f t="shared" si="5"/>
        <v>0</v>
      </c>
      <c r="P24">
        <f t="shared" si="6"/>
        <v>0</v>
      </c>
      <c r="Q24">
        <f t="shared" si="7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1"/>
        <v>0</v>
      </c>
      <c r="O25">
        <f t="shared" si="5"/>
        <v>0</v>
      </c>
      <c r="P25">
        <f t="shared" si="6"/>
        <v>0</v>
      </c>
      <c r="Q25">
        <f t="shared" si="7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1"/>
        <v>0</v>
      </c>
      <c r="O26">
        <f t="shared" si="5"/>
        <v>0</v>
      </c>
      <c r="P26">
        <f t="shared" si="6"/>
        <v>0</v>
      </c>
      <c r="Q26">
        <f t="shared" si="7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1"/>
        <v>0</v>
      </c>
      <c r="O27">
        <f t="shared" si="5"/>
        <v>0</v>
      </c>
      <c r="P27">
        <f t="shared" si="6"/>
        <v>0</v>
      </c>
      <c r="Q27">
        <f t="shared" si="7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1"/>
        <v>0</v>
      </c>
      <c r="O28">
        <f t="shared" si="5"/>
        <v>0</v>
      </c>
      <c r="P28">
        <f t="shared" si="6"/>
        <v>0</v>
      </c>
      <c r="Q28">
        <f t="shared" si="7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1"/>
        <v>0</v>
      </c>
      <c r="O29">
        <f t="shared" si="5"/>
        <v>0</v>
      </c>
      <c r="P29">
        <f t="shared" si="6"/>
        <v>0</v>
      </c>
      <c r="Q29">
        <f t="shared" si="7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1"/>
        <v>0</v>
      </c>
      <c r="O30">
        <f t="shared" si="5"/>
        <v>0</v>
      </c>
      <c r="P30">
        <f t="shared" si="6"/>
        <v>0</v>
      </c>
      <c r="Q30">
        <f t="shared" si="7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1"/>
        <v>0</v>
      </c>
      <c r="O31">
        <f t="shared" si="5"/>
        <v>0</v>
      </c>
      <c r="P31">
        <f t="shared" si="6"/>
        <v>0</v>
      </c>
      <c r="Q31">
        <f t="shared" si="7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1"/>
        <v>0</v>
      </c>
      <c r="O32">
        <f t="shared" si="5"/>
        <v>0</v>
      </c>
      <c r="P32">
        <f t="shared" si="6"/>
        <v>0</v>
      </c>
      <c r="Q32">
        <f t="shared" si="7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1"/>
        <v>0</v>
      </c>
      <c r="O34">
        <f t="shared" si="5"/>
        <v>0</v>
      </c>
      <c r="P34">
        <f t="shared" si="6"/>
        <v>0</v>
      </c>
      <c r="Q34">
        <f t="shared" si="7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1"/>
        <v>0</v>
      </c>
      <c r="O35">
        <f t="shared" si="5"/>
        <v>0</v>
      </c>
      <c r="P35">
        <f t="shared" si="6"/>
        <v>0</v>
      </c>
      <c r="Q35">
        <f t="shared" si="7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1"/>
        <v>0</v>
      </c>
      <c r="O36">
        <f t="shared" si="5"/>
        <v>0</v>
      </c>
      <c r="P36">
        <f t="shared" si="6"/>
        <v>0</v>
      </c>
      <c r="Q36">
        <f t="shared" si="7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1"/>
        <v>0</v>
      </c>
      <c r="O37">
        <f t="shared" si="5"/>
        <v>0</v>
      </c>
      <c r="P37">
        <f t="shared" si="6"/>
        <v>0</v>
      </c>
      <c r="Q37">
        <f t="shared" si="7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1"/>
        <v>0</v>
      </c>
      <c r="O38">
        <f t="shared" si="5"/>
        <v>0</v>
      </c>
      <c r="P38">
        <f t="shared" si="6"/>
        <v>0</v>
      </c>
      <c r="Q38">
        <f t="shared" si="7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1"/>
        <v>0</v>
      </c>
      <c r="O39">
        <f t="shared" si="5"/>
        <v>0</v>
      </c>
      <c r="P39">
        <f t="shared" si="6"/>
        <v>0</v>
      </c>
      <c r="Q39">
        <f t="shared" si="7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1"/>
        <v>0</v>
      </c>
      <c r="O40">
        <f t="shared" si="5"/>
        <v>0</v>
      </c>
      <c r="P40">
        <f t="shared" si="6"/>
        <v>0</v>
      </c>
      <c r="Q40">
        <f t="shared" si="7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1"/>
        <v>0</v>
      </c>
      <c r="O41">
        <f t="shared" si="5"/>
        <v>0</v>
      </c>
      <c r="P41">
        <f t="shared" si="6"/>
        <v>0</v>
      </c>
      <c r="Q41">
        <f t="shared" si="7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1"/>
        <v>0</v>
      </c>
      <c r="O42">
        <f t="shared" si="5"/>
        <v>0</v>
      </c>
      <c r="P42">
        <f t="shared" si="6"/>
        <v>0</v>
      </c>
      <c r="Q42">
        <f t="shared" si="7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1"/>
        <v>0</v>
      </c>
      <c r="O43">
        <f t="shared" si="5"/>
        <v>0</v>
      </c>
      <c r="P43">
        <f t="shared" si="6"/>
        <v>0</v>
      </c>
      <c r="Q43">
        <f t="shared" si="7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1"/>
        <v>0</v>
      </c>
      <c r="O44">
        <f t="shared" si="5"/>
        <v>0</v>
      </c>
      <c r="P44">
        <f t="shared" si="6"/>
        <v>0</v>
      </c>
      <c r="Q44">
        <f t="shared" si="7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1"/>
        <v>0</v>
      </c>
      <c r="O45">
        <f t="shared" si="5"/>
        <v>0</v>
      </c>
      <c r="P45">
        <f t="shared" si="6"/>
        <v>0</v>
      </c>
      <c r="Q45">
        <f t="shared" si="7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1"/>
        <v>0</v>
      </c>
      <c r="O46">
        <f t="shared" si="5"/>
        <v>0</v>
      </c>
      <c r="P46">
        <f t="shared" si="6"/>
        <v>0</v>
      </c>
      <c r="Q46">
        <f t="shared" si="7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1"/>
        <v>0</v>
      </c>
      <c r="O48">
        <f t="shared" si="5"/>
        <v>0</v>
      </c>
      <c r="P48">
        <f t="shared" si="6"/>
        <v>0</v>
      </c>
      <c r="Q48">
        <f t="shared" si="7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1"/>
        <v>0</v>
      </c>
      <c r="O49">
        <f t="shared" si="5"/>
        <v>0</v>
      </c>
      <c r="P49">
        <f t="shared" si="6"/>
        <v>0</v>
      </c>
      <c r="Q49">
        <f t="shared" si="7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1"/>
        <v>0</v>
      </c>
      <c r="O50">
        <f t="shared" si="5"/>
        <v>0</v>
      </c>
      <c r="P50">
        <f t="shared" si="6"/>
        <v>0</v>
      </c>
      <c r="Q50">
        <f t="shared" si="7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1"/>
        <v>0</v>
      </c>
      <c r="O51">
        <f t="shared" si="5"/>
        <v>0</v>
      </c>
      <c r="P51">
        <f t="shared" si="6"/>
        <v>0</v>
      </c>
      <c r="Q51">
        <f t="shared" si="7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1"/>
        <v>0</v>
      </c>
      <c r="O52">
        <f t="shared" si="5"/>
        <v>0</v>
      </c>
      <c r="P52">
        <f t="shared" si="6"/>
        <v>0</v>
      </c>
      <c r="Q52">
        <f t="shared" si="7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1"/>
        <v>0</v>
      </c>
      <c r="O53">
        <f t="shared" si="5"/>
        <v>0</v>
      </c>
      <c r="P53">
        <f t="shared" si="6"/>
        <v>0</v>
      </c>
      <c r="Q53">
        <f t="shared" si="7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1"/>
        <v>0</v>
      </c>
      <c r="O54">
        <f t="shared" si="5"/>
        <v>0</v>
      </c>
      <c r="P54">
        <f t="shared" si="6"/>
        <v>0</v>
      </c>
      <c r="Q54">
        <f t="shared" si="7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1"/>
        <v>0</v>
      </c>
      <c r="O55">
        <f t="shared" si="5"/>
        <v>0</v>
      </c>
      <c r="P55">
        <f t="shared" si="6"/>
        <v>0</v>
      </c>
      <c r="Q55">
        <f t="shared" si="7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1"/>
        <v>0</v>
      </c>
      <c r="O56">
        <f t="shared" si="5"/>
        <v>0</v>
      </c>
      <c r="P56">
        <f t="shared" si="6"/>
        <v>0</v>
      </c>
      <c r="Q56">
        <f t="shared" si="7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1"/>
        <v>0</v>
      </c>
      <c r="O57">
        <f t="shared" si="5"/>
        <v>0</v>
      </c>
      <c r="P57">
        <f t="shared" si="6"/>
        <v>0</v>
      </c>
      <c r="Q57">
        <f t="shared" si="7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1"/>
        <v>0</v>
      </c>
      <c r="O58">
        <f t="shared" si="5"/>
        <v>0</v>
      </c>
      <c r="P58">
        <f t="shared" si="6"/>
        <v>0</v>
      </c>
      <c r="Q58">
        <f t="shared" si="7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1"/>
        <v>0</v>
      </c>
      <c r="O59">
        <f t="shared" si="5"/>
        <v>0</v>
      </c>
      <c r="P59">
        <f t="shared" si="6"/>
        <v>0</v>
      </c>
      <c r="Q59">
        <f t="shared" si="7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1"/>
        <v>0</v>
      </c>
      <c r="O60">
        <f t="shared" si="5"/>
        <v>0</v>
      </c>
      <c r="P60">
        <f t="shared" si="6"/>
        <v>0</v>
      </c>
      <c r="Q60">
        <f t="shared" si="7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1"/>
        <v>0</v>
      </c>
      <c r="O61">
        <f t="shared" si="5"/>
        <v>0</v>
      </c>
      <c r="P61">
        <f t="shared" si="6"/>
        <v>0</v>
      </c>
      <c r="Q61">
        <f t="shared" si="7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1"/>
        <v>0</v>
      </c>
      <c r="O62">
        <f t="shared" si="5"/>
        <v>0</v>
      </c>
      <c r="P62">
        <f t="shared" si="6"/>
        <v>0</v>
      </c>
      <c r="Q62">
        <f t="shared" si="7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1"/>
        <v>0</v>
      </c>
      <c r="O63">
        <f t="shared" si="5"/>
        <v>0</v>
      </c>
      <c r="P63">
        <f t="shared" si="6"/>
        <v>0</v>
      </c>
      <c r="Q63">
        <f t="shared" si="7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1"/>
        <v>0</v>
      </c>
      <c r="O64">
        <f t="shared" si="5"/>
        <v>0</v>
      </c>
      <c r="P64">
        <f t="shared" si="6"/>
        <v>0</v>
      </c>
      <c r="Q64">
        <f t="shared" si="7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1"/>
        <v>0</v>
      </c>
      <c r="O65">
        <f t="shared" si="5"/>
        <v>0</v>
      </c>
      <c r="P65">
        <f t="shared" si="6"/>
        <v>0</v>
      </c>
      <c r="Q65">
        <f t="shared" si="7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1"/>
        <v>0</v>
      </c>
      <c r="O67">
        <f t="shared" si="5"/>
        <v>0</v>
      </c>
      <c r="P67">
        <f t="shared" si="6"/>
        <v>0</v>
      </c>
      <c r="Q67">
        <f t="shared" si="7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1"/>
        <v>0</v>
      </c>
      <c r="O68">
        <f t="shared" si="5"/>
        <v>0</v>
      </c>
      <c r="P68">
        <f t="shared" si="6"/>
        <v>0</v>
      </c>
      <c r="Q68">
        <f t="shared" si="7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1"/>
        <v>0</v>
      </c>
      <c r="O70">
        <f t="shared" si="5"/>
        <v>0</v>
      </c>
      <c r="P70">
        <f t="shared" si="6"/>
        <v>0</v>
      </c>
      <c r="Q70">
        <f t="shared" si="7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1"/>
        <v>0</v>
      </c>
      <c r="O71">
        <f t="shared" si="5"/>
        <v>0</v>
      </c>
      <c r="P71">
        <f t="shared" si="6"/>
        <v>0</v>
      </c>
      <c r="Q71">
        <f t="shared" si="7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1"/>
        <v>0</v>
      </c>
      <c r="O72">
        <f t="shared" si="5"/>
        <v>0</v>
      </c>
      <c r="P72">
        <f t="shared" si="6"/>
        <v>0</v>
      </c>
      <c r="Q72">
        <f t="shared" si="7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1"/>
        <v>0</v>
      </c>
      <c r="O73">
        <f t="shared" si="5"/>
        <v>0</v>
      </c>
      <c r="P73">
        <f t="shared" si="6"/>
        <v>0</v>
      </c>
      <c r="Q73">
        <f t="shared" si="7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1"/>
        <v>0</v>
      </c>
      <c r="O74">
        <f t="shared" si="5"/>
        <v>0</v>
      </c>
      <c r="P74">
        <f t="shared" si="6"/>
        <v>0</v>
      </c>
      <c r="Q74">
        <f t="shared" si="7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8">A75*((SUM(F75:I75))+(J75*1950*80))</f>
        <v>0</v>
      </c>
      <c r="O75">
        <f t="shared" si="5"/>
        <v>0</v>
      </c>
      <c r="P75">
        <f t="shared" si="6"/>
        <v>0</v>
      </c>
      <c r="Q75">
        <f t="shared" si="7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8"/>
        <v>0</v>
      </c>
      <c r="O76">
        <f t="shared" si="5"/>
        <v>0</v>
      </c>
      <c r="P76">
        <f t="shared" si="6"/>
        <v>0</v>
      </c>
      <c r="Q76">
        <f t="shared" si="7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8"/>
        <v>0</v>
      </c>
      <c r="O77">
        <f t="shared" si="5"/>
        <v>0</v>
      </c>
      <c r="P77">
        <f t="shared" si="6"/>
        <v>0</v>
      </c>
      <c r="Q77">
        <f t="shared" si="7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8"/>
        <v>0</v>
      </c>
      <c r="O78">
        <f t="shared" ref="O78:O141" si="9">A78*J78</f>
        <v>0</v>
      </c>
      <c r="P78">
        <f t="shared" ref="P78:P141" si="10">A78*K78</f>
        <v>0</v>
      </c>
      <c r="Q78">
        <f t="shared" ref="Q78:Q141" si="11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8"/>
        <v>0</v>
      </c>
      <c r="O131">
        <f t="shared" si="9"/>
        <v>0</v>
      </c>
      <c r="P131">
        <f t="shared" si="10"/>
        <v>0</v>
      </c>
      <c r="Q131">
        <f t="shared" si="11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8"/>
        <v>0</v>
      </c>
      <c r="O132">
        <f t="shared" si="9"/>
        <v>0</v>
      </c>
      <c r="P132">
        <f t="shared" si="10"/>
        <v>0</v>
      </c>
      <c r="Q132">
        <f t="shared" si="11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8"/>
        <v>0</v>
      </c>
      <c r="O133">
        <f t="shared" si="9"/>
        <v>0</v>
      </c>
      <c r="P133">
        <f t="shared" si="10"/>
        <v>0</v>
      </c>
      <c r="Q133">
        <f t="shared" si="11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8"/>
        <v>0</v>
      </c>
      <c r="O134">
        <f t="shared" si="9"/>
        <v>0</v>
      </c>
      <c r="P134">
        <f t="shared" si="10"/>
        <v>0</v>
      </c>
      <c r="Q134">
        <f t="shared" si="11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8"/>
        <v>0</v>
      </c>
      <c r="O135">
        <f t="shared" si="9"/>
        <v>0</v>
      </c>
      <c r="P135">
        <f t="shared" si="10"/>
        <v>0</v>
      </c>
      <c r="Q135">
        <f t="shared" si="11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8"/>
        <v>0</v>
      </c>
      <c r="O137">
        <f t="shared" si="9"/>
        <v>0</v>
      </c>
      <c r="P137">
        <f t="shared" si="10"/>
        <v>0</v>
      </c>
      <c r="Q137">
        <f t="shared" si="11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8"/>
        <v>0</v>
      </c>
      <c r="O138">
        <f t="shared" si="9"/>
        <v>0</v>
      </c>
      <c r="P138">
        <f t="shared" si="10"/>
        <v>0</v>
      </c>
      <c r="Q138">
        <f t="shared" si="11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2">A139*((SUM(F139:I139))+(J139*1950*80))</f>
        <v>0</v>
      </c>
      <c r="O139">
        <f t="shared" si="9"/>
        <v>0</v>
      </c>
      <c r="P139">
        <f t="shared" si="10"/>
        <v>0</v>
      </c>
      <c r="Q139">
        <f t="shared" si="11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2"/>
        <v>0</v>
      </c>
      <c r="O140">
        <f t="shared" si="9"/>
        <v>0</v>
      </c>
      <c r="P140">
        <f t="shared" si="10"/>
        <v>0</v>
      </c>
      <c r="Q140">
        <f t="shared" si="11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2"/>
        <v>0</v>
      </c>
      <c r="O141">
        <f t="shared" si="9"/>
        <v>0</v>
      </c>
      <c r="P141">
        <f t="shared" si="10"/>
        <v>0</v>
      </c>
      <c r="Q141">
        <f t="shared" si="11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2"/>
        <v>0</v>
      </c>
      <c r="O142">
        <f t="shared" ref="O142:O170" si="13">A142*J142</f>
        <v>0</v>
      </c>
      <c r="P142">
        <f t="shared" ref="P142:P170" si="14">A142*K142</f>
        <v>0</v>
      </c>
      <c r="Q142">
        <f t="shared" ref="Q142:Q170" si="15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2"/>
        <v>0</v>
      </c>
      <c r="O143">
        <f t="shared" si="13"/>
        <v>0</v>
      </c>
      <c r="P143">
        <f t="shared" si="14"/>
        <v>0</v>
      </c>
      <c r="Q143">
        <f t="shared" si="15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2"/>
        <v>0</v>
      </c>
      <c r="O145">
        <f t="shared" si="13"/>
        <v>0</v>
      </c>
      <c r="P145">
        <f t="shared" si="14"/>
        <v>0</v>
      </c>
      <c r="Q145">
        <f t="shared" si="15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2"/>
        <v>0</v>
      </c>
      <c r="O146">
        <f t="shared" si="13"/>
        <v>0</v>
      </c>
      <c r="P146">
        <f t="shared" si="14"/>
        <v>0</v>
      </c>
      <c r="Q146">
        <f t="shared" si="15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2"/>
        <v>0</v>
      </c>
      <c r="O147">
        <f t="shared" si="13"/>
        <v>0</v>
      </c>
      <c r="P147">
        <f t="shared" si="14"/>
        <v>0</v>
      </c>
      <c r="Q147">
        <f t="shared" si="15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2"/>
        <v>0</v>
      </c>
      <c r="O148">
        <f t="shared" si="13"/>
        <v>0</v>
      </c>
      <c r="P148">
        <f t="shared" si="14"/>
        <v>0</v>
      </c>
      <c r="Q148">
        <f t="shared" si="15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2"/>
        <v>0</v>
      </c>
      <c r="O149">
        <f t="shared" si="13"/>
        <v>0</v>
      </c>
      <c r="P149">
        <f t="shared" si="14"/>
        <v>0</v>
      </c>
      <c r="Q149">
        <f t="shared" si="15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2"/>
        <v>0</v>
      </c>
      <c r="O150">
        <f t="shared" si="13"/>
        <v>0</v>
      </c>
      <c r="P150">
        <f t="shared" si="14"/>
        <v>0</v>
      </c>
      <c r="Q150">
        <f t="shared" si="15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2"/>
        <v>0</v>
      </c>
      <c r="O151">
        <f t="shared" si="13"/>
        <v>0</v>
      </c>
      <c r="P151">
        <f t="shared" si="14"/>
        <v>0</v>
      </c>
      <c r="Q151">
        <f t="shared" si="15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2"/>
        <v>0</v>
      </c>
      <c r="O152">
        <f t="shared" si="13"/>
        <v>0</v>
      </c>
      <c r="P152">
        <f t="shared" si="14"/>
        <v>0</v>
      </c>
      <c r="Q152">
        <f t="shared" si="15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2"/>
        <v>0</v>
      </c>
      <c r="O154">
        <f t="shared" si="13"/>
        <v>0</v>
      </c>
      <c r="P154">
        <f t="shared" si="14"/>
        <v>0</v>
      </c>
      <c r="Q154">
        <f t="shared" si="15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2"/>
        <v>0</v>
      </c>
      <c r="O155">
        <f t="shared" si="13"/>
        <v>0</v>
      </c>
      <c r="P155">
        <f t="shared" si="14"/>
        <v>0</v>
      </c>
      <c r="Q155">
        <f t="shared" si="15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2"/>
        <v>0</v>
      </c>
      <c r="O156">
        <f t="shared" si="13"/>
        <v>0</v>
      </c>
      <c r="P156">
        <f t="shared" si="14"/>
        <v>0</v>
      </c>
      <c r="Q156">
        <f t="shared" si="15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2"/>
        <v>0</v>
      </c>
      <c r="O157">
        <f t="shared" si="13"/>
        <v>0</v>
      </c>
      <c r="P157">
        <f t="shared" si="14"/>
        <v>0</v>
      </c>
      <c r="Q157">
        <f t="shared" si="15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2"/>
        <v>0</v>
      </c>
      <c r="O158">
        <f t="shared" si="13"/>
        <v>0</v>
      </c>
      <c r="P158">
        <f t="shared" si="14"/>
        <v>0</v>
      </c>
      <c r="Q158">
        <f t="shared" si="15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2"/>
        <v>0</v>
      </c>
      <c r="O159">
        <f t="shared" si="13"/>
        <v>0</v>
      </c>
      <c r="P159">
        <f t="shared" si="14"/>
        <v>0</v>
      </c>
      <c r="Q159">
        <f t="shared" si="15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2"/>
        <v>0</v>
      </c>
      <c r="O161">
        <f t="shared" si="13"/>
        <v>0</v>
      </c>
      <c r="P161">
        <f t="shared" si="14"/>
        <v>0</v>
      </c>
      <c r="Q161">
        <f t="shared" si="15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2"/>
        <v>0</v>
      </c>
      <c r="O162">
        <f t="shared" si="13"/>
        <v>0</v>
      </c>
      <c r="P162">
        <f t="shared" si="14"/>
        <v>0</v>
      </c>
      <c r="Q162">
        <f t="shared" si="15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2"/>
        <v>0</v>
      </c>
      <c r="O163">
        <f t="shared" si="13"/>
        <v>0</v>
      </c>
      <c r="P163">
        <f t="shared" si="14"/>
        <v>0</v>
      </c>
      <c r="Q163">
        <f t="shared" si="15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2"/>
        <v>0</v>
      </c>
      <c r="O164">
        <f t="shared" si="13"/>
        <v>0</v>
      </c>
      <c r="P164">
        <f t="shared" si="14"/>
        <v>0</v>
      </c>
      <c r="Q164">
        <f t="shared" si="15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2"/>
        <v>0</v>
      </c>
      <c r="O165">
        <f t="shared" si="13"/>
        <v>0</v>
      </c>
      <c r="P165">
        <f t="shared" si="14"/>
        <v>0</v>
      </c>
      <c r="Q165">
        <f t="shared" si="15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2"/>
        <v>0</v>
      </c>
      <c r="O166">
        <f t="shared" si="13"/>
        <v>0</v>
      </c>
      <c r="P166">
        <f t="shared" si="14"/>
        <v>0</v>
      </c>
      <c r="Q166">
        <f t="shared" si="15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2"/>
        <v>0</v>
      </c>
      <c r="O167">
        <f t="shared" si="13"/>
        <v>0</v>
      </c>
      <c r="P167">
        <f t="shared" si="14"/>
        <v>0</v>
      </c>
      <c r="Q167">
        <f t="shared" si="15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2"/>
        <v>0</v>
      </c>
      <c r="O168">
        <f t="shared" si="13"/>
        <v>0</v>
      </c>
      <c r="P168">
        <f t="shared" si="14"/>
        <v>0</v>
      </c>
      <c r="Q168">
        <f t="shared" si="15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2"/>
        <v>0</v>
      </c>
      <c r="O169">
        <f t="shared" si="13"/>
        <v>0</v>
      </c>
      <c r="P169">
        <f t="shared" si="14"/>
        <v>0</v>
      </c>
      <c r="Q169">
        <f t="shared" si="15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2"/>
        <v>0</v>
      </c>
      <c r="O170">
        <f t="shared" si="13"/>
        <v>0</v>
      </c>
      <c r="P170">
        <f t="shared" si="14"/>
        <v>0</v>
      </c>
      <c r="Q170">
        <f t="shared" si="15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16">SUM(O10:O170)</f>
        <v>0</v>
      </c>
      <c r="P171" s="28">
        <f t="shared" si="16"/>
        <v>0</v>
      </c>
      <c r="Q171" s="28">
        <f t="shared" si="16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17">A174*((SUM(F174:I174))+(J174*1950*80))</f>
        <v>0</v>
      </c>
      <c r="O174">
        <f t="shared" ref="O174:O180" si="18">A174*J174</f>
        <v>0</v>
      </c>
      <c r="P174">
        <f t="shared" ref="P174:P180" si="19">A174*K174</f>
        <v>0</v>
      </c>
      <c r="Q174">
        <f t="shared" ref="Q174:Q180" si="20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17"/>
        <v>0</v>
      </c>
      <c r="O175">
        <f t="shared" si="18"/>
        <v>0</v>
      </c>
      <c r="P175">
        <f t="shared" si="19"/>
        <v>0</v>
      </c>
      <c r="Q175">
        <f t="shared" si="20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17"/>
        <v>0</v>
      </c>
      <c r="O177">
        <f t="shared" si="18"/>
        <v>0</v>
      </c>
      <c r="P177">
        <f t="shared" si="19"/>
        <v>0</v>
      </c>
      <c r="Q177">
        <f t="shared" si="20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1">A182*((SUM(F182:I182))+(J182*1950*80))</f>
        <v>0</v>
      </c>
      <c r="O182">
        <f t="shared" ref="O182:O185" si="22">A182*J182</f>
        <v>0</v>
      </c>
      <c r="P182">
        <f t="shared" ref="P182:P185" si="23">A182*K182</f>
        <v>0</v>
      </c>
      <c r="Q182">
        <f t="shared" ref="Q182:Q185" si="24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5">A187*((SUM(F187:I187))+(J187*1950*80))</f>
        <v>0</v>
      </c>
      <c r="O187">
        <f t="shared" ref="O187:O192" si="26">A187*J187</f>
        <v>0</v>
      </c>
      <c r="P187">
        <f t="shared" ref="P187:P192" si="27">A187*K187</f>
        <v>0</v>
      </c>
      <c r="Q187">
        <f t="shared" ref="Q187:Q192" si="28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5"/>
        <v>0</v>
      </c>
      <c r="O189">
        <f t="shared" si="26"/>
        <v>0</v>
      </c>
      <c r="P189">
        <f t="shared" si="27"/>
        <v>0</v>
      </c>
      <c r="Q189">
        <f t="shared" si="28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5"/>
        <v>0</v>
      </c>
      <c r="O190">
        <f t="shared" si="26"/>
        <v>0</v>
      </c>
      <c r="P190">
        <f t="shared" si="27"/>
        <v>0</v>
      </c>
      <c r="Q190">
        <f t="shared" si="28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5"/>
        <v>0</v>
      </c>
      <c r="O192">
        <f t="shared" si="26"/>
        <v>0</v>
      </c>
      <c r="P192">
        <f t="shared" si="27"/>
        <v>0</v>
      </c>
      <c r="Q192">
        <f t="shared" si="28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29">A194*((SUM(F194:I194))+(J194*1950*80))</f>
        <v>0</v>
      </c>
      <c r="O194">
        <f t="shared" ref="O194:O196" si="30">A194*J194</f>
        <v>0</v>
      </c>
      <c r="P194">
        <f t="shared" ref="P194:P196" si="31">A194*K194</f>
        <v>0</v>
      </c>
      <c r="Q194">
        <f t="shared" ref="Q194:Q196" si="32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29"/>
        <v>0</v>
      </c>
      <c r="O195">
        <f t="shared" si="30"/>
        <v>0</v>
      </c>
      <c r="P195">
        <f t="shared" si="31"/>
        <v>0</v>
      </c>
      <c r="Q195">
        <f t="shared" si="32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29"/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3">A198*((SUM(F198:I198))+(J198*1950*80))</f>
        <v>0</v>
      </c>
      <c r="O198">
        <f t="shared" ref="O198:O209" si="34">A198*J198</f>
        <v>0</v>
      </c>
      <c r="P198">
        <f t="shared" ref="P198:P209" si="35">A198*K198</f>
        <v>0</v>
      </c>
      <c r="Q198">
        <f t="shared" ref="Q198:Q209" si="36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3"/>
        <v>0</v>
      </c>
      <c r="O199">
        <f t="shared" si="34"/>
        <v>0</v>
      </c>
      <c r="P199">
        <f t="shared" si="35"/>
        <v>0</v>
      </c>
      <c r="Q199">
        <f t="shared" si="36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3"/>
        <v>0</v>
      </c>
      <c r="O200">
        <f t="shared" si="34"/>
        <v>0</v>
      </c>
      <c r="P200">
        <f t="shared" si="35"/>
        <v>0</v>
      </c>
      <c r="Q200">
        <f t="shared" si="36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3"/>
        <v>0</v>
      </c>
      <c r="O201">
        <f t="shared" si="34"/>
        <v>0</v>
      </c>
      <c r="P201">
        <f t="shared" si="35"/>
        <v>0</v>
      </c>
      <c r="Q201">
        <f t="shared" si="36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3"/>
        <v>0</v>
      </c>
      <c r="O202">
        <f t="shared" si="34"/>
        <v>0</v>
      </c>
      <c r="P202">
        <f t="shared" si="35"/>
        <v>0</v>
      </c>
      <c r="Q202">
        <f t="shared" si="36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3"/>
        <v>0</v>
      </c>
      <c r="O203">
        <f t="shared" si="34"/>
        <v>0</v>
      </c>
      <c r="P203">
        <f t="shared" si="35"/>
        <v>0</v>
      </c>
      <c r="Q203">
        <f t="shared" si="36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3"/>
        <v>0</v>
      </c>
      <c r="O204">
        <f t="shared" si="34"/>
        <v>0</v>
      </c>
      <c r="P204">
        <f t="shared" si="35"/>
        <v>0</v>
      </c>
      <c r="Q204">
        <f t="shared" si="36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3"/>
        <v>0</v>
      </c>
      <c r="O206">
        <f t="shared" si="34"/>
        <v>0</v>
      </c>
      <c r="P206">
        <f t="shared" si="35"/>
        <v>0</v>
      </c>
      <c r="Q206">
        <f t="shared" si="36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3"/>
        <v>0</v>
      </c>
      <c r="O207">
        <f t="shared" si="34"/>
        <v>0</v>
      </c>
      <c r="P207">
        <f t="shared" si="35"/>
        <v>0</v>
      </c>
      <c r="Q207">
        <f t="shared" si="36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3"/>
        <v>0</v>
      </c>
      <c r="O208">
        <f t="shared" si="34"/>
        <v>0</v>
      </c>
      <c r="P208">
        <f t="shared" si="35"/>
        <v>0</v>
      </c>
      <c r="Q208">
        <f t="shared" si="36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37">A211*((SUM(F211:I211))+(J211*1950*80))</f>
        <v>0</v>
      </c>
      <c r="O211">
        <f t="shared" ref="O211:O218" si="38">A211*J211</f>
        <v>0</v>
      </c>
      <c r="P211">
        <f t="shared" ref="P211:P218" si="39">A211*K211</f>
        <v>0</v>
      </c>
      <c r="Q211">
        <f t="shared" ref="Q211:Q218" si="40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37"/>
        <v>0</v>
      </c>
      <c r="O212">
        <f t="shared" si="38"/>
        <v>0</v>
      </c>
      <c r="P212">
        <f t="shared" si="39"/>
        <v>0</v>
      </c>
      <c r="Q212">
        <f t="shared" si="40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37"/>
        <v>0</v>
      </c>
      <c r="O213">
        <f t="shared" si="38"/>
        <v>0</v>
      </c>
      <c r="P213">
        <f t="shared" si="39"/>
        <v>0</v>
      </c>
      <c r="Q213">
        <f t="shared" si="40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37"/>
        <v>0</v>
      </c>
      <c r="O214">
        <f t="shared" si="38"/>
        <v>0</v>
      </c>
      <c r="P214">
        <f t="shared" si="39"/>
        <v>0</v>
      </c>
      <c r="Q214">
        <f t="shared" si="40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37"/>
        <v>0</v>
      </c>
      <c r="O215">
        <f t="shared" si="38"/>
        <v>0</v>
      </c>
      <c r="P215">
        <f t="shared" si="39"/>
        <v>0</v>
      </c>
      <c r="Q215">
        <f t="shared" si="40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37"/>
        <v>0</v>
      </c>
      <c r="O216">
        <f t="shared" si="38"/>
        <v>0</v>
      </c>
      <c r="P216">
        <f t="shared" si="39"/>
        <v>0</v>
      </c>
      <c r="Q216">
        <f t="shared" si="40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37"/>
        <v>0</v>
      </c>
      <c r="O217">
        <f t="shared" si="38"/>
        <v>0</v>
      </c>
      <c r="P217">
        <f t="shared" si="39"/>
        <v>0</v>
      </c>
      <c r="Q217">
        <f t="shared" si="40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37"/>
        <v>0</v>
      </c>
      <c r="O218">
        <f t="shared" si="38"/>
        <v>0</v>
      </c>
      <c r="P218">
        <f t="shared" si="39"/>
        <v>0</v>
      </c>
      <c r="Q218">
        <f t="shared" si="40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1">A220*((SUM(F220:I220))+(J220*1950*80))</f>
        <v>0</v>
      </c>
      <c r="O220">
        <f t="shared" ref="O220:O230" si="42">A220*J220</f>
        <v>0</v>
      </c>
      <c r="P220">
        <f t="shared" ref="P220:P230" si="43">A220*K220</f>
        <v>0</v>
      </c>
      <c r="Q220">
        <f t="shared" ref="Q220:Q230" si="44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5">A232*((SUM(F232:I232))+(J232*1950*80))</f>
        <v>0</v>
      </c>
      <c r="O232">
        <f t="shared" ref="O232:O233" si="46">A232*J232</f>
        <v>0</v>
      </c>
      <c r="P232">
        <f t="shared" ref="P232:P233" si="47">A232*K232</f>
        <v>0</v>
      </c>
      <c r="Q232">
        <f t="shared" ref="Q232:Q233" si="48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5"/>
        <v>0</v>
      </c>
      <c r="O233">
        <f t="shared" si="46"/>
        <v>0</v>
      </c>
      <c r="P233">
        <f t="shared" si="47"/>
        <v>0</v>
      </c>
      <c r="Q233">
        <f t="shared" si="48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49">A235*((SUM(F235:I235))+(J235*1950*80))</f>
        <v>0</v>
      </c>
      <c r="O235">
        <f t="shared" ref="O235:O239" si="50">A235*J235</f>
        <v>0</v>
      </c>
      <c r="P235">
        <f t="shared" ref="P235:P239" si="51">A235*K235</f>
        <v>0</v>
      </c>
      <c r="Q235">
        <f t="shared" ref="Q235:Q239" si="52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49"/>
        <v>0</v>
      </c>
      <c r="O236">
        <f t="shared" si="50"/>
        <v>0</v>
      </c>
      <c r="P236">
        <f t="shared" si="51"/>
        <v>0</v>
      </c>
      <c r="Q236">
        <f t="shared" si="52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49"/>
        <v>0</v>
      </c>
      <c r="O237">
        <f t="shared" si="50"/>
        <v>0</v>
      </c>
      <c r="P237">
        <f t="shared" si="51"/>
        <v>0</v>
      </c>
      <c r="Q237">
        <f t="shared" si="52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49"/>
        <v>0</v>
      </c>
      <c r="O238">
        <f t="shared" si="50"/>
        <v>0</v>
      </c>
      <c r="P238">
        <f t="shared" si="51"/>
        <v>0</v>
      </c>
      <c r="Q238">
        <f t="shared" si="52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49"/>
        <v>0</v>
      </c>
      <c r="O239">
        <f t="shared" si="50"/>
        <v>0</v>
      </c>
      <c r="P239">
        <f t="shared" si="51"/>
        <v>0</v>
      </c>
      <c r="Q239">
        <f t="shared" si="52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3">A241*((SUM(F241:I241))+(J241*1950*80))</f>
        <v>0</v>
      </c>
      <c r="O241">
        <f t="shared" ref="O241:O245" si="54">A241*J241</f>
        <v>0</v>
      </c>
      <c r="P241">
        <f t="shared" ref="P241:P245" si="55">A241*K241</f>
        <v>0</v>
      </c>
      <c r="Q241">
        <f t="shared" ref="Q241:Q245" si="56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3"/>
        <v>0</v>
      </c>
      <c r="O242">
        <f t="shared" si="54"/>
        <v>0</v>
      </c>
      <c r="P242">
        <f t="shared" si="55"/>
        <v>0</v>
      </c>
      <c r="Q242">
        <f t="shared" si="56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3"/>
        <v>0</v>
      </c>
      <c r="O243">
        <f t="shared" si="54"/>
        <v>0</v>
      </c>
      <c r="P243">
        <f t="shared" si="55"/>
        <v>0</v>
      </c>
      <c r="Q243">
        <f t="shared" si="56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3"/>
        <v>0</v>
      </c>
      <c r="O244">
        <f t="shared" si="54"/>
        <v>0</v>
      </c>
      <c r="P244">
        <f t="shared" si="55"/>
        <v>0</v>
      </c>
      <c r="Q244">
        <f t="shared" si="56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3"/>
        <v>0</v>
      </c>
      <c r="O245">
        <f t="shared" si="54"/>
        <v>0</v>
      </c>
      <c r="P245">
        <f t="shared" si="55"/>
        <v>0</v>
      </c>
      <c r="Q245">
        <f t="shared" si="56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57">A247*((SUM(F247:I247))+(J247*1950*80))</f>
        <v>0</v>
      </c>
      <c r="O247">
        <f t="shared" ref="O247:O254" si="58">A247*J247</f>
        <v>0</v>
      </c>
      <c r="P247">
        <f t="shared" ref="P247:P254" si="59">A247*K247</f>
        <v>0</v>
      </c>
      <c r="Q247">
        <f t="shared" ref="Q247:Q254" si="60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57"/>
        <v>0</v>
      </c>
      <c r="O248">
        <f t="shared" si="58"/>
        <v>0</v>
      </c>
      <c r="P248">
        <f t="shared" si="59"/>
        <v>0</v>
      </c>
      <c r="Q248">
        <f t="shared" si="60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57"/>
        <v>0</v>
      </c>
      <c r="O249">
        <f t="shared" si="58"/>
        <v>0</v>
      </c>
      <c r="P249">
        <f t="shared" si="59"/>
        <v>0</v>
      </c>
      <c r="Q249">
        <f t="shared" si="60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57"/>
        <v>0</v>
      </c>
      <c r="O250">
        <f t="shared" si="58"/>
        <v>0</v>
      </c>
      <c r="P250">
        <f t="shared" si="59"/>
        <v>0</v>
      </c>
      <c r="Q250">
        <f t="shared" si="60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57"/>
        <v>0</v>
      </c>
      <c r="O251">
        <f t="shared" si="58"/>
        <v>0</v>
      </c>
      <c r="P251">
        <f t="shared" si="59"/>
        <v>0</v>
      </c>
      <c r="Q251">
        <f t="shared" si="60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57"/>
        <v>0</v>
      </c>
      <c r="O252">
        <f t="shared" si="58"/>
        <v>0</v>
      </c>
      <c r="P252">
        <f t="shared" si="59"/>
        <v>0</v>
      </c>
      <c r="Q252">
        <f t="shared" si="60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57"/>
        <v>0</v>
      </c>
      <c r="O253">
        <f t="shared" si="58"/>
        <v>0</v>
      </c>
      <c r="P253">
        <f t="shared" si="59"/>
        <v>0</v>
      </c>
      <c r="Q253">
        <f t="shared" si="60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57"/>
        <v>0</v>
      </c>
      <c r="O254">
        <f t="shared" si="58"/>
        <v>0</v>
      </c>
      <c r="P254">
        <f t="shared" si="59"/>
        <v>0</v>
      </c>
      <c r="Q254">
        <f t="shared" si="60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1">A256*((SUM(F256:I256))+(J256*1950*80))</f>
        <v>0</v>
      </c>
      <c r="O256">
        <f t="shared" ref="O256:O260" si="62">A256*J256</f>
        <v>0</v>
      </c>
      <c r="P256">
        <f t="shared" ref="P256:P260" si="63">A256*K256</f>
        <v>0</v>
      </c>
      <c r="Q256">
        <f t="shared" ref="Q256:Q260" si="64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1"/>
        <v>0</v>
      </c>
      <c r="O257">
        <f t="shared" si="62"/>
        <v>0</v>
      </c>
      <c r="P257">
        <f t="shared" si="63"/>
        <v>0</v>
      </c>
      <c r="Q257">
        <f t="shared" si="64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1"/>
        <v>0</v>
      </c>
      <c r="O258">
        <f t="shared" si="62"/>
        <v>0</v>
      </c>
      <c r="P258">
        <f t="shared" si="63"/>
        <v>0</v>
      </c>
      <c r="Q258">
        <f t="shared" si="64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1"/>
        <v>0</v>
      </c>
      <c r="O259">
        <f t="shared" si="62"/>
        <v>0</v>
      </c>
      <c r="P259">
        <f t="shared" si="63"/>
        <v>0</v>
      </c>
      <c r="Q259">
        <f t="shared" si="64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1"/>
        <v>0</v>
      </c>
      <c r="O260">
        <f t="shared" si="62"/>
        <v>0</v>
      </c>
      <c r="P260">
        <f t="shared" si="63"/>
        <v>0</v>
      </c>
      <c r="Q260">
        <f t="shared" si="64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5">A262*((SUM(F262:I262))+(J262*1950*80))</f>
        <v>0</v>
      </c>
      <c r="O262">
        <f t="shared" ref="O262" si="66">A262*J262</f>
        <v>0</v>
      </c>
      <c r="P262">
        <f t="shared" ref="P262" si="67">A262*K262</f>
        <v>0</v>
      </c>
      <c r="Q262">
        <f t="shared" ref="Q262" si="68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69">A264*((SUM(F264:I264))+(J264*1950*80))</f>
        <v>0</v>
      </c>
      <c r="O264">
        <f t="shared" ref="O264:O268" si="70">A264*J264</f>
        <v>0</v>
      </c>
      <c r="P264">
        <f t="shared" ref="P264:P268" si="71">A264*K264</f>
        <v>0</v>
      </c>
      <c r="Q264">
        <f t="shared" ref="Q264:Q268" si="72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69"/>
        <v>0</v>
      </c>
      <c r="O265">
        <f t="shared" si="70"/>
        <v>0</v>
      </c>
      <c r="P265">
        <f t="shared" si="71"/>
        <v>0</v>
      </c>
      <c r="Q265">
        <f t="shared" si="72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69"/>
        <v>0</v>
      </c>
      <c r="O266">
        <f t="shared" si="70"/>
        <v>0</v>
      </c>
      <c r="P266">
        <f t="shared" si="71"/>
        <v>0</v>
      </c>
      <c r="Q266">
        <f t="shared" si="72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69"/>
        <v>0</v>
      </c>
      <c r="O267">
        <f t="shared" si="70"/>
        <v>0</v>
      </c>
      <c r="P267">
        <f t="shared" si="71"/>
        <v>0</v>
      </c>
      <c r="Q267">
        <f t="shared" si="72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69"/>
        <v>0</v>
      </c>
      <c r="O268">
        <f t="shared" si="70"/>
        <v>0</v>
      </c>
      <c r="P268">
        <f t="shared" si="71"/>
        <v>0</v>
      </c>
      <c r="Q268">
        <f t="shared" si="72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3">A270*((SUM(F270:I270))+(J270*1950*80))</f>
        <v>0</v>
      </c>
      <c r="O270">
        <f t="shared" ref="O270:O274" si="74">A270*J270</f>
        <v>0</v>
      </c>
      <c r="P270">
        <f t="shared" ref="P270:P274" si="75">A270*K270</f>
        <v>0</v>
      </c>
      <c r="Q270">
        <f t="shared" ref="Q270:Q274" si="76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3"/>
        <v>0</v>
      </c>
      <c r="O271">
        <f t="shared" si="74"/>
        <v>0</v>
      </c>
      <c r="P271">
        <f t="shared" si="75"/>
        <v>0</v>
      </c>
      <c r="Q271">
        <f t="shared" si="76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3"/>
        <v>0</v>
      </c>
      <c r="O272">
        <f t="shared" si="74"/>
        <v>0</v>
      </c>
      <c r="P272">
        <f t="shared" si="75"/>
        <v>0</v>
      </c>
      <c r="Q272">
        <f t="shared" si="76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3"/>
        <v>0</v>
      </c>
      <c r="O273">
        <f t="shared" si="74"/>
        <v>0</v>
      </c>
      <c r="P273">
        <f t="shared" si="75"/>
        <v>0</v>
      </c>
      <c r="Q273">
        <f t="shared" si="76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3"/>
        <v>0</v>
      </c>
      <c r="O274">
        <f t="shared" si="74"/>
        <v>0</v>
      </c>
      <c r="P274">
        <f t="shared" si="75"/>
        <v>0</v>
      </c>
      <c r="Q274">
        <f t="shared" si="76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77">A276*((SUM(F276:I276))+(J276*1950*80))</f>
        <v>0</v>
      </c>
      <c r="O276">
        <f t="shared" ref="O276:O278" si="78">A276*J276</f>
        <v>0</v>
      </c>
      <c r="P276">
        <f t="shared" ref="P276:P278" si="79">A276*K276</f>
        <v>0</v>
      </c>
      <c r="Q276">
        <f t="shared" ref="Q276:Q278" si="80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77"/>
        <v>0</v>
      </c>
      <c r="O277">
        <f t="shared" si="78"/>
        <v>0</v>
      </c>
      <c r="P277">
        <f t="shared" si="79"/>
        <v>0</v>
      </c>
      <c r="Q277">
        <f t="shared" si="80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77"/>
        <v>0</v>
      </c>
      <c r="O278">
        <f t="shared" si="78"/>
        <v>0</v>
      </c>
      <c r="P278">
        <f t="shared" si="79"/>
        <v>0</v>
      </c>
      <c r="Q278">
        <f t="shared" si="80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1">A280*((SUM(F280:I280))+(J280*1950*80))</f>
        <v>0</v>
      </c>
      <c r="O280">
        <f t="shared" ref="O280:O281" si="82">A280*J280</f>
        <v>0</v>
      </c>
      <c r="P280">
        <f t="shared" ref="P280:P281" si="83">A280*K280</f>
        <v>0</v>
      </c>
      <c r="Q280">
        <f t="shared" ref="Q280:Q281" si="84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1"/>
        <v>0</v>
      </c>
      <c r="O281">
        <f t="shared" si="82"/>
        <v>0</v>
      </c>
      <c r="P281">
        <f t="shared" si="83"/>
        <v>0</v>
      </c>
      <c r="Q281">
        <f t="shared" si="84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5">A283*((SUM(F283:I283))+(J283*1950*80))</f>
        <v>0</v>
      </c>
      <c r="O283">
        <f t="shared" ref="O283" si="86">A283*J283</f>
        <v>0</v>
      </c>
      <c r="P283">
        <f t="shared" ref="P283" si="87">A283*K283</f>
        <v>0</v>
      </c>
      <c r="Q283">
        <f t="shared" ref="Q283" si="88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89">A285*((SUM(F285:I285))+(J285*1950*80))</f>
        <v>0</v>
      </c>
      <c r="O285">
        <f t="shared" ref="O285:O286" si="90">A285*J285</f>
        <v>0</v>
      </c>
      <c r="P285">
        <f t="shared" ref="P285:P286" si="91">A285*K285</f>
        <v>0</v>
      </c>
      <c r="Q285">
        <f t="shared" ref="Q285:Q286" si="92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89"/>
        <v>0</v>
      </c>
      <c r="O286">
        <f t="shared" si="90"/>
        <v>0</v>
      </c>
      <c r="P286">
        <f t="shared" si="91"/>
        <v>0</v>
      </c>
      <c r="Q286">
        <f t="shared" si="92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3">A288*((SUM(F288:I288))+(J288*1950*80))</f>
        <v>0</v>
      </c>
      <c r="O288">
        <f t="shared" ref="O288:O290" si="94">A288*J288</f>
        <v>0</v>
      </c>
      <c r="P288">
        <f t="shared" ref="P288:P290" si="95">A288*K288</f>
        <v>0</v>
      </c>
      <c r="Q288">
        <f t="shared" ref="Q288:Q290" si="96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3"/>
        <v>0</v>
      </c>
      <c r="O289">
        <f t="shared" si="94"/>
        <v>0</v>
      </c>
      <c r="P289">
        <f t="shared" si="95"/>
        <v>0</v>
      </c>
      <c r="Q289">
        <f t="shared" si="96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3"/>
        <v>0</v>
      </c>
      <c r="O290">
        <f t="shared" si="94"/>
        <v>0</v>
      </c>
      <c r="P290">
        <f t="shared" si="95"/>
        <v>0</v>
      </c>
      <c r="Q290">
        <f t="shared" si="96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97">SUM(O174:O290)</f>
        <v>0</v>
      </c>
      <c r="P291" s="28">
        <f t="shared" si="97"/>
        <v>0</v>
      </c>
      <c r="Q291" s="28">
        <f t="shared" si="97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98">A292*((SUM(F292:I292))+(J292*1950*80))</f>
        <v>0</v>
      </c>
      <c r="O292">
        <f t="shared" ref="O292:O299" si="99">A292*J292</f>
        <v>0</v>
      </c>
      <c r="P292">
        <f t="shared" ref="P292:P299" si="100">A292*K292</f>
        <v>0</v>
      </c>
      <c r="Q292">
        <f t="shared" ref="Q292:Q299" si="101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98"/>
        <v>0</v>
      </c>
      <c r="O293">
        <f t="shared" si="99"/>
        <v>0</v>
      </c>
      <c r="P293">
        <f t="shared" si="100"/>
        <v>0</v>
      </c>
      <c r="Q293">
        <f t="shared" si="101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98"/>
        <v>0</v>
      </c>
      <c r="O294">
        <f t="shared" si="99"/>
        <v>0</v>
      </c>
      <c r="P294">
        <f t="shared" si="100"/>
        <v>0</v>
      </c>
      <c r="Q294">
        <f t="shared" si="101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98"/>
        <v>0</v>
      </c>
      <c r="O295">
        <f t="shared" si="99"/>
        <v>0</v>
      </c>
      <c r="P295">
        <f t="shared" si="100"/>
        <v>0</v>
      </c>
      <c r="Q295">
        <f t="shared" si="101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98"/>
        <v>0</v>
      </c>
      <c r="O296">
        <f t="shared" si="99"/>
        <v>0</v>
      </c>
      <c r="P296">
        <f t="shared" si="100"/>
        <v>0</v>
      </c>
      <c r="Q296">
        <f t="shared" si="101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98"/>
        <v>0</v>
      </c>
      <c r="O297">
        <f t="shared" si="99"/>
        <v>0</v>
      </c>
      <c r="P297">
        <f t="shared" si="100"/>
        <v>0</v>
      </c>
      <c r="Q297">
        <f t="shared" si="101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98"/>
        <v>0</v>
      </c>
      <c r="O298">
        <f t="shared" si="99"/>
        <v>0</v>
      </c>
      <c r="P298">
        <f t="shared" si="100"/>
        <v>0</v>
      </c>
      <c r="Q298">
        <f t="shared" si="101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98"/>
        <v>0</v>
      </c>
      <c r="O299">
        <f t="shared" si="99"/>
        <v>0</v>
      </c>
      <c r="P299">
        <f t="shared" si="100"/>
        <v>0</v>
      </c>
      <c r="Q299">
        <f t="shared" si="101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2">A301*((SUM(F301:I301))+(J301*1950*80))</f>
        <v>0</v>
      </c>
      <c r="O301">
        <f t="shared" ref="O301:O310" si="103">A301*J301</f>
        <v>0</v>
      </c>
      <c r="P301">
        <f t="shared" ref="P301:P310" si="104">A301*K301</f>
        <v>0</v>
      </c>
      <c r="Q301">
        <f t="shared" ref="Q301:Q310" si="105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2"/>
        <v>0</v>
      </c>
      <c r="O302">
        <f t="shared" si="103"/>
        <v>0</v>
      </c>
      <c r="P302">
        <f t="shared" si="104"/>
        <v>0</v>
      </c>
      <c r="Q302">
        <f t="shared" si="105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2"/>
        <v>0</v>
      </c>
      <c r="O303">
        <f t="shared" si="103"/>
        <v>0</v>
      </c>
      <c r="P303">
        <f t="shared" si="104"/>
        <v>0</v>
      </c>
      <c r="Q303">
        <f t="shared" si="105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2"/>
        <v>0</v>
      </c>
      <c r="O304">
        <f t="shared" si="103"/>
        <v>0</v>
      </c>
      <c r="P304">
        <f t="shared" si="104"/>
        <v>0</v>
      </c>
      <c r="Q304">
        <f t="shared" si="105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2"/>
        <v>0</v>
      </c>
      <c r="O305">
        <f t="shared" si="103"/>
        <v>0</v>
      </c>
      <c r="P305">
        <f t="shared" si="104"/>
        <v>0</v>
      </c>
      <c r="Q305">
        <f t="shared" si="105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2"/>
        <v>0</v>
      </c>
      <c r="O306">
        <f t="shared" si="103"/>
        <v>0</v>
      </c>
      <c r="P306">
        <f t="shared" si="104"/>
        <v>0</v>
      </c>
      <c r="Q306">
        <f t="shared" si="105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2"/>
        <v>0</v>
      </c>
      <c r="O307">
        <f t="shared" si="103"/>
        <v>0</v>
      </c>
      <c r="P307">
        <f t="shared" si="104"/>
        <v>0</v>
      </c>
      <c r="Q307">
        <f t="shared" si="105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2"/>
        <v>0</v>
      </c>
      <c r="O308">
        <f t="shared" si="103"/>
        <v>0</v>
      </c>
      <c r="P308">
        <f t="shared" si="104"/>
        <v>0</v>
      </c>
      <c r="Q308">
        <f t="shared" si="105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2"/>
        <v>0</v>
      </c>
      <c r="O309">
        <f t="shared" si="103"/>
        <v>0</v>
      </c>
      <c r="P309">
        <f t="shared" si="104"/>
        <v>0</v>
      </c>
      <c r="Q309">
        <f t="shared" si="105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2"/>
        <v>0</v>
      </c>
      <c r="O310">
        <f t="shared" si="103"/>
        <v>0</v>
      </c>
      <c r="P310">
        <f t="shared" si="104"/>
        <v>0</v>
      </c>
      <c r="Q310">
        <f t="shared" si="105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06">A312*((SUM(F312:I312))+(J312*1950*80))</f>
        <v>0</v>
      </c>
      <c r="O312">
        <f t="shared" ref="O312:O375" si="107">A312*J312</f>
        <v>0</v>
      </c>
      <c r="P312">
        <f t="shared" ref="P312:P375" si="108">A312*K312</f>
        <v>0</v>
      </c>
      <c r="Q312">
        <f t="shared" ref="Q312:Q375" si="109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06"/>
        <v>0</v>
      </c>
      <c r="O313">
        <f t="shared" si="107"/>
        <v>0</v>
      </c>
      <c r="P313">
        <f t="shared" si="108"/>
        <v>0</v>
      </c>
      <c r="Q313">
        <f t="shared" si="109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06"/>
        <v>0</v>
      </c>
      <c r="O314">
        <f t="shared" si="107"/>
        <v>0</v>
      </c>
      <c r="P314">
        <f t="shared" si="108"/>
        <v>0</v>
      </c>
      <c r="Q314">
        <f t="shared" si="109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06"/>
        <v>0</v>
      </c>
      <c r="O315">
        <f t="shared" si="107"/>
        <v>0</v>
      </c>
      <c r="P315">
        <f t="shared" si="108"/>
        <v>0</v>
      </c>
      <c r="Q315">
        <f t="shared" si="109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06"/>
        <v>0</v>
      </c>
      <c r="O316">
        <f t="shared" si="107"/>
        <v>0</v>
      </c>
      <c r="P316">
        <f t="shared" si="108"/>
        <v>0</v>
      </c>
      <c r="Q316">
        <f t="shared" si="109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06"/>
        <v>0</v>
      </c>
      <c r="O317">
        <f t="shared" si="107"/>
        <v>0</v>
      </c>
      <c r="P317">
        <f t="shared" si="108"/>
        <v>0</v>
      </c>
      <c r="Q317">
        <f t="shared" si="109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06"/>
        <v>0</v>
      </c>
      <c r="O318">
        <f t="shared" si="107"/>
        <v>0</v>
      </c>
      <c r="P318">
        <f t="shared" si="108"/>
        <v>0</v>
      </c>
      <c r="Q318">
        <f t="shared" si="109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06"/>
        <v>0</v>
      </c>
      <c r="O320">
        <f t="shared" si="107"/>
        <v>0</v>
      </c>
      <c r="P320">
        <f t="shared" si="108"/>
        <v>0</v>
      </c>
      <c r="Q320">
        <f t="shared" si="109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06"/>
        <v>0</v>
      </c>
      <c r="O321">
        <f t="shared" si="107"/>
        <v>0</v>
      </c>
      <c r="P321">
        <f t="shared" si="108"/>
        <v>0</v>
      </c>
      <c r="Q321">
        <f t="shared" si="109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06"/>
        <v>0</v>
      </c>
      <c r="O322">
        <f t="shared" si="107"/>
        <v>0</v>
      </c>
      <c r="P322">
        <f t="shared" si="108"/>
        <v>0</v>
      </c>
      <c r="Q322">
        <f t="shared" si="109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06"/>
        <v>0</v>
      </c>
      <c r="O323">
        <f t="shared" si="107"/>
        <v>0</v>
      </c>
      <c r="P323">
        <f t="shared" si="108"/>
        <v>0</v>
      </c>
      <c r="Q323">
        <f t="shared" si="109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06"/>
        <v>0</v>
      </c>
      <c r="O324">
        <f t="shared" si="107"/>
        <v>0</v>
      </c>
      <c r="P324">
        <f t="shared" si="108"/>
        <v>0</v>
      </c>
      <c r="Q324">
        <f t="shared" si="109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06"/>
        <v>0</v>
      </c>
      <c r="O325">
        <f t="shared" si="107"/>
        <v>0</v>
      </c>
      <c r="P325">
        <f t="shared" si="108"/>
        <v>0</v>
      </c>
      <c r="Q325">
        <f t="shared" si="109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06"/>
        <v>0</v>
      </c>
      <c r="O326">
        <f t="shared" si="107"/>
        <v>0</v>
      </c>
      <c r="P326">
        <f t="shared" si="108"/>
        <v>0</v>
      </c>
      <c r="Q326">
        <f t="shared" si="109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06"/>
        <v>0</v>
      </c>
      <c r="O327">
        <f t="shared" si="107"/>
        <v>0</v>
      </c>
      <c r="P327">
        <f t="shared" si="108"/>
        <v>0</v>
      </c>
      <c r="Q327">
        <f t="shared" si="109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06"/>
        <v>0</v>
      </c>
      <c r="O328">
        <f t="shared" si="107"/>
        <v>0</v>
      </c>
      <c r="P328">
        <f t="shared" si="108"/>
        <v>0</v>
      </c>
      <c r="Q328">
        <f t="shared" si="109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06"/>
        <v>0</v>
      </c>
      <c r="O330">
        <f t="shared" si="107"/>
        <v>0</v>
      </c>
      <c r="P330">
        <f t="shared" si="108"/>
        <v>0</v>
      </c>
      <c r="Q330">
        <f t="shared" si="109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06"/>
        <v>0</v>
      </c>
      <c r="O331">
        <f t="shared" si="107"/>
        <v>0</v>
      </c>
      <c r="P331">
        <f t="shared" si="108"/>
        <v>0</v>
      </c>
      <c r="Q331">
        <f t="shared" si="109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06"/>
        <v>0</v>
      </c>
      <c r="O332">
        <f t="shared" si="107"/>
        <v>0</v>
      </c>
      <c r="P332">
        <f t="shared" si="108"/>
        <v>0</v>
      </c>
      <c r="Q332">
        <f t="shared" si="109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06"/>
        <v>0</v>
      </c>
      <c r="O333">
        <f t="shared" si="107"/>
        <v>0</v>
      </c>
      <c r="P333">
        <f t="shared" si="108"/>
        <v>0</v>
      </c>
      <c r="Q333">
        <f t="shared" si="109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06"/>
        <v>0</v>
      </c>
      <c r="O334">
        <f t="shared" si="107"/>
        <v>0</v>
      </c>
      <c r="P334">
        <f t="shared" si="108"/>
        <v>0</v>
      </c>
      <c r="Q334">
        <f t="shared" si="109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06"/>
        <v>0</v>
      </c>
      <c r="O336">
        <f t="shared" si="107"/>
        <v>0</v>
      </c>
      <c r="P336">
        <f t="shared" si="108"/>
        <v>0</v>
      </c>
      <c r="Q336">
        <f t="shared" si="109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06"/>
        <v>0</v>
      </c>
      <c r="O337">
        <f t="shared" si="107"/>
        <v>0</v>
      </c>
      <c r="P337">
        <f t="shared" si="108"/>
        <v>0</v>
      </c>
      <c r="Q337">
        <f t="shared" si="109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06"/>
        <v>0</v>
      </c>
      <c r="O338">
        <f t="shared" si="107"/>
        <v>0</v>
      </c>
      <c r="P338">
        <f t="shared" si="108"/>
        <v>0</v>
      </c>
      <c r="Q338">
        <f t="shared" si="109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06"/>
        <v>0</v>
      </c>
      <c r="O339">
        <f t="shared" si="107"/>
        <v>0</v>
      </c>
      <c r="P339">
        <f t="shared" si="108"/>
        <v>0</v>
      </c>
      <c r="Q339">
        <f t="shared" si="109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06"/>
        <v>0</v>
      </c>
      <c r="O340">
        <f t="shared" si="107"/>
        <v>0</v>
      </c>
      <c r="P340">
        <f t="shared" si="108"/>
        <v>0</v>
      </c>
      <c r="Q340">
        <f t="shared" si="109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06"/>
        <v>0</v>
      </c>
      <c r="O341">
        <f t="shared" si="107"/>
        <v>0</v>
      </c>
      <c r="P341">
        <f t="shared" si="108"/>
        <v>0</v>
      </c>
      <c r="Q341">
        <f t="shared" si="109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06"/>
        <v>0</v>
      </c>
      <c r="O342">
        <f t="shared" si="107"/>
        <v>0</v>
      </c>
      <c r="P342">
        <f t="shared" si="108"/>
        <v>0</v>
      </c>
      <c r="Q342">
        <f t="shared" si="109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06"/>
        <v>0</v>
      </c>
      <c r="O343">
        <f t="shared" si="107"/>
        <v>0</v>
      </c>
      <c r="P343">
        <f t="shared" si="108"/>
        <v>0</v>
      </c>
      <c r="Q343">
        <f t="shared" si="109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06"/>
        <v>0</v>
      </c>
      <c r="O345">
        <f t="shared" si="107"/>
        <v>0</v>
      </c>
      <c r="P345">
        <f t="shared" si="108"/>
        <v>0</v>
      </c>
      <c r="Q345">
        <f t="shared" si="109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06"/>
        <v>0</v>
      </c>
      <c r="O346">
        <f t="shared" si="107"/>
        <v>0</v>
      </c>
      <c r="P346">
        <f t="shared" si="108"/>
        <v>0</v>
      </c>
      <c r="Q346">
        <f t="shared" si="109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06"/>
        <v>0</v>
      </c>
      <c r="O347">
        <f t="shared" si="107"/>
        <v>0</v>
      </c>
      <c r="P347">
        <f t="shared" si="108"/>
        <v>0</v>
      </c>
      <c r="Q347">
        <f t="shared" si="109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06"/>
        <v>0</v>
      </c>
      <c r="O348">
        <f t="shared" si="107"/>
        <v>0</v>
      </c>
      <c r="P348">
        <f t="shared" si="108"/>
        <v>0</v>
      </c>
      <c r="Q348">
        <f t="shared" si="109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06"/>
        <v>0</v>
      </c>
      <c r="O349">
        <f t="shared" si="107"/>
        <v>0</v>
      </c>
      <c r="P349">
        <f t="shared" si="108"/>
        <v>0</v>
      </c>
      <c r="Q349">
        <f t="shared" si="109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06"/>
        <v>0</v>
      </c>
      <c r="O350">
        <f t="shared" si="107"/>
        <v>0</v>
      </c>
      <c r="P350">
        <f t="shared" si="108"/>
        <v>0</v>
      </c>
      <c r="Q350">
        <f t="shared" si="109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06"/>
        <v>0</v>
      </c>
      <c r="O351">
        <f t="shared" si="107"/>
        <v>0</v>
      </c>
      <c r="P351">
        <f t="shared" si="108"/>
        <v>0</v>
      </c>
      <c r="Q351">
        <f t="shared" si="109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06"/>
        <v>0</v>
      </c>
      <c r="O352">
        <f t="shared" si="107"/>
        <v>0</v>
      </c>
      <c r="P352">
        <f t="shared" si="108"/>
        <v>0</v>
      </c>
      <c r="Q352">
        <f t="shared" si="109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06"/>
        <v>0</v>
      </c>
      <c r="O353">
        <f t="shared" si="107"/>
        <v>0</v>
      </c>
      <c r="P353">
        <f t="shared" si="108"/>
        <v>0</v>
      </c>
      <c r="Q353">
        <f t="shared" si="109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06"/>
        <v>0</v>
      </c>
      <c r="O354">
        <f t="shared" si="107"/>
        <v>0</v>
      </c>
      <c r="P354">
        <f t="shared" si="108"/>
        <v>0</v>
      </c>
      <c r="Q354">
        <f t="shared" si="109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06"/>
        <v>0</v>
      </c>
      <c r="O356">
        <f t="shared" si="107"/>
        <v>0</v>
      </c>
      <c r="P356">
        <f t="shared" si="108"/>
        <v>0</v>
      </c>
      <c r="Q356">
        <f t="shared" si="109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06"/>
        <v>0</v>
      </c>
      <c r="O357">
        <f t="shared" si="107"/>
        <v>0</v>
      </c>
      <c r="P357">
        <f t="shared" si="108"/>
        <v>0</v>
      </c>
      <c r="Q357">
        <f t="shared" si="109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06"/>
        <v>0</v>
      </c>
      <c r="O358">
        <f t="shared" si="107"/>
        <v>0</v>
      </c>
      <c r="P358">
        <f t="shared" si="108"/>
        <v>0</v>
      </c>
      <c r="Q358">
        <f t="shared" si="109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06"/>
        <v>0</v>
      </c>
      <c r="O359">
        <f t="shared" si="107"/>
        <v>0</v>
      </c>
      <c r="P359">
        <f t="shared" si="108"/>
        <v>0</v>
      </c>
      <c r="Q359">
        <f t="shared" si="109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06"/>
        <v>0</v>
      </c>
      <c r="O360">
        <f t="shared" si="107"/>
        <v>0</v>
      </c>
      <c r="P360">
        <f t="shared" si="108"/>
        <v>0</v>
      </c>
      <c r="Q360">
        <f t="shared" si="109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06"/>
        <v>0</v>
      </c>
      <c r="O361">
        <f t="shared" si="107"/>
        <v>0</v>
      </c>
      <c r="P361">
        <f t="shared" si="108"/>
        <v>0</v>
      </c>
      <c r="Q361">
        <f t="shared" si="109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06"/>
        <v>0</v>
      </c>
      <c r="O362">
        <f t="shared" si="107"/>
        <v>0</v>
      </c>
      <c r="P362">
        <f t="shared" si="108"/>
        <v>0</v>
      </c>
      <c r="Q362">
        <f t="shared" si="109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06"/>
        <v>0</v>
      </c>
      <c r="O363">
        <f t="shared" si="107"/>
        <v>0</v>
      </c>
      <c r="P363">
        <f t="shared" si="108"/>
        <v>0</v>
      </c>
      <c r="Q363">
        <f t="shared" si="109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06"/>
        <v>0</v>
      </c>
      <c r="O365">
        <f t="shared" si="107"/>
        <v>0</v>
      </c>
      <c r="P365">
        <f t="shared" si="108"/>
        <v>0</v>
      </c>
      <c r="Q365">
        <f t="shared" si="109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06"/>
        <v>0</v>
      </c>
      <c r="O366">
        <f t="shared" si="107"/>
        <v>0</v>
      </c>
      <c r="P366">
        <f t="shared" si="108"/>
        <v>0</v>
      </c>
      <c r="Q366">
        <f t="shared" si="109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06"/>
        <v>0</v>
      </c>
      <c r="O367">
        <f t="shared" si="107"/>
        <v>0</v>
      </c>
      <c r="P367">
        <f t="shared" si="108"/>
        <v>0</v>
      </c>
      <c r="Q367">
        <f t="shared" si="109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06"/>
        <v>0</v>
      </c>
      <c r="O368">
        <f t="shared" si="107"/>
        <v>0</v>
      </c>
      <c r="P368">
        <f t="shared" si="108"/>
        <v>0</v>
      </c>
      <c r="Q368">
        <f t="shared" si="109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06"/>
        <v>0</v>
      </c>
      <c r="O369">
        <f t="shared" si="107"/>
        <v>0</v>
      </c>
      <c r="P369">
        <f t="shared" si="108"/>
        <v>0</v>
      </c>
      <c r="Q369">
        <f t="shared" si="109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06"/>
        <v>0</v>
      </c>
      <c r="O371">
        <f t="shared" si="107"/>
        <v>0</v>
      </c>
      <c r="P371">
        <f t="shared" si="108"/>
        <v>0</v>
      </c>
      <c r="Q371">
        <f t="shared" si="109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06"/>
        <v>0</v>
      </c>
      <c r="O372">
        <f t="shared" si="107"/>
        <v>0</v>
      </c>
      <c r="P372">
        <f t="shared" si="108"/>
        <v>0</v>
      </c>
      <c r="Q372">
        <f t="shared" si="109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06"/>
        <v>0</v>
      </c>
      <c r="O373">
        <f t="shared" si="107"/>
        <v>0</v>
      </c>
      <c r="P373">
        <f t="shared" si="108"/>
        <v>0</v>
      </c>
      <c r="Q373">
        <f t="shared" si="109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06"/>
        <v>0</v>
      </c>
      <c r="O374">
        <f t="shared" si="107"/>
        <v>0</v>
      </c>
      <c r="P374">
        <f t="shared" si="108"/>
        <v>0</v>
      </c>
      <c r="Q374">
        <f t="shared" si="109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06"/>
        <v>0</v>
      </c>
      <c r="O375">
        <f t="shared" si="107"/>
        <v>0</v>
      </c>
      <c r="P375">
        <f t="shared" si="108"/>
        <v>0</v>
      </c>
      <c r="Q375">
        <f t="shared" si="109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0">A377*((SUM(F377:I377))+(J377*1950*80))</f>
        <v>0</v>
      </c>
      <c r="O377">
        <f t="shared" ref="O377:O440" si="111">A377*J377</f>
        <v>0</v>
      </c>
      <c r="P377">
        <f t="shared" ref="P377:P440" si="112">A377*K377</f>
        <v>0</v>
      </c>
      <c r="Q377">
        <f t="shared" ref="Q377:Q440" si="113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0"/>
        <v>0</v>
      </c>
      <c r="O378">
        <f t="shared" si="111"/>
        <v>0</v>
      </c>
      <c r="P378">
        <f t="shared" si="112"/>
        <v>0</v>
      </c>
      <c r="Q378">
        <f t="shared" si="113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0"/>
        <v>0</v>
      </c>
      <c r="O379">
        <f t="shared" si="111"/>
        <v>0</v>
      </c>
      <c r="P379">
        <f t="shared" si="112"/>
        <v>0</v>
      </c>
      <c r="Q379">
        <f t="shared" si="113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0"/>
        <v>0</v>
      </c>
      <c r="O380">
        <f t="shared" si="111"/>
        <v>0</v>
      </c>
      <c r="P380">
        <f t="shared" si="112"/>
        <v>0</v>
      </c>
      <c r="Q380">
        <f t="shared" si="113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0"/>
        <v>0</v>
      </c>
      <c r="O381">
        <f t="shared" si="111"/>
        <v>0</v>
      </c>
      <c r="P381">
        <f t="shared" si="112"/>
        <v>0</v>
      </c>
      <c r="Q381">
        <f t="shared" si="113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0"/>
        <v>0</v>
      </c>
      <c r="O382">
        <f t="shared" si="111"/>
        <v>0</v>
      </c>
      <c r="P382">
        <f t="shared" si="112"/>
        <v>0</v>
      </c>
      <c r="Q382">
        <f t="shared" si="113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0"/>
        <v>0</v>
      </c>
      <c r="O383">
        <f t="shared" si="111"/>
        <v>0</v>
      </c>
      <c r="P383">
        <f t="shared" si="112"/>
        <v>0</v>
      </c>
      <c r="Q383">
        <f t="shared" si="113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0"/>
        <v>0</v>
      </c>
      <c r="O385">
        <f t="shared" si="111"/>
        <v>0</v>
      </c>
      <c r="P385">
        <f t="shared" si="112"/>
        <v>0</v>
      </c>
      <c r="Q385">
        <f t="shared" si="113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0"/>
        <v>0</v>
      </c>
      <c r="O386">
        <f t="shared" si="111"/>
        <v>0</v>
      </c>
      <c r="P386">
        <f t="shared" si="112"/>
        <v>0</v>
      </c>
      <c r="Q386">
        <f t="shared" si="113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0"/>
        <v>0</v>
      </c>
      <c r="O387">
        <f t="shared" si="111"/>
        <v>0</v>
      </c>
      <c r="P387">
        <f t="shared" si="112"/>
        <v>0</v>
      </c>
      <c r="Q387">
        <f t="shared" si="113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0"/>
        <v>0</v>
      </c>
      <c r="O388">
        <f t="shared" si="111"/>
        <v>0</v>
      </c>
      <c r="P388">
        <f t="shared" si="112"/>
        <v>0</v>
      </c>
      <c r="Q388">
        <f t="shared" si="113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0"/>
        <v>0</v>
      </c>
      <c r="O389">
        <f t="shared" si="111"/>
        <v>0</v>
      </c>
      <c r="P389">
        <f t="shared" si="112"/>
        <v>0</v>
      </c>
      <c r="Q389">
        <f t="shared" si="113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0"/>
        <v>0</v>
      </c>
      <c r="O390">
        <f t="shared" si="111"/>
        <v>0</v>
      </c>
      <c r="P390">
        <f t="shared" si="112"/>
        <v>0</v>
      </c>
      <c r="Q390">
        <f t="shared" si="113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0"/>
        <v>0</v>
      </c>
      <c r="O391">
        <f t="shared" si="111"/>
        <v>0</v>
      </c>
      <c r="P391">
        <f t="shared" si="112"/>
        <v>0</v>
      </c>
      <c r="Q391">
        <f t="shared" si="113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0"/>
        <v>0</v>
      </c>
      <c r="O392">
        <f t="shared" si="111"/>
        <v>0</v>
      </c>
      <c r="P392">
        <f t="shared" si="112"/>
        <v>0</v>
      </c>
      <c r="Q392">
        <f t="shared" si="113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0"/>
        <v>0</v>
      </c>
      <c r="O393">
        <f t="shared" si="111"/>
        <v>0</v>
      </c>
      <c r="P393">
        <f t="shared" si="112"/>
        <v>0</v>
      </c>
      <c r="Q393">
        <f t="shared" si="113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0"/>
        <v>0</v>
      </c>
      <c r="O394">
        <f t="shared" si="111"/>
        <v>0</v>
      </c>
      <c r="P394">
        <f t="shared" si="112"/>
        <v>0</v>
      </c>
      <c r="Q394">
        <f t="shared" si="113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0"/>
        <v>0</v>
      </c>
      <c r="O395">
        <f t="shared" si="111"/>
        <v>0</v>
      </c>
      <c r="P395">
        <f t="shared" si="112"/>
        <v>0</v>
      </c>
      <c r="Q395">
        <f t="shared" si="113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0"/>
        <v>0</v>
      </c>
      <c r="O396">
        <f t="shared" si="111"/>
        <v>0</v>
      </c>
      <c r="P396">
        <f t="shared" si="112"/>
        <v>0</v>
      </c>
      <c r="Q396">
        <f t="shared" si="113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0"/>
        <v>0</v>
      </c>
      <c r="O398">
        <f t="shared" si="111"/>
        <v>0</v>
      </c>
      <c r="P398">
        <f t="shared" si="112"/>
        <v>0</v>
      </c>
      <c r="Q398">
        <f t="shared" si="113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0"/>
        <v>0</v>
      </c>
      <c r="O399">
        <f t="shared" si="111"/>
        <v>0</v>
      </c>
      <c r="P399">
        <f t="shared" si="112"/>
        <v>0</v>
      </c>
      <c r="Q399">
        <f t="shared" si="113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0"/>
        <v>0</v>
      </c>
      <c r="O400">
        <f t="shared" si="111"/>
        <v>0</v>
      </c>
      <c r="P400">
        <f t="shared" si="112"/>
        <v>0</v>
      </c>
      <c r="Q400">
        <f t="shared" si="113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0"/>
        <v>0</v>
      </c>
      <c r="O401">
        <f t="shared" si="111"/>
        <v>0</v>
      </c>
      <c r="P401">
        <f t="shared" si="112"/>
        <v>0</v>
      </c>
      <c r="Q401">
        <f t="shared" si="113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0"/>
        <v>0</v>
      </c>
      <c r="O402">
        <f t="shared" si="111"/>
        <v>0</v>
      </c>
      <c r="P402">
        <f t="shared" si="112"/>
        <v>0</v>
      </c>
      <c r="Q402">
        <f t="shared" si="113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0"/>
        <v>0</v>
      </c>
      <c r="O403">
        <f t="shared" si="111"/>
        <v>0</v>
      </c>
      <c r="P403">
        <f t="shared" si="112"/>
        <v>0</v>
      </c>
      <c r="Q403">
        <f t="shared" si="113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0"/>
        <v>0</v>
      </c>
      <c r="O404">
        <f t="shared" si="111"/>
        <v>0</v>
      </c>
      <c r="P404">
        <f t="shared" si="112"/>
        <v>0</v>
      </c>
      <c r="Q404">
        <f t="shared" si="113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0"/>
        <v>0</v>
      </c>
      <c r="O405">
        <f t="shared" si="111"/>
        <v>0</v>
      </c>
      <c r="P405">
        <f t="shared" si="112"/>
        <v>0</v>
      </c>
      <c r="Q405">
        <f t="shared" si="113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0"/>
        <v>0</v>
      </c>
      <c r="O406">
        <f t="shared" si="111"/>
        <v>0</v>
      </c>
      <c r="P406">
        <f t="shared" si="112"/>
        <v>0</v>
      </c>
      <c r="Q406">
        <f t="shared" si="113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0"/>
        <v>0</v>
      </c>
      <c r="O408">
        <f t="shared" si="111"/>
        <v>0</v>
      </c>
      <c r="P408">
        <f t="shared" si="112"/>
        <v>0</v>
      </c>
      <c r="Q408">
        <f t="shared" si="113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0"/>
        <v>0</v>
      </c>
      <c r="O409">
        <f t="shared" si="111"/>
        <v>0</v>
      </c>
      <c r="P409">
        <f t="shared" si="112"/>
        <v>0</v>
      </c>
      <c r="Q409">
        <f t="shared" si="113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0"/>
        <v>0</v>
      </c>
      <c r="O410">
        <f t="shared" si="111"/>
        <v>0</v>
      </c>
      <c r="P410">
        <f t="shared" si="112"/>
        <v>0</v>
      </c>
      <c r="Q410">
        <f t="shared" si="113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0"/>
        <v>0</v>
      </c>
      <c r="O411">
        <f t="shared" si="111"/>
        <v>0</v>
      </c>
      <c r="P411">
        <f t="shared" si="112"/>
        <v>0</v>
      </c>
      <c r="Q411">
        <f t="shared" si="113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0"/>
        <v>0</v>
      </c>
      <c r="O412">
        <f t="shared" si="111"/>
        <v>0</v>
      </c>
      <c r="P412">
        <f t="shared" si="112"/>
        <v>0</v>
      </c>
      <c r="Q412">
        <f t="shared" si="113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0"/>
        <v>0</v>
      </c>
      <c r="O413">
        <f t="shared" si="111"/>
        <v>0</v>
      </c>
      <c r="P413">
        <f t="shared" si="112"/>
        <v>0</v>
      </c>
      <c r="Q413">
        <f t="shared" si="113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0"/>
        <v>0</v>
      </c>
      <c r="O414">
        <f t="shared" si="111"/>
        <v>0</v>
      </c>
      <c r="P414">
        <f t="shared" si="112"/>
        <v>0</v>
      </c>
      <c r="Q414">
        <f t="shared" si="113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0"/>
        <v>0</v>
      </c>
      <c r="O415">
        <f t="shared" si="111"/>
        <v>0</v>
      </c>
      <c r="P415">
        <f t="shared" si="112"/>
        <v>0</v>
      </c>
      <c r="Q415">
        <f t="shared" si="113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0"/>
        <v>0</v>
      </c>
      <c r="O416">
        <f t="shared" si="111"/>
        <v>0</v>
      </c>
      <c r="P416">
        <f t="shared" si="112"/>
        <v>0</v>
      </c>
      <c r="Q416">
        <f t="shared" si="113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0"/>
        <v>0</v>
      </c>
      <c r="O418">
        <f t="shared" si="111"/>
        <v>0</v>
      </c>
      <c r="P418">
        <f t="shared" si="112"/>
        <v>0</v>
      </c>
      <c r="Q418">
        <f t="shared" si="113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0"/>
        <v>0</v>
      </c>
      <c r="O419">
        <f t="shared" si="111"/>
        <v>0</v>
      </c>
      <c r="P419">
        <f t="shared" si="112"/>
        <v>0</v>
      </c>
      <c r="Q419">
        <f t="shared" si="113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0"/>
        <v>0</v>
      </c>
      <c r="O420">
        <f t="shared" si="111"/>
        <v>0</v>
      </c>
      <c r="P420">
        <f t="shared" si="112"/>
        <v>0</v>
      </c>
      <c r="Q420">
        <f t="shared" si="113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0"/>
        <v>0</v>
      </c>
      <c r="O421">
        <f t="shared" si="111"/>
        <v>0</v>
      </c>
      <c r="P421">
        <f t="shared" si="112"/>
        <v>0</v>
      </c>
      <c r="Q421">
        <f t="shared" si="113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0"/>
        <v>0</v>
      </c>
      <c r="O422">
        <f t="shared" si="111"/>
        <v>0</v>
      </c>
      <c r="P422">
        <f t="shared" si="112"/>
        <v>0</v>
      </c>
      <c r="Q422">
        <f t="shared" si="113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0"/>
        <v>0</v>
      </c>
      <c r="O423">
        <f t="shared" si="111"/>
        <v>0</v>
      </c>
      <c r="P423">
        <f t="shared" si="112"/>
        <v>0</v>
      </c>
      <c r="Q423">
        <f t="shared" si="113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0"/>
        <v>0</v>
      </c>
      <c r="O424">
        <f t="shared" si="111"/>
        <v>0</v>
      </c>
      <c r="P424">
        <f t="shared" si="112"/>
        <v>0</v>
      </c>
      <c r="Q424">
        <f t="shared" si="113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0"/>
        <v>0</v>
      </c>
      <c r="O425">
        <f t="shared" si="111"/>
        <v>0</v>
      </c>
      <c r="P425">
        <f t="shared" si="112"/>
        <v>0</v>
      </c>
      <c r="Q425">
        <f t="shared" si="113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0"/>
        <v>0</v>
      </c>
      <c r="O426">
        <f t="shared" si="111"/>
        <v>0</v>
      </c>
      <c r="P426">
        <f t="shared" si="112"/>
        <v>0</v>
      </c>
      <c r="Q426">
        <f t="shared" si="113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0"/>
        <v>0</v>
      </c>
      <c r="O427">
        <f t="shared" si="111"/>
        <v>0</v>
      </c>
      <c r="P427">
        <f t="shared" si="112"/>
        <v>0</v>
      </c>
      <c r="Q427">
        <f t="shared" si="113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0"/>
        <v>0</v>
      </c>
      <c r="O429">
        <f t="shared" si="111"/>
        <v>0</v>
      </c>
      <c r="P429">
        <f t="shared" si="112"/>
        <v>0</v>
      </c>
      <c r="Q429">
        <f t="shared" si="113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0"/>
        <v>0</v>
      </c>
      <c r="O430">
        <f t="shared" si="111"/>
        <v>0</v>
      </c>
      <c r="P430">
        <f t="shared" si="112"/>
        <v>0</v>
      </c>
      <c r="Q430">
        <f t="shared" si="113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0"/>
        <v>0</v>
      </c>
      <c r="O431">
        <f t="shared" si="111"/>
        <v>0</v>
      </c>
      <c r="P431">
        <f t="shared" si="112"/>
        <v>0</v>
      </c>
      <c r="Q431">
        <f t="shared" si="113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0"/>
        <v>0</v>
      </c>
      <c r="O432">
        <f t="shared" si="111"/>
        <v>0</v>
      </c>
      <c r="P432">
        <f t="shared" si="112"/>
        <v>0</v>
      </c>
      <c r="Q432">
        <f t="shared" si="113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0"/>
        <v>0</v>
      </c>
      <c r="O433">
        <f t="shared" si="111"/>
        <v>0</v>
      </c>
      <c r="P433">
        <f t="shared" si="112"/>
        <v>0</v>
      </c>
      <c r="Q433">
        <f t="shared" si="113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0"/>
        <v>0</v>
      </c>
      <c r="O434">
        <f t="shared" si="111"/>
        <v>0</v>
      </c>
      <c r="P434">
        <f t="shared" si="112"/>
        <v>0</v>
      </c>
      <c r="Q434">
        <f t="shared" si="113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0"/>
        <v>0</v>
      </c>
      <c r="O435">
        <f t="shared" si="111"/>
        <v>0</v>
      </c>
      <c r="P435">
        <f t="shared" si="112"/>
        <v>0</v>
      </c>
      <c r="Q435">
        <f t="shared" si="113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0"/>
        <v>0</v>
      </c>
      <c r="O436">
        <f t="shared" si="111"/>
        <v>0</v>
      </c>
      <c r="P436">
        <f t="shared" si="112"/>
        <v>0</v>
      </c>
      <c r="Q436">
        <f t="shared" si="113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0"/>
        <v>0</v>
      </c>
      <c r="O437">
        <f t="shared" si="111"/>
        <v>0</v>
      </c>
      <c r="P437">
        <f t="shared" si="112"/>
        <v>0</v>
      </c>
      <c r="Q437">
        <f t="shared" si="113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0"/>
        <v>0</v>
      </c>
      <c r="O438">
        <f t="shared" si="111"/>
        <v>0</v>
      </c>
      <c r="P438">
        <f t="shared" si="112"/>
        <v>0</v>
      </c>
      <c r="Q438">
        <f t="shared" si="113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0"/>
        <v>0</v>
      </c>
      <c r="O439">
        <f t="shared" si="111"/>
        <v>0</v>
      </c>
      <c r="P439">
        <f t="shared" si="112"/>
        <v>0</v>
      </c>
      <c r="Q439">
        <f t="shared" si="113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0"/>
        <v>0</v>
      </c>
      <c r="O440">
        <f t="shared" si="111"/>
        <v>0</v>
      </c>
      <c r="P440">
        <f t="shared" si="112"/>
        <v>0</v>
      </c>
      <c r="Q440">
        <f t="shared" si="113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4">A441*((SUM(F441:I441))+(J441*1950*80))</f>
        <v>0</v>
      </c>
      <c r="O441">
        <f t="shared" ref="O441:O482" si="115">A441*J441</f>
        <v>0</v>
      </c>
      <c r="P441">
        <f t="shared" ref="P441:P482" si="116">A441*K441</f>
        <v>0</v>
      </c>
      <c r="Q441">
        <f t="shared" ref="Q441:Q482" si="117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4"/>
        <v>0</v>
      </c>
      <c r="O442">
        <f t="shared" si="115"/>
        <v>0</v>
      </c>
      <c r="P442">
        <f t="shared" si="116"/>
        <v>0</v>
      </c>
      <c r="Q442">
        <f t="shared" si="117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4"/>
        <v>0</v>
      </c>
      <c r="O444">
        <f t="shared" si="115"/>
        <v>0</v>
      </c>
      <c r="P444">
        <f t="shared" si="116"/>
        <v>0</v>
      </c>
      <c r="Q444">
        <f t="shared" si="117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4"/>
        <v>0</v>
      </c>
      <c r="O445">
        <f t="shared" si="115"/>
        <v>0</v>
      </c>
      <c r="P445">
        <f t="shared" si="116"/>
        <v>0</v>
      </c>
      <c r="Q445">
        <f t="shared" si="117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4"/>
        <v>0</v>
      </c>
      <c r="O446">
        <f t="shared" si="115"/>
        <v>0</v>
      </c>
      <c r="P446">
        <f t="shared" si="116"/>
        <v>0</v>
      </c>
      <c r="Q446">
        <f t="shared" si="117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4"/>
        <v>0</v>
      </c>
      <c r="O447">
        <f t="shared" si="115"/>
        <v>0</v>
      </c>
      <c r="P447">
        <f t="shared" si="116"/>
        <v>0</v>
      </c>
      <c r="Q447">
        <f t="shared" si="117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4"/>
        <v>0</v>
      </c>
      <c r="O448">
        <f t="shared" si="115"/>
        <v>0</v>
      </c>
      <c r="P448">
        <f t="shared" si="116"/>
        <v>0</v>
      </c>
      <c r="Q448">
        <f t="shared" si="117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4"/>
        <v>0</v>
      </c>
      <c r="O449">
        <f t="shared" si="115"/>
        <v>0</v>
      </c>
      <c r="P449">
        <f t="shared" si="116"/>
        <v>0</v>
      </c>
      <c r="Q449">
        <f t="shared" si="117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4"/>
        <v>0</v>
      </c>
      <c r="O450">
        <f t="shared" si="115"/>
        <v>0</v>
      </c>
      <c r="P450">
        <f t="shared" si="116"/>
        <v>0</v>
      </c>
      <c r="Q450">
        <f t="shared" si="117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4"/>
        <v>0</v>
      </c>
      <c r="O451">
        <f t="shared" si="115"/>
        <v>0</v>
      </c>
      <c r="P451">
        <f t="shared" si="116"/>
        <v>0</v>
      </c>
      <c r="Q451">
        <f t="shared" si="117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4"/>
        <v>0</v>
      </c>
      <c r="O452">
        <f t="shared" si="115"/>
        <v>0</v>
      </c>
      <c r="P452">
        <f t="shared" si="116"/>
        <v>0</v>
      </c>
      <c r="Q452">
        <f t="shared" si="117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4"/>
        <v>0</v>
      </c>
      <c r="O454">
        <f t="shared" si="115"/>
        <v>0</v>
      </c>
      <c r="P454">
        <f t="shared" si="116"/>
        <v>0</v>
      </c>
      <c r="Q454">
        <f t="shared" si="117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4"/>
        <v>0</v>
      </c>
      <c r="O455">
        <f t="shared" si="115"/>
        <v>0</v>
      </c>
      <c r="P455">
        <f t="shared" si="116"/>
        <v>0</v>
      </c>
      <c r="Q455">
        <f t="shared" si="117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4"/>
        <v>0</v>
      </c>
      <c r="O456">
        <f t="shared" si="115"/>
        <v>0</v>
      </c>
      <c r="P456">
        <f t="shared" si="116"/>
        <v>0</v>
      </c>
      <c r="Q456">
        <f t="shared" si="117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4"/>
        <v>0</v>
      </c>
      <c r="O457">
        <f t="shared" si="115"/>
        <v>0</v>
      </c>
      <c r="P457">
        <f t="shared" si="116"/>
        <v>0</v>
      </c>
      <c r="Q457">
        <f t="shared" si="117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4"/>
        <v>0</v>
      </c>
      <c r="O458">
        <f t="shared" si="115"/>
        <v>0</v>
      </c>
      <c r="P458">
        <f t="shared" si="116"/>
        <v>0</v>
      </c>
      <c r="Q458">
        <f t="shared" si="117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4"/>
        <v>0</v>
      </c>
      <c r="O459">
        <f t="shared" si="115"/>
        <v>0</v>
      </c>
      <c r="P459">
        <f t="shared" si="116"/>
        <v>0</v>
      </c>
      <c r="Q459">
        <f t="shared" si="117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4"/>
        <v>0</v>
      </c>
      <c r="O460">
        <f t="shared" si="115"/>
        <v>0</v>
      </c>
      <c r="P460">
        <f t="shared" si="116"/>
        <v>0</v>
      </c>
      <c r="Q460">
        <f t="shared" si="117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4"/>
        <v>0</v>
      </c>
      <c r="O461">
        <f t="shared" si="115"/>
        <v>0</v>
      </c>
      <c r="P461">
        <f t="shared" si="116"/>
        <v>0</v>
      </c>
      <c r="Q461">
        <f t="shared" si="117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4"/>
        <v>0</v>
      </c>
      <c r="O462">
        <f t="shared" si="115"/>
        <v>0</v>
      </c>
      <c r="P462">
        <f t="shared" si="116"/>
        <v>0</v>
      </c>
      <c r="Q462">
        <f t="shared" si="117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4"/>
        <v>0</v>
      </c>
      <c r="O463">
        <f t="shared" si="115"/>
        <v>0</v>
      </c>
      <c r="P463">
        <f t="shared" si="116"/>
        <v>0</v>
      </c>
      <c r="Q463">
        <f t="shared" si="117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4"/>
        <v>0</v>
      </c>
      <c r="O464">
        <f t="shared" si="115"/>
        <v>0</v>
      </c>
      <c r="P464">
        <f t="shared" si="116"/>
        <v>0</v>
      </c>
      <c r="Q464">
        <f t="shared" si="117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4"/>
        <v>0</v>
      </c>
      <c r="O466">
        <f t="shared" si="115"/>
        <v>0</v>
      </c>
      <c r="P466">
        <f t="shared" si="116"/>
        <v>0</v>
      </c>
      <c r="Q466">
        <f t="shared" si="117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4"/>
        <v>0</v>
      </c>
      <c r="O467">
        <f t="shared" si="115"/>
        <v>0</v>
      </c>
      <c r="P467">
        <f t="shared" si="116"/>
        <v>0</v>
      </c>
      <c r="Q467">
        <f t="shared" si="117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4"/>
        <v>0</v>
      </c>
      <c r="O468">
        <f t="shared" si="115"/>
        <v>0</v>
      </c>
      <c r="P468">
        <f t="shared" si="116"/>
        <v>0</v>
      </c>
      <c r="Q468">
        <f t="shared" si="117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4"/>
        <v>0</v>
      </c>
      <c r="O469">
        <f t="shared" si="115"/>
        <v>0</v>
      </c>
      <c r="P469">
        <f t="shared" si="116"/>
        <v>0</v>
      </c>
      <c r="Q469">
        <f t="shared" si="117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4"/>
        <v>0</v>
      </c>
      <c r="O470">
        <f t="shared" si="115"/>
        <v>0</v>
      </c>
      <c r="P470">
        <f t="shared" si="116"/>
        <v>0</v>
      </c>
      <c r="Q470">
        <f t="shared" si="117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4"/>
        <v>0</v>
      </c>
      <c r="O471">
        <f t="shared" si="115"/>
        <v>0</v>
      </c>
      <c r="P471">
        <f t="shared" si="116"/>
        <v>0</v>
      </c>
      <c r="Q471">
        <f t="shared" si="117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4"/>
        <v>0</v>
      </c>
      <c r="O472">
        <f t="shared" si="115"/>
        <v>0</v>
      </c>
      <c r="P472">
        <f t="shared" si="116"/>
        <v>0</v>
      </c>
      <c r="Q472">
        <f t="shared" si="117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4"/>
        <v>0</v>
      </c>
      <c r="O473">
        <f t="shared" si="115"/>
        <v>0</v>
      </c>
      <c r="P473">
        <f t="shared" si="116"/>
        <v>0</v>
      </c>
      <c r="Q473">
        <f t="shared" si="117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4"/>
        <v>0</v>
      </c>
      <c r="O475">
        <f t="shared" si="115"/>
        <v>0</v>
      </c>
      <c r="P475">
        <f t="shared" si="116"/>
        <v>0</v>
      </c>
      <c r="Q475">
        <f t="shared" si="117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4"/>
        <v>0</v>
      </c>
      <c r="O476">
        <f t="shared" si="115"/>
        <v>0</v>
      </c>
      <c r="P476">
        <f t="shared" si="116"/>
        <v>0</v>
      </c>
      <c r="Q476">
        <f t="shared" si="117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4"/>
        <v>0</v>
      </c>
      <c r="O477">
        <f t="shared" si="115"/>
        <v>0</v>
      </c>
      <c r="P477">
        <f t="shared" si="116"/>
        <v>0</v>
      </c>
      <c r="Q477">
        <f t="shared" si="117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4"/>
        <v>0</v>
      </c>
      <c r="O478">
        <f t="shared" si="115"/>
        <v>0</v>
      </c>
      <c r="P478">
        <f t="shared" si="116"/>
        <v>0</v>
      </c>
      <c r="Q478">
        <f t="shared" si="117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4"/>
        <v>0</v>
      </c>
      <c r="O479">
        <f t="shared" si="115"/>
        <v>0</v>
      </c>
      <c r="P479">
        <f t="shared" si="116"/>
        <v>0</v>
      </c>
      <c r="Q479">
        <f t="shared" si="117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4"/>
        <v>0</v>
      </c>
      <c r="O480">
        <f t="shared" si="115"/>
        <v>0</v>
      </c>
      <c r="P480">
        <f t="shared" si="116"/>
        <v>0</v>
      </c>
      <c r="Q480">
        <f t="shared" si="117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4"/>
        <v>0</v>
      </c>
      <c r="O481">
        <f t="shared" si="115"/>
        <v>0</v>
      </c>
      <c r="P481">
        <f t="shared" si="116"/>
        <v>0</v>
      </c>
      <c r="Q481">
        <f t="shared" si="117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4"/>
        <v>0</v>
      </c>
      <c r="O482">
        <f t="shared" si="115"/>
        <v>0</v>
      </c>
      <c r="P482">
        <f t="shared" si="116"/>
        <v>0</v>
      </c>
      <c r="Q482">
        <f t="shared" si="117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125000</v>
      </c>
      <c r="O484" s="32">
        <f t="shared" ref="O484:Q484" si="118">O7+O483+O291+O171</f>
        <v>0</v>
      </c>
      <c r="P484" s="32">
        <f t="shared" si="118"/>
        <v>0.8</v>
      </c>
      <c r="Q484" s="32">
        <f t="shared" si="118"/>
        <v>0.85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97DD-41D7-2E4B-A803-4F3649CB177E}">
  <sheetPr>
    <tabColor theme="0" tint="-0.14999847407452621"/>
  </sheetPr>
  <dimension ref="A1:G12"/>
  <sheetViews>
    <sheetView zoomScale="160" zoomScaleNormal="160" workbookViewId="0">
      <selection activeCell="B11" sqref="B11"/>
    </sheetView>
  </sheetViews>
  <sheetFormatPr baseColWidth="10" defaultRowHeight="13" x14ac:dyDescent="0.15"/>
  <cols>
    <col min="1" max="1" width="53.83203125" customWidth="1"/>
    <col min="2" max="2" width="13.33203125" customWidth="1"/>
    <col min="7" max="7" width="2.33203125" customWidth="1"/>
  </cols>
  <sheetData>
    <row r="1" spans="1:7" ht="18" x14ac:dyDescent="0.2">
      <c r="A1" s="121" t="s">
        <v>532</v>
      </c>
      <c r="B1" s="121"/>
      <c r="C1" s="121"/>
      <c r="D1" s="121"/>
      <c r="E1" s="121"/>
      <c r="F1" s="121"/>
      <c r="G1" s="48"/>
    </row>
    <row r="2" spans="1:7" x14ac:dyDescent="0.15">
      <c r="A2" s="49" t="s">
        <v>529</v>
      </c>
      <c r="B2" s="50">
        <v>4</v>
      </c>
      <c r="G2" s="48"/>
    </row>
    <row r="3" spans="1:7" ht="16" x14ac:dyDescent="0.2">
      <c r="A3" s="49" t="s">
        <v>522</v>
      </c>
      <c r="B3" s="123" t="s">
        <v>562</v>
      </c>
      <c r="G3" s="48"/>
    </row>
    <row r="4" spans="1:7" x14ac:dyDescent="0.15">
      <c r="A4" s="49" t="s">
        <v>530</v>
      </c>
      <c r="B4" s="84" t="s">
        <v>563</v>
      </c>
      <c r="G4" s="48"/>
    </row>
    <row r="5" spans="1:7" x14ac:dyDescent="0.15">
      <c r="A5" s="48"/>
      <c r="B5" s="48"/>
      <c r="C5" s="48"/>
      <c r="D5" s="48"/>
      <c r="E5" s="48"/>
      <c r="F5" s="48"/>
      <c r="G5" s="48"/>
    </row>
    <row r="6" spans="1:7" ht="16" x14ac:dyDescent="0.2">
      <c r="A6" s="49" t="s">
        <v>528</v>
      </c>
      <c r="B6" s="87">
        <v>0.6</v>
      </c>
      <c r="C6" s="31"/>
      <c r="G6" s="48"/>
    </row>
    <row r="7" spans="1:7" ht="16" x14ac:dyDescent="0.2">
      <c r="A7" s="49" t="s">
        <v>527</v>
      </c>
      <c r="B7" s="87">
        <v>0.55000000000000004</v>
      </c>
      <c r="C7" s="31"/>
      <c r="G7" s="48"/>
    </row>
    <row r="8" spans="1:7" ht="16" x14ac:dyDescent="0.2">
      <c r="A8" s="49" t="s">
        <v>523</v>
      </c>
      <c r="B8" s="87">
        <v>0.65</v>
      </c>
      <c r="C8" s="31"/>
      <c r="G8" s="48"/>
    </row>
    <row r="9" spans="1:7" ht="16" x14ac:dyDescent="0.2">
      <c r="A9" s="49" t="s">
        <v>524</v>
      </c>
      <c r="B9" s="87">
        <v>0.9</v>
      </c>
      <c r="C9" s="31"/>
      <c r="G9" s="48"/>
    </row>
    <row r="10" spans="1:7" ht="16" x14ac:dyDescent="0.2">
      <c r="A10" s="49" t="s">
        <v>525</v>
      </c>
      <c r="B10" s="87">
        <v>0.4</v>
      </c>
      <c r="C10" s="31"/>
      <c r="G10" s="48"/>
    </row>
    <row r="11" spans="1:7" ht="16" x14ac:dyDescent="0.2">
      <c r="A11" s="49" t="s">
        <v>526</v>
      </c>
      <c r="B11" s="87">
        <v>0.75</v>
      </c>
      <c r="C11" s="31"/>
      <c r="G11" s="48"/>
    </row>
    <row r="12" spans="1:7" x14ac:dyDescent="0.15">
      <c r="A12" s="48"/>
      <c r="B12" s="48"/>
      <c r="C12" s="48"/>
      <c r="D12" s="48"/>
      <c r="E12" s="48"/>
      <c r="F12" s="48"/>
      <c r="G12" s="48"/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800D-1605-AA48-BEB0-96F13F864FA7}">
  <sheetPr>
    <tabColor theme="0" tint="-0.14999847407452621"/>
  </sheetPr>
  <dimension ref="A1:U484"/>
  <sheetViews>
    <sheetView topLeftCell="D1" zoomScale="110" zoomScaleNormal="110" workbookViewId="0">
      <selection activeCell="M2" sqref="M2"/>
    </sheetView>
  </sheetViews>
  <sheetFormatPr baseColWidth="10" defaultColWidth="14.5" defaultRowHeight="12.75" customHeight="1" x14ac:dyDescent="0.15"/>
  <cols>
    <col min="2" max="2" width="1.83203125" customWidth="1"/>
    <col min="3" max="3" width="57.5" customWidth="1"/>
    <col min="4" max="4" width="13.5" bestFit="1" customWidth="1"/>
    <col min="5" max="5" width="0.83203125" hidden="1" customWidth="1"/>
    <col min="6" max="7" width="11.33203125" customWidth="1"/>
    <col min="8" max="8" width="13.6640625" customWidth="1"/>
    <col min="9" max="9" width="12.83203125" bestFit="1" customWidth="1"/>
    <col min="10" max="10" width="5" bestFit="1" customWidth="1"/>
    <col min="11" max="11" width="14.83203125" bestFit="1" customWidth="1"/>
    <col min="12" max="12" width="15.33203125" bestFit="1" customWidth="1"/>
    <col min="13" max="13" width="1.83203125" customWidth="1"/>
    <col min="14" max="14" width="9.33203125" customWidth="1"/>
    <col min="15" max="15" width="5.6640625" customWidth="1"/>
    <col min="16" max="16" width="7" customWidth="1"/>
    <col min="17" max="17" width="7.5" customWidth="1"/>
    <col min="18" max="18" width="1.83203125" customWidth="1"/>
  </cols>
  <sheetData>
    <row r="1" spans="1:21" ht="12.75" customHeight="1" thickBot="1" x14ac:dyDescent="0.25">
      <c r="A1" s="106" t="s">
        <v>554</v>
      </c>
      <c r="B1" s="106"/>
      <c r="C1" s="106" t="s">
        <v>555</v>
      </c>
      <c r="D1" s="100" t="s">
        <v>1</v>
      </c>
      <c r="E1" s="101"/>
      <c r="F1" s="102" t="s">
        <v>13</v>
      </c>
      <c r="G1" s="102" t="s">
        <v>14</v>
      </c>
      <c r="H1" s="102" t="s">
        <v>15</v>
      </c>
      <c r="I1" s="102" t="s">
        <v>32</v>
      </c>
      <c r="J1" s="103" t="s">
        <v>16</v>
      </c>
      <c r="K1" s="100" t="s">
        <v>544</v>
      </c>
      <c r="L1" s="104" t="s">
        <v>543</v>
      </c>
      <c r="M1" s="42"/>
      <c r="N1" s="105" t="s">
        <v>547</v>
      </c>
      <c r="O1" s="105" t="s">
        <v>306</v>
      </c>
      <c r="P1" s="105" t="s">
        <v>548</v>
      </c>
      <c r="Q1" s="105" t="s">
        <v>549</v>
      </c>
      <c r="R1" s="44"/>
    </row>
    <row r="2" spans="1:21" ht="12.75" customHeight="1" thickBot="1" x14ac:dyDescent="0.25">
      <c r="A2">
        <v>1</v>
      </c>
      <c r="B2" s="44"/>
      <c r="C2" s="31" t="s">
        <v>577</v>
      </c>
      <c r="F2">
        <v>140000</v>
      </c>
      <c r="K2">
        <v>0.8</v>
      </c>
      <c r="L2">
        <v>0.85</v>
      </c>
      <c r="M2" s="42"/>
      <c r="N2">
        <f t="shared" ref="N2:N6" si="0">A2*((SUM(F2:I2))+(J2*1950*80))</f>
        <v>140000</v>
      </c>
      <c r="O2">
        <f t="shared" ref="O2:O6" si="1">A2*J2</f>
        <v>0</v>
      </c>
      <c r="P2">
        <f t="shared" ref="P2:P6" si="2">A2*K2</f>
        <v>0.8</v>
      </c>
      <c r="Q2">
        <f t="shared" ref="Q2:Q6" si="3">A2*L2</f>
        <v>0.85</v>
      </c>
      <c r="R2" s="44"/>
    </row>
    <row r="3" spans="1:21" ht="12.75" customHeight="1" thickBot="1" x14ac:dyDescent="0.25">
      <c r="A3" s="31"/>
      <c r="B3" s="44"/>
      <c r="C3" s="31"/>
      <c r="M3" s="42"/>
      <c r="N3">
        <f t="shared" si="0"/>
        <v>0</v>
      </c>
      <c r="O3">
        <f t="shared" si="1"/>
        <v>0</v>
      </c>
      <c r="P3">
        <f t="shared" si="2"/>
        <v>0</v>
      </c>
      <c r="Q3">
        <f t="shared" si="3"/>
        <v>0</v>
      </c>
      <c r="R3" s="44"/>
    </row>
    <row r="4" spans="1:21" ht="12.75" customHeight="1" thickBot="1" x14ac:dyDescent="0.25">
      <c r="B4" s="44"/>
      <c r="C4" s="31"/>
      <c r="M4" s="42"/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 s="44"/>
    </row>
    <row r="5" spans="1:21" ht="12.75" customHeight="1" thickBot="1" x14ac:dyDescent="0.25">
      <c r="B5" s="44"/>
      <c r="C5" s="31"/>
      <c r="M5" s="42"/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 s="44"/>
    </row>
    <row r="6" spans="1:21" ht="12.75" customHeight="1" thickBot="1" x14ac:dyDescent="0.25">
      <c r="B6" s="44"/>
      <c r="C6" s="31"/>
      <c r="M6" s="42"/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  <c r="R6" s="44"/>
    </row>
    <row r="7" spans="1:21" ht="12.75" customHeight="1" thickBot="1" x14ac:dyDescent="0.25">
      <c r="B7" s="44"/>
      <c r="M7" s="42"/>
      <c r="N7" s="46">
        <f>SUM(N2:N6)</f>
        <v>140000</v>
      </c>
      <c r="O7" s="46">
        <f t="shared" ref="O7:Q7" si="4">SUM(O2:O6)</f>
        <v>0</v>
      </c>
      <c r="P7" s="46">
        <f t="shared" si="4"/>
        <v>0.8</v>
      </c>
      <c r="Q7" s="46">
        <f t="shared" si="4"/>
        <v>0.85</v>
      </c>
      <c r="R7" s="44"/>
    </row>
    <row r="8" spans="1:21" ht="15" customHeight="1" thickBot="1" x14ac:dyDescent="0.25">
      <c r="A8" s="16" t="s">
        <v>540</v>
      </c>
      <c r="B8" s="42"/>
      <c r="C8" s="16" t="s">
        <v>542</v>
      </c>
      <c r="D8" s="17" t="s">
        <v>1</v>
      </c>
      <c r="E8" s="18"/>
      <c r="F8" s="23" t="s">
        <v>13</v>
      </c>
      <c r="G8" s="23" t="s">
        <v>14</v>
      </c>
      <c r="H8" s="23" t="s">
        <v>15</v>
      </c>
      <c r="I8" s="23" t="s">
        <v>32</v>
      </c>
      <c r="J8" s="24" t="s">
        <v>16</v>
      </c>
      <c r="K8" s="17" t="s">
        <v>544</v>
      </c>
      <c r="L8" s="20" t="s">
        <v>543</v>
      </c>
      <c r="M8" s="42"/>
      <c r="N8" s="86" t="s">
        <v>547</v>
      </c>
      <c r="O8" s="86" t="s">
        <v>306</v>
      </c>
      <c r="P8" s="86" t="s">
        <v>548</v>
      </c>
      <c r="Q8" s="86" t="s">
        <v>549</v>
      </c>
      <c r="R8" s="42"/>
    </row>
    <row r="9" spans="1:21" ht="15" customHeight="1" thickBot="1" x14ac:dyDescent="0.25">
      <c r="A9" s="41" t="s">
        <v>541</v>
      </c>
      <c r="B9" s="43"/>
      <c r="C9" s="21" t="s">
        <v>31</v>
      </c>
      <c r="D9" s="22"/>
      <c r="E9" s="22"/>
      <c r="F9" s="23" t="s">
        <v>499</v>
      </c>
      <c r="G9" s="23" t="s">
        <v>500</v>
      </c>
      <c r="H9" s="23" t="s">
        <v>501</v>
      </c>
      <c r="I9" s="23" t="s">
        <v>32</v>
      </c>
      <c r="J9" s="24" t="s">
        <v>502</v>
      </c>
      <c r="K9" s="25" t="s">
        <v>545</v>
      </c>
      <c r="L9" s="26" t="s">
        <v>546</v>
      </c>
      <c r="M9" s="43"/>
      <c r="N9" s="17" t="s">
        <v>483</v>
      </c>
      <c r="O9" s="17" t="s">
        <v>502</v>
      </c>
      <c r="P9" s="17" t="s">
        <v>548</v>
      </c>
      <c r="Q9" s="20" t="s">
        <v>549</v>
      </c>
      <c r="R9" s="43"/>
    </row>
    <row r="10" spans="1:21" ht="15" customHeight="1" x14ac:dyDescent="0.2">
      <c r="B10" s="44"/>
      <c r="C10" s="10" t="s">
        <v>40</v>
      </c>
      <c r="D10" s="11"/>
      <c r="E10" s="11"/>
      <c r="F10" s="11"/>
      <c r="G10" s="11"/>
      <c r="H10" s="11"/>
      <c r="I10" s="11"/>
      <c r="J10" s="12"/>
      <c r="K10" s="11"/>
      <c r="L10" s="13"/>
      <c r="M10" s="44"/>
      <c r="N10">
        <f>A10*((SUM(F10:I10))+(J10*1950*80))</f>
        <v>0</v>
      </c>
      <c r="O10">
        <f>A10*J10</f>
        <v>0</v>
      </c>
      <c r="P10">
        <f>A10*K10</f>
        <v>0</v>
      </c>
      <c r="Q10">
        <f>A10*L10</f>
        <v>0</v>
      </c>
      <c r="R10" s="44"/>
    </row>
    <row r="11" spans="1:21" ht="15" customHeight="1" x14ac:dyDescent="0.2">
      <c r="B11" s="44"/>
      <c r="C11" s="14" t="s">
        <v>46</v>
      </c>
      <c r="D11" s="11" t="s">
        <v>47</v>
      </c>
      <c r="E11" s="11">
        <v>1</v>
      </c>
      <c r="F11" s="15"/>
      <c r="G11" s="15"/>
      <c r="H11" s="11">
        <v>25000</v>
      </c>
      <c r="I11" s="15">
        <v>3000</v>
      </c>
      <c r="J11" s="12">
        <v>0.01</v>
      </c>
      <c r="K11" s="11">
        <v>0.06</v>
      </c>
      <c r="L11" s="13">
        <v>0.06</v>
      </c>
      <c r="M11" s="44"/>
      <c r="N11">
        <f t="shared" ref="N11:N74" si="5">A11*((SUM(F11:I11))+(J11*1950*80))</f>
        <v>0</v>
      </c>
      <c r="O11">
        <f t="shared" ref="O11:O12" si="6">A11*J11</f>
        <v>0</v>
      </c>
      <c r="P11">
        <f t="shared" ref="P11:P12" si="7">A11*K11</f>
        <v>0</v>
      </c>
      <c r="Q11">
        <f t="shared" ref="Q11:Q12" si="8">A11*L11</f>
        <v>0</v>
      </c>
      <c r="R11" s="44"/>
    </row>
    <row r="12" spans="1:21" ht="15" customHeight="1" thickBot="1" x14ac:dyDescent="0.25">
      <c r="B12" s="44"/>
      <c r="C12" s="14" t="s">
        <v>49</v>
      </c>
      <c r="D12" s="11" t="s">
        <v>47</v>
      </c>
      <c r="E12" s="11">
        <v>2</v>
      </c>
      <c r="F12" s="15"/>
      <c r="G12" s="15"/>
      <c r="H12" s="11">
        <v>5000</v>
      </c>
      <c r="I12" s="11">
        <v>5000</v>
      </c>
      <c r="J12" s="12">
        <f>1/50</f>
        <v>0.02</v>
      </c>
      <c r="K12" s="11">
        <v>0.01</v>
      </c>
      <c r="L12" s="13">
        <v>0.01</v>
      </c>
      <c r="M12" s="44"/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 s="44"/>
    </row>
    <row r="13" spans="1:21" ht="15" customHeight="1" thickBot="1" x14ac:dyDescent="0.25">
      <c r="A13" s="44"/>
      <c r="B13" s="44"/>
      <c r="C13" s="21" t="s">
        <v>51</v>
      </c>
      <c r="D13" s="22"/>
      <c r="E13" s="22"/>
      <c r="F13" s="22"/>
      <c r="G13" s="22"/>
      <c r="H13" s="22"/>
      <c r="I13" s="22"/>
      <c r="J13" s="27"/>
      <c r="K13" s="22"/>
      <c r="L13" s="28"/>
      <c r="M13" s="44"/>
      <c r="N13" s="44"/>
      <c r="O13" s="44"/>
      <c r="P13" s="44"/>
      <c r="Q13" s="44"/>
      <c r="R13" s="44"/>
      <c r="U13" s="71" t="s">
        <v>509</v>
      </c>
    </row>
    <row r="14" spans="1:21" ht="15" customHeight="1" x14ac:dyDescent="0.2">
      <c r="B14" s="44"/>
      <c r="C14" s="10" t="s">
        <v>53</v>
      </c>
      <c r="D14" s="11"/>
      <c r="E14" s="11"/>
      <c r="F14" s="11"/>
      <c r="G14" s="11"/>
      <c r="H14" s="11"/>
      <c r="I14" s="11"/>
      <c r="J14" s="12"/>
      <c r="K14" s="11"/>
      <c r="L14" s="13"/>
      <c r="M14" s="44"/>
      <c r="N14">
        <f t="shared" si="5"/>
        <v>0</v>
      </c>
      <c r="O14">
        <f t="shared" ref="O14:O77" si="9">A14*J14</f>
        <v>0</v>
      </c>
      <c r="P14">
        <f t="shared" ref="P14:P77" si="10">A14*K14</f>
        <v>0</v>
      </c>
      <c r="Q14">
        <f t="shared" ref="Q14:Q77" si="11">A14*L14</f>
        <v>0</v>
      </c>
      <c r="R14" s="44"/>
      <c r="U14" s="71" t="s">
        <v>490</v>
      </c>
    </row>
    <row r="15" spans="1:21" ht="15" customHeight="1" x14ac:dyDescent="0.2">
      <c r="B15" s="44"/>
      <c r="C15" s="14" t="s">
        <v>55</v>
      </c>
      <c r="D15" s="11" t="s">
        <v>47</v>
      </c>
      <c r="E15" s="11">
        <v>3</v>
      </c>
      <c r="F15" s="15"/>
      <c r="G15" s="15"/>
      <c r="H15" s="11">
        <v>5000</v>
      </c>
      <c r="I15" s="15">
        <v>500</v>
      </c>
      <c r="J15" s="12">
        <v>0.01</v>
      </c>
      <c r="K15" s="11">
        <v>0.01</v>
      </c>
      <c r="L15" s="13">
        <v>0.01</v>
      </c>
      <c r="M15" s="44"/>
      <c r="N15">
        <f t="shared" si="5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 s="44"/>
      <c r="U15" s="71" t="s">
        <v>488</v>
      </c>
    </row>
    <row r="16" spans="1:21" ht="15" customHeight="1" x14ac:dyDescent="0.2">
      <c r="B16" s="44"/>
      <c r="C16" s="14" t="s">
        <v>42</v>
      </c>
      <c r="D16" s="11" t="s">
        <v>47</v>
      </c>
      <c r="E16" s="11">
        <v>4</v>
      </c>
      <c r="F16" s="15"/>
      <c r="G16" s="15"/>
      <c r="H16" s="11">
        <v>5000</v>
      </c>
      <c r="I16" s="15">
        <v>500</v>
      </c>
      <c r="J16" s="12">
        <v>0.01</v>
      </c>
      <c r="K16" s="11">
        <v>0.01</v>
      </c>
      <c r="L16" s="13">
        <v>0.01</v>
      </c>
      <c r="M16" s="44"/>
      <c r="N16">
        <f t="shared" si="5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 s="44"/>
      <c r="U16" s="71" t="s">
        <v>489</v>
      </c>
    </row>
    <row r="17" spans="1:21" ht="15" customHeight="1" x14ac:dyDescent="0.2">
      <c r="B17" s="44"/>
      <c r="C17" s="14" t="s">
        <v>57</v>
      </c>
      <c r="D17" s="11" t="s">
        <v>47</v>
      </c>
      <c r="E17" s="11">
        <v>5</v>
      </c>
      <c r="F17" s="15"/>
      <c r="G17" s="15"/>
      <c r="H17" s="11">
        <v>5000</v>
      </c>
      <c r="I17" s="15"/>
      <c r="J17" s="12">
        <f>1/50</f>
        <v>0.02</v>
      </c>
      <c r="K17" s="11">
        <v>0.01</v>
      </c>
      <c r="L17" s="13">
        <v>0.01</v>
      </c>
      <c r="M17" s="44"/>
      <c r="N17">
        <f t="shared" si="5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 s="44"/>
    </row>
    <row r="18" spans="1:21" ht="15" customHeight="1" x14ac:dyDescent="0.2">
      <c r="B18" s="44"/>
      <c r="C18" s="14" t="s">
        <v>60</v>
      </c>
      <c r="D18" s="11" t="s">
        <v>47</v>
      </c>
      <c r="E18" s="11">
        <v>6</v>
      </c>
      <c r="F18" s="15"/>
      <c r="G18" s="15"/>
      <c r="H18" s="11">
        <v>5000</v>
      </c>
      <c r="I18" s="15"/>
      <c r="J18" s="12">
        <f>3/50</f>
        <v>0.06</v>
      </c>
      <c r="K18" s="11">
        <v>0.01</v>
      </c>
      <c r="L18" s="13">
        <v>0.01</v>
      </c>
      <c r="M18" s="44"/>
      <c r="N18">
        <f t="shared" si="5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 s="44"/>
      <c r="U18" s="71" t="s">
        <v>512</v>
      </c>
    </row>
    <row r="19" spans="1:21" ht="15" customHeight="1" x14ac:dyDescent="0.2">
      <c r="B19" s="44"/>
      <c r="C19" s="14" t="s">
        <v>63</v>
      </c>
      <c r="D19" s="11" t="s">
        <v>47</v>
      </c>
      <c r="E19" s="11">
        <v>7</v>
      </c>
      <c r="F19" s="15"/>
      <c r="G19" s="15"/>
      <c r="H19" s="11">
        <v>5000</v>
      </c>
      <c r="I19" s="15"/>
      <c r="J19" s="12">
        <v>0.06</v>
      </c>
      <c r="K19" s="11">
        <v>0.06</v>
      </c>
      <c r="L19" s="13">
        <v>0.06</v>
      </c>
      <c r="M19" s="44"/>
      <c r="N19">
        <f t="shared" si="5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 s="44"/>
      <c r="U19" s="71" t="s">
        <v>493</v>
      </c>
    </row>
    <row r="20" spans="1:21" ht="15" customHeight="1" x14ac:dyDescent="0.2">
      <c r="B20" s="44"/>
      <c r="C20" s="10" t="s">
        <v>64</v>
      </c>
      <c r="D20" s="11"/>
      <c r="E20" s="11">
        <v>8</v>
      </c>
      <c r="F20" s="11"/>
      <c r="G20" s="11"/>
      <c r="H20" s="11"/>
      <c r="I20" s="11"/>
      <c r="J20" s="12"/>
      <c r="K20" s="11"/>
      <c r="L20" s="13"/>
      <c r="M20" s="44"/>
      <c r="N20">
        <f t="shared" si="5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 s="44"/>
      <c r="U20" s="71" t="s">
        <v>494</v>
      </c>
    </row>
    <row r="21" spans="1:21" ht="15" customHeight="1" x14ac:dyDescent="0.2">
      <c r="B21" s="44"/>
      <c r="C21" s="14" t="s">
        <v>65</v>
      </c>
      <c r="D21" s="11" t="s">
        <v>47</v>
      </c>
      <c r="E21" s="11">
        <v>9</v>
      </c>
      <c r="F21" s="15"/>
      <c r="G21" s="15"/>
      <c r="H21" s="11">
        <v>5000</v>
      </c>
      <c r="I21" s="15">
        <v>500</v>
      </c>
      <c r="J21" s="12">
        <v>0.01</v>
      </c>
      <c r="K21" s="11">
        <v>0.01</v>
      </c>
      <c r="L21" s="13">
        <v>0.01</v>
      </c>
      <c r="M21" s="44"/>
      <c r="N21">
        <f t="shared" si="5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 s="44"/>
      <c r="U21" s="71" t="s">
        <v>495</v>
      </c>
    </row>
    <row r="22" spans="1:21" ht="15" customHeight="1" thickBot="1" x14ac:dyDescent="0.25">
      <c r="B22" s="44"/>
      <c r="C22" s="14" t="s">
        <v>66</v>
      </c>
      <c r="D22" s="11" t="s">
        <v>47</v>
      </c>
      <c r="E22" s="11">
        <v>10</v>
      </c>
      <c r="F22" s="15"/>
      <c r="G22" s="15"/>
      <c r="H22" s="11">
        <v>5000</v>
      </c>
      <c r="I22" s="15">
        <v>2000</v>
      </c>
      <c r="J22" s="12">
        <v>0.05</v>
      </c>
      <c r="K22" s="11">
        <v>0.01</v>
      </c>
      <c r="L22" s="13">
        <v>0.01</v>
      </c>
      <c r="M22" s="44"/>
      <c r="N22">
        <f t="shared" si="5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 s="44"/>
    </row>
    <row r="23" spans="1:21" ht="15" customHeight="1" thickBot="1" x14ac:dyDescent="0.25">
      <c r="A23" s="44"/>
      <c r="B23" s="44"/>
      <c r="C23" s="21" t="s">
        <v>67</v>
      </c>
      <c r="D23" s="22"/>
      <c r="E23" s="22"/>
      <c r="F23" s="22"/>
      <c r="G23" s="22"/>
      <c r="H23" s="22"/>
      <c r="I23" s="22"/>
      <c r="J23" s="27"/>
      <c r="K23" s="22"/>
      <c r="L23" s="28"/>
      <c r="M23" s="44"/>
      <c r="N23" s="44"/>
      <c r="O23" s="44"/>
      <c r="P23" s="44"/>
      <c r="Q23" s="44"/>
      <c r="R23" s="44"/>
    </row>
    <row r="24" spans="1:21" ht="15" customHeight="1" x14ac:dyDescent="0.2">
      <c r="B24" s="44"/>
      <c r="C24" s="10" t="s">
        <v>68</v>
      </c>
      <c r="D24" s="11"/>
      <c r="E24" s="11"/>
      <c r="F24" s="11"/>
      <c r="G24" s="11"/>
      <c r="H24" s="11"/>
      <c r="I24" s="11"/>
      <c r="J24" s="12"/>
      <c r="K24" s="11"/>
      <c r="L24" s="13"/>
      <c r="M24" s="44"/>
      <c r="N24">
        <f t="shared" si="5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 s="44"/>
    </row>
    <row r="25" spans="1:21" ht="15" customHeight="1" x14ac:dyDescent="0.2">
      <c r="B25" s="44"/>
      <c r="C25" s="14" t="s">
        <v>33</v>
      </c>
      <c r="D25" s="11" t="s">
        <v>47</v>
      </c>
      <c r="E25" s="11">
        <v>11</v>
      </c>
      <c r="F25" s="15"/>
      <c r="G25" s="15"/>
      <c r="H25" s="11">
        <v>5000</v>
      </c>
      <c r="I25" s="11">
        <v>500</v>
      </c>
      <c r="J25" s="12">
        <v>0.01</v>
      </c>
      <c r="K25" s="11">
        <v>0.01</v>
      </c>
      <c r="L25" s="13">
        <v>0.01</v>
      </c>
      <c r="M25" s="44"/>
      <c r="N25">
        <f t="shared" si="5"/>
        <v>0</v>
      </c>
      <c r="O25">
        <f t="shared" si="9"/>
        <v>0</v>
      </c>
      <c r="P25">
        <f t="shared" si="10"/>
        <v>0</v>
      </c>
      <c r="Q25">
        <f t="shared" si="11"/>
        <v>0</v>
      </c>
      <c r="R25" s="44"/>
    </row>
    <row r="26" spans="1:21" ht="15" customHeight="1" x14ac:dyDescent="0.2">
      <c r="B26" s="44"/>
      <c r="C26" s="14" t="s">
        <v>69</v>
      </c>
      <c r="D26" s="11" t="s">
        <v>47</v>
      </c>
      <c r="E26" s="11">
        <v>12</v>
      </c>
      <c r="F26" s="15"/>
      <c r="G26" s="15"/>
      <c r="H26" s="11">
        <v>5000</v>
      </c>
      <c r="I26" s="15"/>
      <c r="J26" s="12">
        <v>0.01</v>
      </c>
      <c r="K26" s="11">
        <v>0.01</v>
      </c>
      <c r="L26" s="13">
        <v>0.01</v>
      </c>
      <c r="M26" s="44"/>
      <c r="N26">
        <f t="shared" si="5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 s="44"/>
    </row>
    <row r="27" spans="1:21" ht="15" customHeight="1" x14ac:dyDescent="0.2">
      <c r="B27" s="44"/>
      <c r="C27" s="10" t="s">
        <v>70</v>
      </c>
      <c r="D27" s="11"/>
      <c r="E27" s="11"/>
      <c r="F27" s="11"/>
      <c r="G27" s="11"/>
      <c r="H27" s="11"/>
      <c r="I27" s="11"/>
      <c r="J27" s="12"/>
      <c r="K27" s="11"/>
      <c r="L27" s="13"/>
      <c r="M27" s="44"/>
      <c r="N27">
        <f t="shared" si="5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 s="44"/>
    </row>
    <row r="28" spans="1:21" ht="15" customHeight="1" x14ac:dyDescent="0.2">
      <c r="B28" s="44"/>
      <c r="C28" s="14" t="s">
        <v>71</v>
      </c>
      <c r="D28" s="11" t="s">
        <v>47</v>
      </c>
      <c r="E28" s="11">
        <v>13</v>
      </c>
      <c r="F28" s="15"/>
      <c r="G28" s="15"/>
      <c r="H28" s="11">
        <v>5000</v>
      </c>
      <c r="I28" s="11">
        <v>500</v>
      </c>
      <c r="J28" s="12">
        <v>0.01</v>
      </c>
      <c r="K28" s="11">
        <v>0.01</v>
      </c>
      <c r="L28" s="13">
        <v>0.01</v>
      </c>
      <c r="M28" s="44"/>
      <c r="N28">
        <f t="shared" si="5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 s="44"/>
    </row>
    <row r="29" spans="1:21" ht="15" customHeight="1" x14ac:dyDescent="0.2">
      <c r="B29" s="44"/>
      <c r="C29" s="14" t="s">
        <v>72</v>
      </c>
      <c r="D29" s="11" t="s">
        <v>47</v>
      </c>
      <c r="E29" s="11">
        <v>14</v>
      </c>
      <c r="F29" s="15"/>
      <c r="G29" s="15"/>
      <c r="H29" s="11">
        <v>30000</v>
      </c>
      <c r="I29" s="11">
        <v>500</v>
      </c>
      <c r="J29" s="12">
        <v>0.01</v>
      </c>
      <c r="K29" s="11">
        <v>0.06</v>
      </c>
      <c r="L29" s="13">
        <v>0.06</v>
      </c>
      <c r="M29" s="44"/>
      <c r="N29">
        <f t="shared" si="5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 s="44"/>
    </row>
    <row r="30" spans="1:21" ht="15" customHeight="1" x14ac:dyDescent="0.2">
      <c r="B30" s="44"/>
      <c r="C30" s="14" t="s">
        <v>34</v>
      </c>
      <c r="D30" s="11" t="s">
        <v>47</v>
      </c>
      <c r="E30" s="11">
        <v>15</v>
      </c>
      <c r="F30" s="15"/>
      <c r="G30" s="15"/>
      <c r="H30" s="11">
        <v>10000</v>
      </c>
      <c r="I30" s="11">
        <v>500</v>
      </c>
      <c r="J30" s="12">
        <v>0.01</v>
      </c>
      <c r="K30" s="11">
        <v>0.01</v>
      </c>
      <c r="L30" s="13">
        <v>0.01</v>
      </c>
      <c r="M30" s="44"/>
      <c r="N30">
        <f t="shared" si="5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 s="44"/>
    </row>
    <row r="31" spans="1:21" ht="15" customHeight="1" x14ac:dyDescent="0.2">
      <c r="B31" s="44"/>
      <c r="C31" s="14" t="s">
        <v>73</v>
      </c>
      <c r="D31" s="11"/>
      <c r="E31" s="11">
        <v>16</v>
      </c>
      <c r="F31" s="15"/>
      <c r="G31" s="15"/>
      <c r="H31" s="15"/>
      <c r="I31" s="15"/>
      <c r="J31" s="12"/>
      <c r="K31" s="11"/>
      <c r="L31" s="13"/>
      <c r="M31" s="44"/>
      <c r="N31">
        <f t="shared" si="5"/>
        <v>0</v>
      </c>
      <c r="O31">
        <f t="shared" si="9"/>
        <v>0</v>
      </c>
      <c r="P31">
        <f t="shared" si="10"/>
        <v>0</v>
      </c>
      <c r="Q31">
        <f t="shared" si="11"/>
        <v>0</v>
      </c>
      <c r="R31" s="44"/>
    </row>
    <row r="32" spans="1:21" ht="15" customHeight="1" thickBot="1" x14ac:dyDescent="0.25">
      <c r="B32" s="44"/>
      <c r="C32" s="14" t="s">
        <v>74</v>
      </c>
      <c r="D32" s="11" t="s">
        <v>47</v>
      </c>
      <c r="E32" s="11"/>
      <c r="F32" s="15"/>
      <c r="G32" s="15"/>
      <c r="H32" s="11">
        <v>5000</v>
      </c>
      <c r="I32" s="11">
        <v>500</v>
      </c>
      <c r="J32" s="12">
        <v>0.01</v>
      </c>
      <c r="K32" s="11">
        <v>0.05</v>
      </c>
      <c r="L32" s="13">
        <v>0.02</v>
      </c>
      <c r="M32" s="44"/>
      <c r="N32">
        <f t="shared" si="5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 s="44"/>
    </row>
    <row r="33" spans="1:18" ht="15" customHeight="1" thickBot="1" x14ac:dyDescent="0.25">
      <c r="A33" s="44"/>
      <c r="B33" s="44"/>
      <c r="C33" s="21" t="s">
        <v>75</v>
      </c>
      <c r="D33" s="22"/>
      <c r="E33" s="22"/>
      <c r="F33" s="22"/>
      <c r="G33" s="22"/>
      <c r="H33" s="22"/>
      <c r="I33" s="22"/>
      <c r="J33" s="27"/>
      <c r="K33" s="22"/>
      <c r="L33" s="28"/>
      <c r="M33" s="44"/>
      <c r="N33" s="44"/>
      <c r="O33" s="44"/>
      <c r="P33" s="44"/>
      <c r="Q33" s="44"/>
      <c r="R33" s="44"/>
    </row>
    <row r="34" spans="1:18" ht="15" customHeight="1" x14ac:dyDescent="0.2">
      <c r="B34" s="44"/>
      <c r="C34" s="10" t="s">
        <v>76</v>
      </c>
      <c r="D34" s="11"/>
      <c r="E34" s="11"/>
      <c r="F34" s="11"/>
      <c r="G34" s="11"/>
      <c r="H34" s="11"/>
      <c r="I34" s="11"/>
      <c r="J34" s="12"/>
      <c r="K34" s="11"/>
      <c r="L34" s="13"/>
      <c r="M34" s="44"/>
      <c r="N34">
        <f t="shared" si="5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 s="44"/>
    </row>
    <row r="35" spans="1:18" ht="15" customHeight="1" x14ac:dyDescent="0.2">
      <c r="B35" s="44"/>
      <c r="C35" s="14" t="s">
        <v>77</v>
      </c>
      <c r="D35" s="11" t="s">
        <v>47</v>
      </c>
      <c r="E35" s="11">
        <v>17</v>
      </c>
      <c r="F35" s="15"/>
      <c r="G35" s="11">
        <v>10000</v>
      </c>
      <c r="H35" s="11">
        <v>50000</v>
      </c>
      <c r="I35" s="11">
        <v>100</v>
      </c>
      <c r="J35" s="12">
        <v>0.04</v>
      </c>
      <c r="K35" s="11">
        <v>0.06</v>
      </c>
      <c r="L35" s="13">
        <v>0.06</v>
      </c>
      <c r="M35" s="44"/>
      <c r="N35">
        <f t="shared" si="5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 s="44"/>
    </row>
    <row r="36" spans="1:18" ht="15" customHeight="1" x14ac:dyDescent="0.2">
      <c r="B36" s="44"/>
      <c r="C36" s="14" t="s">
        <v>78</v>
      </c>
      <c r="D36" s="11" t="s">
        <v>47</v>
      </c>
      <c r="E36" s="11">
        <v>18</v>
      </c>
      <c r="F36" s="15"/>
      <c r="G36" s="15"/>
      <c r="H36" s="11">
        <v>10000</v>
      </c>
      <c r="I36" s="11">
        <v>100</v>
      </c>
      <c r="J36" s="12">
        <v>0.02</v>
      </c>
      <c r="K36" s="11">
        <v>0.06</v>
      </c>
      <c r="L36" s="13">
        <v>0.06</v>
      </c>
      <c r="M36" s="44"/>
      <c r="N36">
        <f t="shared" si="5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 s="44"/>
    </row>
    <row r="37" spans="1:18" ht="15" customHeight="1" x14ac:dyDescent="0.2">
      <c r="B37" s="44"/>
      <c r="C37" s="14" t="s">
        <v>79</v>
      </c>
      <c r="D37" s="11" t="s">
        <v>47</v>
      </c>
      <c r="E37" s="11">
        <v>19</v>
      </c>
      <c r="F37" s="15"/>
      <c r="G37" s="15"/>
      <c r="H37" s="11">
        <v>10000</v>
      </c>
      <c r="I37" s="11">
        <v>100</v>
      </c>
      <c r="J37" s="12">
        <v>0.02</v>
      </c>
      <c r="K37" s="11">
        <v>0.03</v>
      </c>
      <c r="L37" s="13">
        <v>0.03</v>
      </c>
      <c r="M37" s="44"/>
      <c r="N37">
        <f t="shared" si="5"/>
        <v>0</v>
      </c>
      <c r="O37">
        <f t="shared" si="9"/>
        <v>0</v>
      </c>
      <c r="P37">
        <f t="shared" si="10"/>
        <v>0</v>
      </c>
      <c r="Q37">
        <f t="shared" si="11"/>
        <v>0</v>
      </c>
      <c r="R37" s="44"/>
    </row>
    <row r="38" spans="1:18" ht="15" customHeight="1" x14ac:dyDescent="0.2">
      <c r="B38" s="44"/>
      <c r="C38" s="14" t="s">
        <v>80</v>
      </c>
      <c r="D38" s="11" t="s">
        <v>47</v>
      </c>
      <c r="E38" s="11">
        <v>20</v>
      </c>
      <c r="F38" s="15"/>
      <c r="G38" s="15"/>
      <c r="H38" s="11">
        <v>20000</v>
      </c>
      <c r="I38" s="11">
        <v>100</v>
      </c>
      <c r="J38" s="12">
        <v>0.02</v>
      </c>
      <c r="K38" s="11">
        <v>0.01</v>
      </c>
      <c r="L38" s="13">
        <v>0.01</v>
      </c>
      <c r="M38" s="44"/>
      <c r="N38">
        <f t="shared" si="5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 s="44"/>
    </row>
    <row r="39" spans="1:18" ht="15" customHeight="1" x14ac:dyDescent="0.2">
      <c r="B39" s="44"/>
      <c r="C39" s="10" t="s">
        <v>81</v>
      </c>
      <c r="D39" s="11"/>
      <c r="E39" s="11"/>
      <c r="F39" s="11"/>
      <c r="G39" s="11"/>
      <c r="H39" s="11"/>
      <c r="I39" s="11"/>
      <c r="J39" s="12"/>
      <c r="K39" s="11"/>
      <c r="L39" s="13"/>
      <c r="M39" s="44"/>
      <c r="N39">
        <f t="shared" si="5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 s="44"/>
    </row>
    <row r="40" spans="1:18" ht="15" customHeight="1" x14ac:dyDescent="0.2">
      <c r="B40" s="44"/>
      <c r="C40" s="14" t="s">
        <v>82</v>
      </c>
      <c r="D40" s="11" t="s">
        <v>47</v>
      </c>
      <c r="E40" s="11">
        <v>21</v>
      </c>
      <c r="F40" s="15"/>
      <c r="G40" s="11">
        <v>5000</v>
      </c>
      <c r="H40" s="11">
        <v>50000</v>
      </c>
      <c r="I40" s="11">
        <v>100</v>
      </c>
      <c r="J40" s="12">
        <v>0.02</v>
      </c>
      <c r="K40" s="11">
        <v>0.06</v>
      </c>
      <c r="L40" s="13">
        <v>0.06</v>
      </c>
      <c r="M40" s="44"/>
      <c r="N40">
        <f t="shared" si="5"/>
        <v>0</v>
      </c>
      <c r="O40">
        <f t="shared" si="9"/>
        <v>0</v>
      </c>
      <c r="P40">
        <f t="shared" si="10"/>
        <v>0</v>
      </c>
      <c r="Q40">
        <f t="shared" si="11"/>
        <v>0</v>
      </c>
      <c r="R40" s="44"/>
    </row>
    <row r="41" spans="1:18" ht="15" customHeight="1" x14ac:dyDescent="0.2">
      <c r="B41" s="44"/>
      <c r="C41" s="14" t="s">
        <v>83</v>
      </c>
      <c r="D41" s="11" t="s">
        <v>47</v>
      </c>
      <c r="E41" s="11">
        <v>22</v>
      </c>
      <c r="F41" s="15"/>
      <c r="G41" s="15"/>
      <c r="H41" s="11">
        <v>10000</v>
      </c>
      <c r="I41" s="11">
        <v>50</v>
      </c>
      <c r="J41" s="12">
        <v>0.02</v>
      </c>
      <c r="K41" s="11">
        <v>0.01</v>
      </c>
      <c r="L41" s="13">
        <v>0.01</v>
      </c>
      <c r="M41" s="44"/>
      <c r="N41">
        <f t="shared" si="5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 s="44"/>
    </row>
    <row r="42" spans="1:18" ht="15" customHeight="1" x14ac:dyDescent="0.2">
      <c r="B42" s="44"/>
      <c r="C42" s="14" t="s">
        <v>84</v>
      </c>
      <c r="D42" s="11" t="s">
        <v>47</v>
      </c>
      <c r="E42" s="11">
        <v>23</v>
      </c>
      <c r="F42" s="15"/>
      <c r="G42" s="15"/>
      <c r="H42" s="11">
        <v>10000</v>
      </c>
      <c r="I42" s="11">
        <v>50</v>
      </c>
      <c r="J42" s="12">
        <v>0.02</v>
      </c>
      <c r="K42" s="11">
        <v>0.01</v>
      </c>
      <c r="L42" s="13">
        <v>0.01</v>
      </c>
      <c r="M42" s="44"/>
      <c r="N42">
        <f t="shared" si="5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 s="44"/>
    </row>
    <row r="43" spans="1:18" ht="15" customHeight="1" x14ac:dyDescent="0.2">
      <c r="B43" s="44"/>
      <c r="C43" s="10" t="s">
        <v>85</v>
      </c>
      <c r="D43" s="11"/>
      <c r="E43" s="11"/>
      <c r="F43" s="11"/>
      <c r="G43" s="11"/>
      <c r="H43" s="11"/>
      <c r="I43" s="11"/>
      <c r="J43" s="12"/>
      <c r="K43" s="11"/>
      <c r="L43" s="13"/>
      <c r="M43" s="44"/>
      <c r="N43">
        <f t="shared" si="5"/>
        <v>0</v>
      </c>
      <c r="O43">
        <f t="shared" si="9"/>
        <v>0</v>
      </c>
      <c r="P43">
        <f t="shared" si="10"/>
        <v>0</v>
      </c>
      <c r="Q43">
        <f t="shared" si="11"/>
        <v>0</v>
      </c>
      <c r="R43" s="44"/>
    </row>
    <row r="44" spans="1:18" ht="15" customHeight="1" x14ac:dyDescent="0.2">
      <c r="B44" s="44"/>
      <c r="C44" s="14" t="s">
        <v>86</v>
      </c>
      <c r="D44" s="11" t="s">
        <v>47</v>
      </c>
      <c r="E44" s="11">
        <v>25</v>
      </c>
      <c r="F44" s="15"/>
      <c r="G44" s="11">
        <v>5000</v>
      </c>
      <c r="H44" s="11">
        <v>5000</v>
      </c>
      <c r="I44" s="11">
        <v>100</v>
      </c>
      <c r="J44" s="12">
        <v>0.02</v>
      </c>
      <c r="K44" s="11">
        <v>0.01</v>
      </c>
      <c r="L44" s="13">
        <v>0.01</v>
      </c>
      <c r="M44" s="44"/>
      <c r="N44">
        <f t="shared" si="5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 s="44"/>
    </row>
    <row r="45" spans="1:18" ht="15" customHeight="1" x14ac:dyDescent="0.2">
      <c r="B45" s="44"/>
      <c r="C45" s="14" t="s">
        <v>87</v>
      </c>
      <c r="D45" s="11" t="s">
        <v>47</v>
      </c>
      <c r="E45" s="11">
        <v>26</v>
      </c>
      <c r="F45" s="15"/>
      <c r="G45" s="15"/>
      <c r="H45" s="11">
        <v>5000</v>
      </c>
      <c r="I45" s="11">
        <v>100</v>
      </c>
      <c r="J45" s="12">
        <v>0.02</v>
      </c>
      <c r="K45" s="11">
        <v>0.01</v>
      </c>
      <c r="L45" s="13">
        <v>0.01</v>
      </c>
      <c r="M45" s="44"/>
      <c r="N45">
        <f t="shared" si="5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 s="44"/>
    </row>
    <row r="46" spans="1:18" ht="15" customHeight="1" thickBot="1" x14ac:dyDescent="0.25">
      <c r="B46" s="44"/>
      <c r="C46" s="14" t="s">
        <v>88</v>
      </c>
      <c r="D46" s="11" t="s">
        <v>47</v>
      </c>
      <c r="E46" s="11">
        <v>27</v>
      </c>
      <c r="F46" s="15"/>
      <c r="G46" s="15"/>
      <c r="H46" s="11">
        <v>5000</v>
      </c>
      <c r="I46" s="11">
        <v>100</v>
      </c>
      <c r="J46" s="12">
        <v>0.02</v>
      </c>
      <c r="K46" s="11">
        <v>0.01</v>
      </c>
      <c r="L46" s="13">
        <v>0.01</v>
      </c>
      <c r="M46" s="44"/>
      <c r="N46">
        <f t="shared" si="5"/>
        <v>0</v>
      </c>
      <c r="O46">
        <f t="shared" si="9"/>
        <v>0</v>
      </c>
      <c r="P46">
        <f t="shared" si="10"/>
        <v>0</v>
      </c>
      <c r="Q46">
        <f t="shared" si="11"/>
        <v>0</v>
      </c>
      <c r="R46" s="44"/>
    </row>
    <row r="47" spans="1:18" ht="15" customHeight="1" thickBot="1" x14ac:dyDescent="0.25">
      <c r="A47" s="44"/>
      <c r="B47" s="44"/>
      <c r="C47" s="21" t="s">
        <v>89</v>
      </c>
      <c r="D47" s="22"/>
      <c r="E47" s="22"/>
      <c r="F47" s="22"/>
      <c r="G47" s="22"/>
      <c r="H47" s="22"/>
      <c r="I47" s="22"/>
      <c r="J47" s="27"/>
      <c r="K47" s="22"/>
      <c r="L47" s="28"/>
      <c r="M47" s="44"/>
      <c r="N47" s="44"/>
      <c r="O47" s="44"/>
      <c r="P47" s="44"/>
      <c r="Q47" s="44"/>
      <c r="R47" s="44"/>
    </row>
    <row r="48" spans="1:18" ht="15" customHeight="1" x14ac:dyDescent="0.2">
      <c r="B48" s="44"/>
      <c r="C48" s="10" t="s">
        <v>90</v>
      </c>
      <c r="D48" s="11"/>
      <c r="E48" s="11"/>
      <c r="F48" s="11"/>
      <c r="G48" s="11"/>
      <c r="H48" s="11"/>
      <c r="I48" s="11"/>
      <c r="J48" s="12"/>
      <c r="K48" s="11"/>
      <c r="L48" s="13"/>
      <c r="M48" s="44"/>
      <c r="N48">
        <f t="shared" si="5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 s="44"/>
    </row>
    <row r="49" spans="2:18" ht="15" customHeight="1" x14ac:dyDescent="0.2">
      <c r="B49" s="44"/>
      <c r="C49" s="14" t="s">
        <v>91</v>
      </c>
      <c r="D49" s="11" t="s">
        <v>47</v>
      </c>
      <c r="E49" s="11">
        <v>28</v>
      </c>
      <c r="F49" s="15"/>
      <c r="G49" s="11">
        <v>5000</v>
      </c>
      <c r="H49" s="11">
        <v>5000</v>
      </c>
      <c r="I49" s="11">
        <v>100</v>
      </c>
      <c r="J49" s="12">
        <v>0.02</v>
      </c>
      <c r="K49" s="11">
        <v>0.06</v>
      </c>
      <c r="L49" s="13">
        <v>0.06</v>
      </c>
      <c r="M49" s="44"/>
      <c r="N49">
        <f t="shared" si="5"/>
        <v>0</v>
      </c>
      <c r="O49">
        <f t="shared" si="9"/>
        <v>0</v>
      </c>
      <c r="P49">
        <f t="shared" si="10"/>
        <v>0</v>
      </c>
      <c r="Q49">
        <f t="shared" si="11"/>
        <v>0</v>
      </c>
      <c r="R49" s="44"/>
    </row>
    <row r="50" spans="2:18" ht="15" customHeight="1" x14ac:dyDescent="0.2">
      <c r="B50" s="44"/>
      <c r="C50" s="14" t="s">
        <v>58</v>
      </c>
      <c r="D50" s="11" t="s">
        <v>47</v>
      </c>
      <c r="E50" s="11">
        <v>29</v>
      </c>
      <c r="F50" s="15"/>
      <c r="G50" s="11">
        <v>5000</v>
      </c>
      <c r="H50" s="11">
        <v>5000</v>
      </c>
      <c r="I50" s="11">
        <v>100</v>
      </c>
      <c r="J50" s="12">
        <v>0.01</v>
      </c>
      <c r="K50" s="11">
        <v>0.02</v>
      </c>
      <c r="L50" s="13">
        <v>0.02</v>
      </c>
      <c r="M50" s="44"/>
      <c r="N50">
        <f t="shared" si="5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 s="44"/>
    </row>
    <row r="51" spans="2:18" ht="15" customHeight="1" x14ac:dyDescent="0.2">
      <c r="B51" s="44"/>
      <c r="C51" s="10" t="s">
        <v>92</v>
      </c>
      <c r="D51" s="11"/>
      <c r="E51" s="11"/>
      <c r="F51" s="11"/>
      <c r="G51" s="11"/>
      <c r="H51" s="11"/>
      <c r="I51" s="11"/>
      <c r="J51" s="12"/>
      <c r="K51" s="11"/>
      <c r="L51" s="13"/>
      <c r="M51" s="44"/>
      <c r="N51">
        <f t="shared" si="5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 s="44"/>
    </row>
    <row r="52" spans="2:18" ht="15" customHeight="1" x14ac:dyDescent="0.2">
      <c r="B52" s="44"/>
      <c r="C52" s="14" t="s">
        <v>19</v>
      </c>
      <c r="D52" s="11" t="s">
        <v>47</v>
      </c>
      <c r="E52" s="11">
        <v>30</v>
      </c>
      <c r="F52" s="15"/>
      <c r="G52" s="11">
        <v>5000</v>
      </c>
      <c r="H52" s="11">
        <v>5000</v>
      </c>
      <c r="I52" s="11">
        <v>100</v>
      </c>
      <c r="J52" s="12">
        <v>0.01</v>
      </c>
      <c r="K52" s="11">
        <v>0.01</v>
      </c>
      <c r="L52" s="13">
        <v>0.01</v>
      </c>
      <c r="M52" s="44"/>
      <c r="N52">
        <f t="shared" si="5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 s="44"/>
    </row>
    <row r="53" spans="2:18" ht="15" customHeight="1" x14ac:dyDescent="0.2">
      <c r="B53" s="44"/>
      <c r="C53" s="14" t="s">
        <v>20</v>
      </c>
      <c r="D53" s="11" t="s">
        <v>47</v>
      </c>
      <c r="E53" s="11">
        <v>31</v>
      </c>
      <c r="F53" s="15"/>
      <c r="G53" s="11">
        <v>5000</v>
      </c>
      <c r="H53" s="11">
        <v>5000</v>
      </c>
      <c r="I53" s="11">
        <v>100</v>
      </c>
      <c r="J53" s="12">
        <v>0.01</v>
      </c>
      <c r="K53" s="11">
        <v>0.01</v>
      </c>
      <c r="L53" s="13">
        <v>0.01</v>
      </c>
      <c r="M53" s="44"/>
      <c r="N53">
        <f t="shared" si="5"/>
        <v>0</v>
      </c>
      <c r="O53">
        <f t="shared" si="9"/>
        <v>0</v>
      </c>
      <c r="P53">
        <f t="shared" si="10"/>
        <v>0</v>
      </c>
      <c r="Q53">
        <f t="shared" si="11"/>
        <v>0</v>
      </c>
      <c r="R53" s="44"/>
    </row>
    <row r="54" spans="2:18" ht="15" customHeight="1" x14ac:dyDescent="0.2">
      <c r="B54" s="44"/>
      <c r="C54" s="14" t="s">
        <v>93</v>
      </c>
      <c r="D54" s="11" t="s">
        <v>47</v>
      </c>
      <c r="E54" s="11">
        <v>32</v>
      </c>
      <c r="F54" s="15"/>
      <c r="G54" s="11">
        <v>5000</v>
      </c>
      <c r="H54" s="11">
        <v>5000</v>
      </c>
      <c r="I54" s="11">
        <v>100</v>
      </c>
      <c r="J54" s="12">
        <v>0.01</v>
      </c>
      <c r="K54" s="11">
        <v>0.06</v>
      </c>
      <c r="L54" s="13">
        <v>0.06</v>
      </c>
      <c r="M54" s="44"/>
      <c r="N54">
        <f t="shared" si="5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 s="44"/>
    </row>
    <row r="55" spans="2:18" ht="15" customHeight="1" x14ac:dyDescent="0.2">
      <c r="B55" s="44"/>
      <c r="C55" s="14" t="s">
        <v>94</v>
      </c>
      <c r="D55" s="11" t="s">
        <v>47</v>
      </c>
      <c r="E55" s="11">
        <v>33</v>
      </c>
      <c r="F55" s="15"/>
      <c r="G55" s="11">
        <v>5000</v>
      </c>
      <c r="H55" s="11">
        <v>5000</v>
      </c>
      <c r="I55" s="11">
        <v>100</v>
      </c>
      <c r="J55" s="12">
        <v>0.01</v>
      </c>
      <c r="K55" s="11">
        <v>0.01</v>
      </c>
      <c r="L55" s="13">
        <v>0.01</v>
      </c>
      <c r="M55" s="44"/>
      <c r="N55">
        <f t="shared" si="5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 s="44"/>
    </row>
    <row r="56" spans="2:18" ht="15" customHeight="1" x14ac:dyDescent="0.2">
      <c r="B56" s="44"/>
      <c r="C56" s="14" t="s">
        <v>21</v>
      </c>
      <c r="D56" s="11" t="s">
        <v>47</v>
      </c>
      <c r="E56" s="11">
        <v>34</v>
      </c>
      <c r="F56" s="15"/>
      <c r="G56" s="11">
        <v>5000</v>
      </c>
      <c r="H56" s="11">
        <v>5000</v>
      </c>
      <c r="I56" s="11">
        <v>100</v>
      </c>
      <c r="J56" s="12">
        <v>0.01</v>
      </c>
      <c r="K56" s="11">
        <v>0.01</v>
      </c>
      <c r="L56" s="13">
        <v>0.01</v>
      </c>
      <c r="M56" s="44"/>
      <c r="N56">
        <f t="shared" si="5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 s="44"/>
    </row>
    <row r="57" spans="2:18" ht="15" customHeight="1" x14ac:dyDescent="0.2">
      <c r="B57" s="44"/>
      <c r="C57" s="14" t="s">
        <v>22</v>
      </c>
      <c r="D57" s="11" t="s">
        <v>47</v>
      </c>
      <c r="E57" s="11">
        <v>35</v>
      </c>
      <c r="F57" s="15"/>
      <c r="G57" s="11">
        <v>5000</v>
      </c>
      <c r="H57" s="11">
        <v>5000</v>
      </c>
      <c r="I57" s="11">
        <v>100</v>
      </c>
      <c r="J57" s="12">
        <v>0.01</v>
      </c>
      <c r="K57" s="11">
        <v>0.01</v>
      </c>
      <c r="L57" s="13">
        <v>0.01</v>
      </c>
      <c r="M57" s="44"/>
      <c r="N57">
        <f t="shared" si="5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 s="44"/>
    </row>
    <row r="58" spans="2:18" ht="15" customHeight="1" x14ac:dyDescent="0.2">
      <c r="B58" s="44"/>
      <c r="C58" s="10" t="s">
        <v>95</v>
      </c>
      <c r="D58" s="11"/>
      <c r="E58" s="11"/>
      <c r="F58" s="11"/>
      <c r="G58" s="11"/>
      <c r="H58" s="11"/>
      <c r="I58" s="11"/>
      <c r="J58" s="12"/>
      <c r="K58" s="11"/>
      <c r="L58" s="13"/>
      <c r="M58" s="44"/>
      <c r="N58">
        <f t="shared" si="5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 s="44"/>
    </row>
    <row r="59" spans="2:18" ht="15" customHeight="1" x14ac:dyDescent="0.2">
      <c r="B59" s="44"/>
      <c r="C59" s="14" t="s">
        <v>96</v>
      </c>
      <c r="D59" s="11" t="s">
        <v>47</v>
      </c>
      <c r="E59" s="11">
        <v>36</v>
      </c>
      <c r="F59" s="15"/>
      <c r="G59" s="11">
        <v>5000</v>
      </c>
      <c r="H59" s="11">
        <v>5000</v>
      </c>
      <c r="I59" s="11">
        <v>100</v>
      </c>
      <c r="J59" s="12">
        <v>0.01</v>
      </c>
      <c r="K59" s="11">
        <v>0.01</v>
      </c>
      <c r="L59" s="13">
        <v>0.01</v>
      </c>
      <c r="M59" s="44"/>
      <c r="N59">
        <f t="shared" si="5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 s="44"/>
    </row>
    <row r="60" spans="2:18" ht="15" customHeight="1" x14ac:dyDescent="0.2">
      <c r="B60" s="44"/>
      <c r="C60" s="10" t="s">
        <v>97</v>
      </c>
      <c r="D60" s="11"/>
      <c r="E60" s="11"/>
      <c r="F60" s="11"/>
      <c r="G60" s="11"/>
      <c r="H60" s="11"/>
      <c r="I60" s="11"/>
      <c r="J60" s="12"/>
      <c r="K60" s="11"/>
      <c r="L60" s="13"/>
      <c r="M60" s="44"/>
      <c r="N60">
        <f t="shared" si="5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 s="44"/>
    </row>
    <row r="61" spans="2:18" ht="15" customHeight="1" x14ac:dyDescent="0.2">
      <c r="B61" s="44"/>
      <c r="C61" s="14" t="s">
        <v>98</v>
      </c>
      <c r="D61" s="11" t="s">
        <v>47</v>
      </c>
      <c r="E61" s="11">
        <v>37</v>
      </c>
      <c r="F61" s="15"/>
      <c r="G61" s="11">
        <v>5000</v>
      </c>
      <c r="H61" s="11">
        <v>5000</v>
      </c>
      <c r="I61" s="11">
        <v>100</v>
      </c>
      <c r="J61" s="12">
        <v>0.01</v>
      </c>
      <c r="K61" s="11">
        <v>6.5000000000000002E-2</v>
      </c>
      <c r="L61" s="13">
        <v>0.06</v>
      </c>
      <c r="M61" s="44"/>
      <c r="N61">
        <f t="shared" si="5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 s="44"/>
    </row>
    <row r="62" spans="2:18" ht="15" customHeight="1" x14ac:dyDescent="0.2">
      <c r="B62" s="44"/>
      <c r="C62" s="14" t="s">
        <v>99</v>
      </c>
      <c r="D62" s="11" t="s">
        <v>47</v>
      </c>
      <c r="E62" s="11">
        <v>38</v>
      </c>
      <c r="F62" s="15"/>
      <c r="G62" s="11">
        <v>5000</v>
      </c>
      <c r="H62" s="11">
        <v>5000</v>
      </c>
      <c r="I62" s="11">
        <v>100</v>
      </c>
      <c r="J62" s="12">
        <v>0.01</v>
      </c>
      <c r="K62" s="11">
        <v>0.01</v>
      </c>
      <c r="L62" s="13">
        <v>0.01</v>
      </c>
      <c r="M62" s="44"/>
      <c r="N62">
        <f t="shared" si="5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 s="44"/>
    </row>
    <row r="63" spans="2:18" ht="15" customHeight="1" x14ac:dyDescent="0.2">
      <c r="B63" s="44"/>
      <c r="C63" s="14" t="s">
        <v>100</v>
      </c>
      <c r="D63" s="11" t="s">
        <v>47</v>
      </c>
      <c r="E63" s="11">
        <v>39</v>
      </c>
      <c r="F63" s="15"/>
      <c r="G63" s="11">
        <v>25000</v>
      </c>
      <c r="H63" s="11">
        <v>5000</v>
      </c>
      <c r="I63" s="11">
        <v>100</v>
      </c>
      <c r="J63" s="12">
        <v>0.01</v>
      </c>
      <c r="K63" s="11">
        <v>0.01</v>
      </c>
      <c r="L63" s="13">
        <v>0.01</v>
      </c>
      <c r="M63" s="44"/>
      <c r="N63">
        <f t="shared" si="5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 s="44"/>
    </row>
    <row r="64" spans="2:18" ht="15" customHeight="1" x14ac:dyDescent="0.2">
      <c r="B64" s="44"/>
      <c r="C64" s="14" t="s">
        <v>27</v>
      </c>
      <c r="D64" s="11" t="s">
        <v>47</v>
      </c>
      <c r="E64" s="11">
        <v>40</v>
      </c>
      <c r="F64" s="15"/>
      <c r="G64" s="11">
        <v>5000</v>
      </c>
      <c r="H64" s="11">
        <v>5000</v>
      </c>
      <c r="I64" s="11">
        <v>100</v>
      </c>
      <c r="J64" s="12">
        <v>0.01</v>
      </c>
      <c r="K64" s="11">
        <v>0.01</v>
      </c>
      <c r="L64" s="13">
        <v>0.01</v>
      </c>
      <c r="M64" s="44"/>
      <c r="N64">
        <f t="shared" si="5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 s="44"/>
    </row>
    <row r="65" spans="1:18" ht="15" customHeight="1" thickBot="1" x14ac:dyDescent="0.25">
      <c r="B65" s="44"/>
      <c r="C65" s="14" t="s">
        <v>101</v>
      </c>
      <c r="D65" s="11" t="s">
        <v>47</v>
      </c>
      <c r="E65" s="11">
        <v>41</v>
      </c>
      <c r="F65" s="15"/>
      <c r="G65" s="11">
        <v>5000</v>
      </c>
      <c r="H65" s="11">
        <v>5000</v>
      </c>
      <c r="I65" s="11">
        <v>100</v>
      </c>
      <c r="J65" s="12">
        <v>0.01</v>
      </c>
      <c r="K65" s="11">
        <v>0.01</v>
      </c>
      <c r="L65" s="13">
        <v>0.01</v>
      </c>
      <c r="M65" s="44"/>
      <c r="N65">
        <f t="shared" si="5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 s="44"/>
    </row>
    <row r="66" spans="1:18" ht="15" customHeight="1" thickBot="1" x14ac:dyDescent="0.25">
      <c r="A66" s="44"/>
      <c r="B66" s="44"/>
      <c r="C66" s="21" t="s">
        <v>102</v>
      </c>
      <c r="D66" s="22"/>
      <c r="E66" s="22"/>
      <c r="F66" s="22"/>
      <c r="G66" s="22"/>
      <c r="H66" s="22"/>
      <c r="I66" s="22"/>
      <c r="J66" s="27"/>
      <c r="K66" s="22"/>
      <c r="L66" s="28"/>
      <c r="M66" s="44"/>
      <c r="N66" s="44"/>
      <c r="O66" s="44"/>
      <c r="P66" s="44"/>
      <c r="Q66" s="44"/>
      <c r="R66" s="44"/>
    </row>
    <row r="67" spans="1:18" ht="15" customHeight="1" x14ac:dyDescent="0.2">
      <c r="B67" s="44"/>
      <c r="C67" s="14" t="s">
        <v>103</v>
      </c>
      <c r="D67" s="11" t="s">
        <v>47</v>
      </c>
      <c r="E67" s="11">
        <v>42</v>
      </c>
      <c r="F67" s="15"/>
      <c r="G67" s="11">
        <v>5000</v>
      </c>
      <c r="H67" s="11">
        <v>5000</v>
      </c>
      <c r="I67" s="11">
        <v>100</v>
      </c>
      <c r="J67" s="12">
        <v>0.01</v>
      </c>
      <c r="K67" s="11">
        <v>0.01</v>
      </c>
      <c r="L67" s="13">
        <v>0.01</v>
      </c>
      <c r="M67" s="44"/>
      <c r="N67">
        <f t="shared" si="5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 s="44"/>
    </row>
    <row r="68" spans="1:18" ht="15" customHeight="1" thickBot="1" x14ac:dyDescent="0.25">
      <c r="B68" s="44"/>
      <c r="C68" s="14" t="s">
        <v>104</v>
      </c>
      <c r="D68" s="11" t="s">
        <v>47</v>
      </c>
      <c r="E68" s="11">
        <v>43</v>
      </c>
      <c r="F68" s="11">
        <v>10000</v>
      </c>
      <c r="G68" s="11">
        <v>50000</v>
      </c>
      <c r="H68" s="11">
        <v>10000</v>
      </c>
      <c r="I68" s="11">
        <v>100</v>
      </c>
      <c r="J68" s="12">
        <v>0.01</v>
      </c>
      <c r="K68" s="11">
        <v>0.01</v>
      </c>
      <c r="L68" s="13">
        <v>0.01</v>
      </c>
      <c r="M68" s="44"/>
      <c r="N68">
        <f t="shared" si="5"/>
        <v>0</v>
      </c>
      <c r="O68">
        <f t="shared" si="9"/>
        <v>0</v>
      </c>
      <c r="P68">
        <f t="shared" si="10"/>
        <v>0</v>
      </c>
      <c r="Q68">
        <f t="shared" si="11"/>
        <v>0</v>
      </c>
      <c r="R68" s="44"/>
    </row>
    <row r="69" spans="1:18" ht="15" customHeight="1" thickBot="1" x14ac:dyDescent="0.25">
      <c r="A69" s="44"/>
      <c r="B69" s="44"/>
      <c r="C69" s="21" t="s">
        <v>105</v>
      </c>
      <c r="D69" s="22"/>
      <c r="E69" s="22"/>
      <c r="F69" s="22"/>
      <c r="G69" s="22"/>
      <c r="H69" s="22"/>
      <c r="I69" s="22"/>
      <c r="J69" s="27"/>
      <c r="K69" s="22"/>
      <c r="L69" s="28"/>
      <c r="M69" s="44"/>
      <c r="N69" s="44"/>
      <c r="O69" s="44"/>
      <c r="P69" s="44"/>
      <c r="Q69" s="44"/>
      <c r="R69" s="44"/>
    </row>
    <row r="70" spans="1:18" ht="15" customHeight="1" x14ac:dyDescent="0.2">
      <c r="B70" s="44"/>
      <c r="C70" s="10" t="s">
        <v>106</v>
      </c>
      <c r="D70" s="11"/>
      <c r="E70" s="11"/>
      <c r="F70" s="11"/>
      <c r="G70" s="11"/>
      <c r="H70" s="11"/>
      <c r="I70" s="11"/>
      <c r="J70" s="12"/>
      <c r="K70" s="11"/>
      <c r="L70" s="13"/>
      <c r="M70" s="44"/>
      <c r="N70">
        <f t="shared" si="5"/>
        <v>0</v>
      </c>
      <c r="O70">
        <f t="shared" si="9"/>
        <v>0</v>
      </c>
      <c r="P70">
        <f t="shared" si="10"/>
        <v>0</v>
      </c>
      <c r="Q70">
        <f t="shared" si="11"/>
        <v>0</v>
      </c>
      <c r="R70" s="44"/>
    </row>
    <row r="71" spans="1:18" ht="15" customHeight="1" x14ac:dyDescent="0.2">
      <c r="B71" s="44"/>
      <c r="C71" s="14" t="s">
        <v>107</v>
      </c>
      <c r="D71" s="11" t="s">
        <v>47</v>
      </c>
      <c r="E71" s="11">
        <v>44</v>
      </c>
      <c r="F71" s="11">
        <v>10000</v>
      </c>
      <c r="G71" s="11">
        <v>50000</v>
      </c>
      <c r="H71" s="11">
        <v>10000</v>
      </c>
      <c r="I71" s="11">
        <v>500</v>
      </c>
      <c r="J71" s="12">
        <v>0.02</v>
      </c>
      <c r="K71" s="11">
        <v>0.06</v>
      </c>
      <c r="L71" s="13">
        <v>0.06</v>
      </c>
      <c r="M71" s="44"/>
      <c r="N71">
        <f t="shared" si="5"/>
        <v>0</v>
      </c>
      <c r="O71">
        <f t="shared" si="9"/>
        <v>0</v>
      </c>
      <c r="P71">
        <f t="shared" si="10"/>
        <v>0</v>
      </c>
      <c r="Q71">
        <f t="shared" si="11"/>
        <v>0</v>
      </c>
      <c r="R71" s="44"/>
    </row>
    <row r="72" spans="1:18" ht="15" customHeight="1" x14ac:dyDescent="0.2">
      <c r="B72" s="44"/>
      <c r="C72" s="14" t="s">
        <v>37</v>
      </c>
      <c r="D72" s="11" t="s">
        <v>47</v>
      </c>
      <c r="E72" s="11">
        <v>45</v>
      </c>
      <c r="F72" s="11">
        <v>10000</v>
      </c>
      <c r="G72" s="11">
        <v>50000</v>
      </c>
      <c r="H72" s="11">
        <v>10000</v>
      </c>
      <c r="I72" s="11">
        <v>500</v>
      </c>
      <c r="J72" s="12">
        <v>0.02</v>
      </c>
      <c r="K72" s="11">
        <v>0.06</v>
      </c>
      <c r="L72" s="13">
        <v>0.06</v>
      </c>
      <c r="M72" s="44"/>
      <c r="N72">
        <f t="shared" si="5"/>
        <v>0</v>
      </c>
      <c r="O72">
        <f t="shared" si="9"/>
        <v>0</v>
      </c>
      <c r="P72">
        <f t="shared" si="10"/>
        <v>0</v>
      </c>
      <c r="Q72">
        <f t="shared" si="11"/>
        <v>0</v>
      </c>
      <c r="R72" s="44"/>
    </row>
    <row r="73" spans="1:18" ht="15" customHeight="1" x14ac:dyDescent="0.2">
      <c r="B73" s="44"/>
      <c r="C73" s="14" t="s">
        <v>35</v>
      </c>
      <c r="D73" s="11" t="s">
        <v>47</v>
      </c>
      <c r="E73" s="11">
        <v>46</v>
      </c>
      <c r="F73" s="11">
        <v>10000</v>
      </c>
      <c r="G73" s="11">
        <v>50000</v>
      </c>
      <c r="H73" s="11">
        <v>10000</v>
      </c>
      <c r="I73" s="11">
        <v>500</v>
      </c>
      <c r="J73" s="12">
        <v>0.02</v>
      </c>
      <c r="K73" s="11">
        <v>0.01</v>
      </c>
      <c r="L73" s="13">
        <v>0.01</v>
      </c>
      <c r="M73" s="44"/>
      <c r="N73">
        <f t="shared" si="5"/>
        <v>0</v>
      </c>
      <c r="O73">
        <f t="shared" si="9"/>
        <v>0</v>
      </c>
      <c r="P73">
        <f t="shared" si="10"/>
        <v>0</v>
      </c>
      <c r="Q73">
        <f t="shared" si="11"/>
        <v>0</v>
      </c>
      <c r="R73" s="44"/>
    </row>
    <row r="74" spans="1:18" ht="15" customHeight="1" x14ac:dyDescent="0.2">
      <c r="B74" s="44"/>
      <c r="C74" s="14" t="s">
        <v>38</v>
      </c>
      <c r="D74" s="11" t="s">
        <v>47</v>
      </c>
      <c r="E74" s="11">
        <v>47</v>
      </c>
      <c r="F74" s="11">
        <v>10000</v>
      </c>
      <c r="G74" s="11">
        <v>50000</v>
      </c>
      <c r="H74" s="11">
        <v>10000</v>
      </c>
      <c r="I74" s="11">
        <v>100</v>
      </c>
      <c r="J74" s="12">
        <v>0.02</v>
      </c>
      <c r="K74" s="11">
        <v>0.06</v>
      </c>
      <c r="L74" s="13">
        <v>0.06</v>
      </c>
      <c r="M74" s="44"/>
      <c r="N74">
        <f t="shared" si="5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 s="44"/>
    </row>
    <row r="75" spans="1:18" ht="15" customHeight="1" x14ac:dyDescent="0.2">
      <c r="B75" s="44"/>
      <c r="C75" s="14" t="s">
        <v>108</v>
      </c>
      <c r="D75" s="11" t="s">
        <v>47</v>
      </c>
      <c r="E75" s="11">
        <v>48</v>
      </c>
      <c r="F75" s="11">
        <v>10000</v>
      </c>
      <c r="G75" s="11">
        <v>50000</v>
      </c>
      <c r="H75" s="11">
        <v>10000</v>
      </c>
      <c r="I75" s="11">
        <v>100</v>
      </c>
      <c r="J75" s="12">
        <v>0.02</v>
      </c>
      <c r="K75" s="11">
        <v>0.01</v>
      </c>
      <c r="L75" s="13">
        <v>0.01</v>
      </c>
      <c r="M75" s="44"/>
      <c r="N75">
        <f t="shared" ref="N75:N138" si="12">A75*((SUM(F75:I75))+(J75*1950*80))</f>
        <v>0</v>
      </c>
      <c r="O75">
        <f t="shared" si="9"/>
        <v>0</v>
      </c>
      <c r="P75">
        <f t="shared" si="10"/>
        <v>0</v>
      </c>
      <c r="Q75">
        <f t="shared" si="11"/>
        <v>0</v>
      </c>
      <c r="R75" s="44"/>
    </row>
    <row r="76" spans="1:18" ht="15" customHeight="1" x14ac:dyDescent="0.2">
      <c r="B76" s="44"/>
      <c r="C76" s="14" t="s">
        <v>109</v>
      </c>
      <c r="D76" s="11" t="s">
        <v>47</v>
      </c>
      <c r="E76" s="11">
        <v>49</v>
      </c>
      <c r="F76" s="11">
        <v>10000</v>
      </c>
      <c r="G76" s="11">
        <v>50000</v>
      </c>
      <c r="H76" s="11">
        <v>10000</v>
      </c>
      <c r="I76" s="11">
        <v>100</v>
      </c>
      <c r="J76" s="12">
        <v>0.02</v>
      </c>
      <c r="K76" s="11">
        <v>0.01</v>
      </c>
      <c r="L76" s="13">
        <v>0.01</v>
      </c>
      <c r="M76" s="44"/>
      <c r="N76">
        <f t="shared" si="12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 s="44"/>
    </row>
    <row r="77" spans="1:18" ht="15" customHeight="1" x14ac:dyDescent="0.2">
      <c r="B77" s="44"/>
      <c r="C77" s="10" t="s">
        <v>110</v>
      </c>
      <c r="D77" s="11"/>
      <c r="E77" s="11"/>
      <c r="F77" s="11"/>
      <c r="G77" s="11"/>
      <c r="H77" s="11"/>
      <c r="I77" s="11"/>
      <c r="J77" s="12"/>
      <c r="K77" s="11"/>
      <c r="L77" s="13"/>
      <c r="M77" s="44"/>
      <c r="N77">
        <f t="shared" si="12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 s="44"/>
    </row>
    <row r="78" spans="1:18" ht="15" customHeight="1" x14ac:dyDescent="0.2">
      <c r="B78" s="44"/>
      <c r="C78" s="14" t="s">
        <v>36</v>
      </c>
      <c r="D78" s="11" t="s">
        <v>47</v>
      </c>
      <c r="E78" s="11">
        <v>50</v>
      </c>
      <c r="F78" s="11">
        <v>10000</v>
      </c>
      <c r="G78" s="11"/>
      <c r="H78" s="11">
        <v>10000</v>
      </c>
      <c r="I78" s="11">
        <v>500</v>
      </c>
      <c r="J78" s="12">
        <v>0.02</v>
      </c>
      <c r="K78" s="11">
        <v>0.06</v>
      </c>
      <c r="L78" s="13">
        <v>0.06</v>
      </c>
      <c r="M78" s="44"/>
      <c r="N78">
        <f t="shared" si="12"/>
        <v>0</v>
      </c>
      <c r="O78">
        <f t="shared" ref="O78:O141" si="13">A78*J78</f>
        <v>0</v>
      </c>
      <c r="P78">
        <f t="shared" ref="P78:P141" si="14">A78*K78</f>
        <v>0</v>
      </c>
      <c r="Q78">
        <f t="shared" ref="Q78:Q141" si="15">A78*L78</f>
        <v>0</v>
      </c>
      <c r="R78" s="44"/>
    </row>
    <row r="79" spans="1:18" ht="15" customHeight="1" x14ac:dyDescent="0.2">
      <c r="B79" s="44"/>
      <c r="C79" s="14" t="s">
        <v>111</v>
      </c>
      <c r="D79" s="11" t="s">
        <v>47</v>
      </c>
      <c r="E79" s="11">
        <v>51</v>
      </c>
      <c r="F79" s="11">
        <v>10000</v>
      </c>
      <c r="G79" s="11">
        <v>50000</v>
      </c>
      <c r="H79" s="11">
        <v>10000</v>
      </c>
      <c r="I79" s="11">
        <v>100</v>
      </c>
      <c r="J79" s="12">
        <v>0.01</v>
      </c>
      <c r="K79" s="11">
        <v>0.01</v>
      </c>
      <c r="L79" s="13">
        <v>0.01</v>
      </c>
      <c r="M79" s="44"/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 s="44"/>
    </row>
    <row r="80" spans="1:18" ht="15" customHeight="1" x14ac:dyDescent="0.2">
      <c r="B80" s="44"/>
      <c r="C80" s="14" t="s">
        <v>59</v>
      </c>
      <c r="D80" s="11" t="s">
        <v>47</v>
      </c>
      <c r="E80" s="11">
        <v>52</v>
      </c>
      <c r="F80" s="11">
        <v>10000</v>
      </c>
      <c r="G80" s="11">
        <v>50000</v>
      </c>
      <c r="H80" s="11">
        <v>10000</v>
      </c>
      <c r="I80" s="11">
        <v>100</v>
      </c>
      <c r="J80" s="12">
        <v>0.01</v>
      </c>
      <c r="K80" s="11">
        <v>0.01</v>
      </c>
      <c r="L80" s="13">
        <v>0.01</v>
      </c>
      <c r="M80" s="44"/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 s="44"/>
    </row>
    <row r="81" spans="1:18" ht="15" customHeight="1" x14ac:dyDescent="0.2">
      <c r="B81" s="44"/>
      <c r="C81" s="14" t="s">
        <v>112</v>
      </c>
      <c r="D81" s="11" t="s">
        <v>47</v>
      </c>
      <c r="E81" s="11">
        <v>53</v>
      </c>
      <c r="F81" s="11">
        <v>10000</v>
      </c>
      <c r="G81" s="11">
        <v>50000</v>
      </c>
      <c r="H81" s="11">
        <v>10000</v>
      </c>
      <c r="I81" s="11">
        <v>500</v>
      </c>
      <c r="J81" s="12">
        <v>0.01</v>
      </c>
      <c r="K81" s="11">
        <v>0.01</v>
      </c>
      <c r="L81" s="13">
        <v>0.01</v>
      </c>
      <c r="M81" s="44"/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 s="44"/>
    </row>
    <row r="82" spans="1:18" ht="15" customHeight="1" x14ac:dyDescent="0.2">
      <c r="B82" s="44"/>
      <c r="C82" s="14" t="s">
        <v>113</v>
      </c>
      <c r="D82" s="11" t="s">
        <v>47</v>
      </c>
      <c r="E82" s="11">
        <v>54</v>
      </c>
      <c r="F82" s="11"/>
      <c r="G82" s="11">
        <v>50000</v>
      </c>
      <c r="H82" s="11">
        <v>10000</v>
      </c>
      <c r="I82" s="11">
        <v>100</v>
      </c>
      <c r="J82" s="12">
        <v>0.01</v>
      </c>
      <c r="K82" s="11">
        <v>0.01</v>
      </c>
      <c r="L82" s="13">
        <v>0.01</v>
      </c>
      <c r="M82" s="44"/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 s="44"/>
    </row>
    <row r="83" spans="1:18" ht="15" customHeight="1" x14ac:dyDescent="0.2">
      <c r="B83" s="44"/>
      <c r="C83" s="14" t="s">
        <v>39</v>
      </c>
      <c r="D83" s="11" t="s">
        <v>47</v>
      </c>
      <c r="E83" s="11">
        <v>55</v>
      </c>
      <c r="F83" s="11"/>
      <c r="G83" s="11">
        <v>50000</v>
      </c>
      <c r="H83" s="11">
        <v>10000</v>
      </c>
      <c r="I83" s="11">
        <v>100</v>
      </c>
      <c r="J83" s="12">
        <v>0.01</v>
      </c>
      <c r="K83" s="11">
        <v>0.01</v>
      </c>
      <c r="L83" s="13">
        <v>0.01</v>
      </c>
      <c r="M83" s="44"/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 s="44"/>
    </row>
    <row r="84" spans="1:18" ht="15" customHeight="1" x14ac:dyDescent="0.2">
      <c r="B84" s="44"/>
      <c r="C84" s="14" t="s">
        <v>114</v>
      </c>
      <c r="D84" s="11" t="s">
        <v>47</v>
      </c>
      <c r="E84" s="11">
        <v>56</v>
      </c>
      <c r="F84" s="11"/>
      <c r="G84" s="11">
        <v>50000</v>
      </c>
      <c r="H84" s="11">
        <v>10000</v>
      </c>
      <c r="I84" s="11">
        <v>100</v>
      </c>
      <c r="J84" s="12">
        <v>0.01</v>
      </c>
      <c r="K84" s="11">
        <v>0.01</v>
      </c>
      <c r="L84" s="13">
        <v>0.01</v>
      </c>
      <c r="M84" s="44"/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 s="44"/>
    </row>
    <row r="85" spans="1:18" ht="15" customHeight="1" x14ac:dyDescent="0.2">
      <c r="B85" s="44"/>
      <c r="C85" s="14" t="s">
        <v>115</v>
      </c>
      <c r="D85" s="11" t="s">
        <v>47</v>
      </c>
      <c r="E85" s="11">
        <v>57</v>
      </c>
      <c r="F85" s="15"/>
      <c r="G85" s="15"/>
      <c r="H85" s="11">
        <v>5000</v>
      </c>
      <c r="I85" s="11">
        <v>100</v>
      </c>
      <c r="J85" s="12">
        <v>0.01</v>
      </c>
      <c r="K85" s="11">
        <v>0.01</v>
      </c>
      <c r="L85" s="13">
        <v>0.01</v>
      </c>
      <c r="M85" s="44"/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 s="44"/>
    </row>
    <row r="86" spans="1:18" ht="15" customHeight="1" thickBot="1" x14ac:dyDescent="0.25">
      <c r="B86" s="44"/>
      <c r="C86" s="14" t="s">
        <v>116</v>
      </c>
      <c r="D86" s="11" t="s">
        <v>47</v>
      </c>
      <c r="E86" s="11">
        <v>58</v>
      </c>
      <c r="F86" s="15"/>
      <c r="G86" s="15"/>
      <c r="H86" s="11">
        <v>5000</v>
      </c>
      <c r="I86" s="11">
        <v>100</v>
      </c>
      <c r="J86" s="12">
        <v>0.01</v>
      </c>
      <c r="K86" s="11">
        <v>0.01</v>
      </c>
      <c r="L86" s="13">
        <v>0.01</v>
      </c>
      <c r="M86" s="44"/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 s="44"/>
    </row>
    <row r="87" spans="1:18" ht="15" customHeight="1" thickBot="1" x14ac:dyDescent="0.25">
      <c r="A87" s="44"/>
      <c r="B87" s="44"/>
      <c r="C87" s="21" t="s">
        <v>117</v>
      </c>
      <c r="D87" s="22"/>
      <c r="E87" s="22"/>
      <c r="F87" s="22"/>
      <c r="G87" s="22"/>
      <c r="H87" s="22"/>
      <c r="I87" s="22"/>
      <c r="J87" s="27"/>
      <c r="K87" s="22"/>
      <c r="L87" s="28"/>
      <c r="M87" s="44"/>
      <c r="N87" s="44"/>
      <c r="O87" s="44"/>
      <c r="P87" s="44"/>
      <c r="Q87" s="44"/>
      <c r="R87" s="44"/>
    </row>
    <row r="88" spans="1:18" ht="15" customHeight="1" x14ac:dyDescent="0.2">
      <c r="B88" s="44"/>
      <c r="C88" s="10" t="s">
        <v>118</v>
      </c>
      <c r="D88" s="11"/>
      <c r="E88" s="11"/>
      <c r="F88" s="11"/>
      <c r="G88" s="11"/>
      <c r="H88" s="11"/>
      <c r="I88" s="11"/>
      <c r="J88" s="12"/>
      <c r="K88" s="11"/>
      <c r="L88" s="13"/>
      <c r="M88" s="44"/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 s="44"/>
    </row>
    <row r="89" spans="1:18" ht="15" customHeight="1" x14ac:dyDescent="0.2">
      <c r="B89" s="44"/>
      <c r="C89" s="14" t="s">
        <v>28</v>
      </c>
      <c r="D89" s="11" t="s">
        <v>47</v>
      </c>
      <c r="E89" s="11">
        <v>59</v>
      </c>
      <c r="F89" s="15"/>
      <c r="G89" s="15"/>
      <c r="H89" s="11">
        <v>50000</v>
      </c>
      <c r="I89" s="11">
        <v>100</v>
      </c>
      <c r="J89" s="12">
        <v>0.01</v>
      </c>
      <c r="K89" s="11">
        <v>0.06</v>
      </c>
      <c r="L89" s="13">
        <v>0.06</v>
      </c>
      <c r="M89" s="44"/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 s="44"/>
    </row>
    <row r="90" spans="1:18" ht="15" customHeight="1" x14ac:dyDescent="0.2">
      <c r="B90" s="44"/>
      <c r="C90" s="14" t="s">
        <v>119</v>
      </c>
      <c r="D90" s="11" t="s">
        <v>47</v>
      </c>
      <c r="E90" s="11">
        <v>60</v>
      </c>
      <c r="F90" s="15"/>
      <c r="G90" s="15"/>
      <c r="H90" s="11">
        <v>50000</v>
      </c>
      <c r="I90" s="11">
        <v>100</v>
      </c>
      <c r="J90" s="12">
        <v>0.01</v>
      </c>
      <c r="K90" s="11">
        <v>0.01</v>
      </c>
      <c r="L90" s="13">
        <v>0.01</v>
      </c>
      <c r="M90" s="44"/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 s="44"/>
    </row>
    <row r="91" spans="1:18" ht="15" customHeight="1" x14ac:dyDescent="0.2">
      <c r="B91" s="44"/>
      <c r="C91" s="14" t="s">
        <v>52</v>
      </c>
      <c r="D91" s="11" t="s">
        <v>47</v>
      </c>
      <c r="E91" s="11">
        <v>61</v>
      </c>
      <c r="F91" s="15"/>
      <c r="G91" s="15"/>
      <c r="H91" s="11">
        <v>50000</v>
      </c>
      <c r="I91" s="11">
        <v>100</v>
      </c>
      <c r="J91" s="12">
        <v>0.01</v>
      </c>
      <c r="K91" s="11">
        <v>0.01</v>
      </c>
      <c r="L91" s="13">
        <v>0.01</v>
      </c>
      <c r="M91" s="44"/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 s="44"/>
    </row>
    <row r="92" spans="1:18" ht="15" customHeight="1" x14ac:dyDescent="0.2">
      <c r="B92" s="44"/>
      <c r="C92" s="14" t="s">
        <v>41</v>
      </c>
      <c r="D92" s="11" t="s">
        <v>47</v>
      </c>
      <c r="E92" s="11">
        <v>62</v>
      </c>
      <c r="F92" s="15"/>
      <c r="G92" s="15"/>
      <c r="H92" s="11">
        <v>5000</v>
      </c>
      <c r="I92" s="11">
        <v>100</v>
      </c>
      <c r="J92" s="12">
        <v>0.01</v>
      </c>
      <c r="K92" s="11">
        <v>0.06</v>
      </c>
      <c r="L92" s="13">
        <v>0.06</v>
      </c>
      <c r="M92" s="44"/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 s="44"/>
    </row>
    <row r="93" spans="1:18" ht="15" customHeight="1" x14ac:dyDescent="0.2">
      <c r="B93" s="44"/>
      <c r="C93" s="10" t="s">
        <v>120</v>
      </c>
      <c r="D93" s="11"/>
      <c r="E93" s="11"/>
      <c r="F93" s="11"/>
      <c r="G93" s="11"/>
      <c r="H93" s="11"/>
      <c r="I93" s="11"/>
      <c r="J93" s="12"/>
      <c r="K93" s="11"/>
      <c r="L93" s="13"/>
      <c r="M93" s="44"/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 s="44"/>
    </row>
    <row r="94" spans="1:18" ht="15" customHeight="1" x14ac:dyDescent="0.2">
      <c r="B94" s="44"/>
      <c r="C94" s="14" t="s">
        <v>121</v>
      </c>
      <c r="D94" s="11" t="s">
        <v>47</v>
      </c>
      <c r="E94" s="11">
        <v>63</v>
      </c>
      <c r="F94" s="15"/>
      <c r="G94" s="11">
        <v>5000</v>
      </c>
      <c r="H94" s="11">
        <v>25000</v>
      </c>
      <c r="I94" s="11">
        <v>200</v>
      </c>
      <c r="J94" s="12">
        <v>0.06</v>
      </c>
      <c r="K94" s="11">
        <v>0.08</v>
      </c>
      <c r="L94" s="13">
        <v>0.08</v>
      </c>
      <c r="M94" s="44"/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 s="44"/>
    </row>
    <row r="95" spans="1:18" ht="15" customHeight="1" x14ac:dyDescent="0.2">
      <c r="B95" s="44"/>
      <c r="C95" s="10" t="s">
        <v>122</v>
      </c>
      <c r="D95" s="11"/>
      <c r="E95" s="11"/>
      <c r="F95" s="11"/>
      <c r="G95" s="11"/>
      <c r="H95" s="11"/>
      <c r="I95" s="11"/>
      <c r="J95" s="12"/>
      <c r="K95" s="11"/>
      <c r="L95" s="13"/>
      <c r="M95" s="44"/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 s="44"/>
    </row>
    <row r="96" spans="1:18" ht="15" customHeight="1" x14ac:dyDescent="0.2">
      <c r="B96" s="44"/>
      <c r="C96" s="14" t="s">
        <v>29</v>
      </c>
      <c r="D96" s="11" t="s">
        <v>47</v>
      </c>
      <c r="E96" s="11">
        <v>64</v>
      </c>
      <c r="F96" s="11">
        <v>50000</v>
      </c>
      <c r="G96" s="11">
        <v>10000</v>
      </c>
      <c r="H96" s="11">
        <v>50000</v>
      </c>
      <c r="I96" s="11">
        <v>10000</v>
      </c>
      <c r="J96" s="12">
        <v>0.06</v>
      </c>
      <c r="K96" s="11">
        <v>6.5000000000000002E-2</v>
      </c>
      <c r="L96" s="13">
        <v>0.06</v>
      </c>
      <c r="M96" s="44"/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 s="44"/>
    </row>
    <row r="97" spans="1:18" ht="15" customHeight="1" x14ac:dyDescent="0.2">
      <c r="B97" s="44"/>
      <c r="C97" s="10" t="s">
        <v>123</v>
      </c>
      <c r="D97" s="11"/>
      <c r="E97" s="11"/>
      <c r="F97" s="11"/>
      <c r="G97" s="11"/>
      <c r="H97" s="11"/>
      <c r="I97" s="11"/>
      <c r="J97" s="12"/>
      <c r="K97" s="11"/>
      <c r="L97" s="13"/>
      <c r="M97" s="44"/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 s="44"/>
    </row>
    <row r="98" spans="1:18" ht="15" customHeight="1" x14ac:dyDescent="0.2">
      <c r="B98" s="44"/>
      <c r="C98" s="14" t="s">
        <v>124</v>
      </c>
      <c r="D98" s="11" t="s">
        <v>47</v>
      </c>
      <c r="E98" s="11">
        <v>65</v>
      </c>
      <c r="F98" s="11">
        <v>10000</v>
      </c>
      <c r="G98" s="11">
        <v>5000</v>
      </c>
      <c r="H98" s="11">
        <v>50000</v>
      </c>
      <c r="I98" s="11">
        <v>10000</v>
      </c>
      <c r="J98" s="12">
        <v>0.01</v>
      </c>
      <c r="K98" s="11">
        <v>0.06</v>
      </c>
      <c r="L98" s="13">
        <v>0.06</v>
      </c>
      <c r="M98" s="44"/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 s="44"/>
    </row>
    <row r="99" spans="1:18" ht="15" customHeight="1" x14ac:dyDescent="0.2">
      <c r="B99" s="44"/>
      <c r="C99" s="14" t="s">
        <v>125</v>
      </c>
      <c r="D99" s="11" t="s">
        <v>47</v>
      </c>
      <c r="E99" s="11">
        <v>66</v>
      </c>
      <c r="F99" s="11">
        <v>10000</v>
      </c>
      <c r="G99" s="11">
        <v>5000</v>
      </c>
      <c r="H99" s="11">
        <v>50000</v>
      </c>
      <c r="I99" s="11">
        <v>10000</v>
      </c>
      <c r="J99" s="12">
        <v>0.01</v>
      </c>
      <c r="K99" s="11">
        <v>0.01</v>
      </c>
      <c r="L99" s="13">
        <v>0.01</v>
      </c>
      <c r="M99" s="44"/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 s="44"/>
    </row>
    <row r="100" spans="1:18" ht="15" customHeight="1" x14ac:dyDescent="0.2">
      <c r="B100" s="44"/>
      <c r="C100" s="14" t="s">
        <v>30</v>
      </c>
      <c r="D100" s="11" t="s">
        <v>47</v>
      </c>
      <c r="E100" s="11">
        <v>67</v>
      </c>
      <c r="F100" s="11">
        <v>10000</v>
      </c>
      <c r="G100" s="11">
        <v>5000</v>
      </c>
      <c r="H100" s="11">
        <v>50000</v>
      </c>
      <c r="I100" s="11">
        <v>10000</v>
      </c>
      <c r="J100" s="12">
        <v>0.01</v>
      </c>
      <c r="K100" s="11">
        <v>0.01</v>
      </c>
      <c r="L100" s="13">
        <v>0.01</v>
      </c>
      <c r="M100" s="44"/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 s="44"/>
    </row>
    <row r="101" spans="1:18" ht="15" customHeight="1" x14ac:dyDescent="0.2">
      <c r="B101" s="44"/>
      <c r="C101" s="10" t="s">
        <v>126</v>
      </c>
      <c r="D101" s="11"/>
      <c r="E101" s="11"/>
      <c r="F101" s="11"/>
      <c r="G101" s="11"/>
      <c r="H101" s="11"/>
      <c r="I101" s="11"/>
      <c r="J101" s="12"/>
      <c r="K101" s="11"/>
      <c r="L101" s="13"/>
      <c r="M101" s="44"/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 s="44"/>
    </row>
    <row r="102" spans="1:18" ht="15" customHeight="1" x14ac:dyDescent="0.2">
      <c r="B102" s="44"/>
      <c r="C102" s="14" t="s">
        <v>127</v>
      </c>
      <c r="D102" s="11" t="s">
        <v>47</v>
      </c>
      <c r="E102" s="11">
        <v>68</v>
      </c>
      <c r="F102" s="11">
        <v>10000</v>
      </c>
      <c r="G102" s="11">
        <v>5000</v>
      </c>
      <c r="H102" s="15"/>
      <c r="I102" s="11">
        <v>500</v>
      </c>
      <c r="J102" s="12">
        <v>0.02</v>
      </c>
      <c r="K102" s="11">
        <v>0.06</v>
      </c>
      <c r="L102" s="13">
        <v>0.06</v>
      </c>
      <c r="M102" s="44"/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 s="44"/>
    </row>
    <row r="103" spans="1:18" ht="15" customHeight="1" x14ac:dyDescent="0.2">
      <c r="B103" s="44"/>
      <c r="C103" s="10" t="s">
        <v>128</v>
      </c>
      <c r="D103" s="11"/>
      <c r="E103" s="11"/>
      <c r="F103" s="11"/>
      <c r="G103" s="11"/>
      <c r="H103" s="11"/>
      <c r="I103" s="11"/>
      <c r="J103" s="12"/>
      <c r="K103" s="11"/>
      <c r="L103" s="13"/>
      <c r="M103" s="44"/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 s="44"/>
    </row>
    <row r="104" spans="1:18" ht="15" customHeight="1" x14ac:dyDescent="0.2">
      <c r="B104" s="44"/>
      <c r="C104" s="14" t="s">
        <v>61</v>
      </c>
      <c r="D104" s="11" t="s">
        <v>47</v>
      </c>
      <c r="E104" s="11">
        <v>69</v>
      </c>
      <c r="F104" s="11">
        <v>5000</v>
      </c>
      <c r="G104" s="11">
        <v>25000</v>
      </c>
      <c r="H104" s="11">
        <v>50000</v>
      </c>
      <c r="I104" s="11">
        <v>10000</v>
      </c>
      <c r="J104" s="12">
        <v>0.06</v>
      </c>
      <c r="K104" s="11">
        <v>6.5000000000000002E-2</v>
      </c>
      <c r="L104" s="13">
        <v>6.5000000000000002E-2</v>
      </c>
      <c r="M104" s="44"/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 s="44"/>
    </row>
    <row r="105" spans="1:18" ht="15" customHeight="1" x14ac:dyDescent="0.2">
      <c r="B105" s="44"/>
      <c r="C105" s="14" t="s">
        <v>129</v>
      </c>
      <c r="D105" s="11" t="s">
        <v>47</v>
      </c>
      <c r="E105" s="11">
        <v>70</v>
      </c>
      <c r="F105" s="15"/>
      <c r="G105" s="11">
        <v>10000</v>
      </c>
      <c r="H105" s="11">
        <v>10000</v>
      </c>
      <c r="I105" s="11">
        <v>10000</v>
      </c>
      <c r="J105" s="12">
        <v>0.06</v>
      </c>
      <c r="K105" s="11">
        <v>0.01</v>
      </c>
      <c r="L105" s="13">
        <v>0.01</v>
      </c>
      <c r="M105" s="44"/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 s="44"/>
    </row>
    <row r="106" spans="1:18" ht="15" customHeight="1" x14ac:dyDescent="0.2">
      <c r="B106" s="44"/>
      <c r="C106" s="10" t="s">
        <v>130</v>
      </c>
      <c r="D106" s="11"/>
      <c r="E106" s="11"/>
      <c r="F106" s="11"/>
      <c r="G106" s="11"/>
      <c r="H106" s="11"/>
      <c r="I106" s="11"/>
      <c r="J106" s="12"/>
      <c r="K106" s="11"/>
      <c r="L106" s="13"/>
      <c r="M106" s="44"/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 s="44"/>
    </row>
    <row r="107" spans="1:18" ht="15" customHeight="1" thickBot="1" x14ac:dyDescent="0.25">
      <c r="B107" s="44"/>
      <c r="C107" s="14" t="s">
        <v>131</v>
      </c>
      <c r="D107" s="11" t="s">
        <v>47</v>
      </c>
      <c r="E107" s="11">
        <v>71</v>
      </c>
      <c r="F107" s="15"/>
      <c r="G107" s="15"/>
      <c r="H107" s="11">
        <v>50000</v>
      </c>
      <c r="I107" s="11">
        <v>10000</v>
      </c>
      <c r="J107" s="12">
        <v>0.06</v>
      </c>
      <c r="K107" s="11">
        <v>0.05</v>
      </c>
      <c r="L107" s="13">
        <v>0.02</v>
      </c>
      <c r="M107" s="44"/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 s="44"/>
    </row>
    <row r="108" spans="1:18" ht="15" customHeight="1" thickBot="1" x14ac:dyDescent="0.25">
      <c r="A108" s="44"/>
      <c r="B108" s="44"/>
      <c r="C108" s="21" t="s">
        <v>132</v>
      </c>
      <c r="D108" s="22"/>
      <c r="E108" s="22"/>
      <c r="F108" s="22"/>
      <c r="G108" s="22"/>
      <c r="H108" s="22"/>
      <c r="I108" s="22"/>
      <c r="J108" s="27"/>
      <c r="K108" s="22"/>
      <c r="L108" s="28"/>
      <c r="M108" s="44"/>
      <c r="N108" s="44"/>
      <c r="O108" s="44"/>
      <c r="P108" s="44"/>
      <c r="Q108" s="44"/>
      <c r="R108" s="44"/>
    </row>
    <row r="109" spans="1:18" ht="15" customHeight="1" x14ac:dyDescent="0.2">
      <c r="B109" s="44"/>
      <c r="C109" s="10" t="s">
        <v>133</v>
      </c>
      <c r="D109" s="11"/>
      <c r="E109" s="11"/>
      <c r="F109" s="11"/>
      <c r="G109" s="11"/>
      <c r="H109" s="11"/>
      <c r="I109" s="11"/>
      <c r="J109" s="12"/>
      <c r="K109" s="11"/>
      <c r="L109" s="13"/>
      <c r="M109" s="44"/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 s="44"/>
    </row>
    <row r="110" spans="1:18" ht="15" customHeight="1" x14ac:dyDescent="0.2">
      <c r="B110" s="44"/>
      <c r="C110" s="14" t="s">
        <v>134</v>
      </c>
      <c r="D110" s="11" t="s">
        <v>47</v>
      </c>
      <c r="E110" s="11">
        <v>72</v>
      </c>
      <c r="F110" s="11">
        <v>5000</v>
      </c>
      <c r="G110" s="11">
        <v>25000</v>
      </c>
      <c r="H110" s="11">
        <v>50000</v>
      </c>
      <c r="I110" s="11">
        <v>10000</v>
      </c>
      <c r="J110" s="12">
        <v>0.06</v>
      </c>
      <c r="K110" s="11">
        <v>0.02</v>
      </c>
      <c r="L110" s="13">
        <v>0.02</v>
      </c>
      <c r="M110" s="44"/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 s="44"/>
    </row>
    <row r="111" spans="1:18" ht="15" customHeight="1" x14ac:dyDescent="0.2">
      <c r="B111" s="44"/>
      <c r="C111" s="14" t="s">
        <v>62</v>
      </c>
      <c r="D111" s="11" t="s">
        <v>47</v>
      </c>
      <c r="E111" s="11">
        <v>73</v>
      </c>
      <c r="F111" s="11">
        <v>5000</v>
      </c>
      <c r="G111" s="11">
        <v>25000</v>
      </c>
      <c r="H111" s="11">
        <v>50000</v>
      </c>
      <c r="I111" s="11">
        <v>10000</v>
      </c>
      <c r="J111" s="12">
        <v>0.06</v>
      </c>
      <c r="K111" s="11">
        <v>0.02</v>
      </c>
      <c r="L111" s="13">
        <v>0.02</v>
      </c>
      <c r="M111" s="44"/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 s="44"/>
    </row>
    <row r="112" spans="1:18" ht="15" customHeight="1" x14ac:dyDescent="0.2">
      <c r="B112" s="44"/>
      <c r="C112" s="14" t="s">
        <v>135</v>
      </c>
      <c r="D112" s="11" t="s">
        <v>47</v>
      </c>
      <c r="E112" s="11">
        <v>74</v>
      </c>
      <c r="F112" s="11">
        <v>5000</v>
      </c>
      <c r="G112" s="11">
        <v>25000</v>
      </c>
      <c r="H112" s="11">
        <v>50000</v>
      </c>
      <c r="I112" s="11">
        <v>10000</v>
      </c>
      <c r="J112" s="12">
        <v>0.06</v>
      </c>
      <c r="K112" s="11">
        <v>0.02</v>
      </c>
      <c r="L112" s="13">
        <v>0.02</v>
      </c>
      <c r="M112" s="44"/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 s="44"/>
    </row>
    <row r="113" spans="1:18" ht="15" customHeight="1" x14ac:dyDescent="0.2">
      <c r="B113" s="44"/>
      <c r="C113" s="10" t="s">
        <v>136</v>
      </c>
      <c r="D113" s="11"/>
      <c r="E113" s="11"/>
      <c r="F113" s="11"/>
      <c r="G113" s="11"/>
      <c r="H113" s="11"/>
      <c r="I113" s="11"/>
      <c r="J113" s="12"/>
      <c r="K113" s="11"/>
      <c r="L113" s="13"/>
      <c r="M113" s="44"/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 s="44"/>
    </row>
    <row r="114" spans="1:18" ht="15" customHeight="1" x14ac:dyDescent="0.2">
      <c r="B114" s="44"/>
      <c r="C114" s="14" t="s">
        <v>137</v>
      </c>
      <c r="D114" s="11" t="s">
        <v>47</v>
      </c>
      <c r="E114" s="11">
        <v>75</v>
      </c>
      <c r="F114" s="15"/>
      <c r="G114" s="15"/>
      <c r="H114" s="11">
        <v>20000</v>
      </c>
      <c r="I114" s="11">
        <v>1000</v>
      </c>
      <c r="J114" s="12">
        <v>0.02</v>
      </c>
      <c r="K114" s="11">
        <v>0.02</v>
      </c>
      <c r="L114" s="13">
        <v>0.02</v>
      </c>
      <c r="M114" s="44"/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 s="44"/>
    </row>
    <row r="115" spans="1:18" ht="15" customHeight="1" x14ac:dyDescent="0.2">
      <c r="B115" s="44"/>
      <c r="C115" s="14" t="s">
        <v>138</v>
      </c>
      <c r="D115" s="11" t="s">
        <v>47</v>
      </c>
      <c r="E115" s="11">
        <v>76</v>
      </c>
      <c r="F115" s="15"/>
      <c r="G115" s="15"/>
      <c r="H115" s="11">
        <v>20000</v>
      </c>
      <c r="I115" s="11">
        <v>1000</v>
      </c>
      <c r="J115" s="12">
        <v>0.02</v>
      </c>
      <c r="K115" s="11">
        <v>0.02</v>
      </c>
      <c r="L115" s="13">
        <v>0.02</v>
      </c>
      <c r="M115" s="44"/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 s="44"/>
    </row>
    <row r="116" spans="1:18" ht="15" customHeight="1" x14ac:dyDescent="0.2">
      <c r="B116" s="44"/>
      <c r="C116" s="14" t="s">
        <v>139</v>
      </c>
      <c r="D116" s="11" t="s">
        <v>47</v>
      </c>
      <c r="E116" s="11">
        <v>77</v>
      </c>
      <c r="F116" s="11">
        <v>10000</v>
      </c>
      <c r="G116" s="11">
        <v>50000</v>
      </c>
      <c r="H116" s="11">
        <v>20000</v>
      </c>
      <c r="I116" s="11">
        <v>1000</v>
      </c>
      <c r="J116" s="12">
        <v>0.02</v>
      </c>
      <c r="K116" s="11">
        <v>0.02</v>
      </c>
      <c r="L116" s="13">
        <v>0.02</v>
      </c>
      <c r="M116" s="44"/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 s="44"/>
    </row>
    <row r="117" spans="1:18" ht="15" customHeight="1" thickBot="1" x14ac:dyDescent="0.25">
      <c r="B117" s="44"/>
      <c r="C117" s="14" t="s">
        <v>48</v>
      </c>
      <c r="D117" s="11" t="s">
        <v>47</v>
      </c>
      <c r="E117" s="11">
        <v>78</v>
      </c>
      <c r="F117" s="15"/>
      <c r="G117" s="15"/>
      <c r="H117" s="11">
        <v>20000</v>
      </c>
      <c r="I117" s="11">
        <v>1000</v>
      </c>
      <c r="J117" s="12">
        <v>0.02</v>
      </c>
      <c r="K117" s="11">
        <v>0.02</v>
      </c>
      <c r="L117" s="13">
        <v>0.02</v>
      </c>
      <c r="M117" s="44"/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 s="44"/>
    </row>
    <row r="118" spans="1:18" ht="15" customHeight="1" thickBot="1" x14ac:dyDescent="0.25">
      <c r="A118" s="44"/>
      <c r="B118" s="44"/>
      <c r="C118" s="21" t="s">
        <v>140</v>
      </c>
      <c r="D118" s="22"/>
      <c r="E118" s="22"/>
      <c r="F118" s="22"/>
      <c r="G118" s="22"/>
      <c r="H118" s="22"/>
      <c r="I118" s="22"/>
      <c r="J118" s="27"/>
      <c r="K118" s="22"/>
      <c r="L118" s="28"/>
      <c r="M118" s="44"/>
      <c r="N118" s="44"/>
      <c r="O118" s="44"/>
      <c r="P118" s="44"/>
      <c r="Q118" s="44"/>
      <c r="R118" s="44"/>
    </row>
    <row r="119" spans="1:18" ht="15" customHeight="1" x14ac:dyDescent="0.2">
      <c r="B119" s="44"/>
      <c r="C119" s="10" t="s">
        <v>141</v>
      </c>
      <c r="D119" s="11"/>
      <c r="E119" s="11"/>
      <c r="F119" s="11"/>
      <c r="G119" s="11"/>
      <c r="H119" s="11"/>
      <c r="I119" s="11"/>
      <c r="J119" s="12"/>
      <c r="K119" s="11"/>
      <c r="L119" s="13"/>
      <c r="M119" s="44"/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 s="44"/>
    </row>
    <row r="120" spans="1:18" ht="15" customHeight="1" x14ac:dyDescent="0.2">
      <c r="B120" s="44"/>
      <c r="C120" s="14" t="s">
        <v>142</v>
      </c>
      <c r="D120" s="11" t="s">
        <v>47</v>
      </c>
      <c r="E120" s="11">
        <v>79</v>
      </c>
      <c r="F120" s="15"/>
      <c r="G120" s="15"/>
      <c r="H120" s="11">
        <v>20000</v>
      </c>
      <c r="I120" s="11">
        <v>1000</v>
      </c>
      <c r="J120" s="12">
        <v>0.02</v>
      </c>
      <c r="K120" s="11">
        <v>0.02</v>
      </c>
      <c r="L120" s="13">
        <v>0.02</v>
      </c>
      <c r="M120" s="44"/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 s="44"/>
    </row>
    <row r="121" spans="1:18" ht="15" customHeight="1" x14ac:dyDescent="0.2">
      <c r="B121" s="44"/>
      <c r="C121" s="14" t="s">
        <v>50</v>
      </c>
      <c r="D121" s="11" t="s">
        <v>47</v>
      </c>
      <c r="E121" s="11">
        <v>80</v>
      </c>
      <c r="F121" s="15"/>
      <c r="G121" s="15"/>
      <c r="H121" s="11">
        <v>20000</v>
      </c>
      <c r="I121" s="11">
        <v>1000</v>
      </c>
      <c r="J121" s="12">
        <v>0.02</v>
      </c>
      <c r="K121" s="11">
        <v>0.02</v>
      </c>
      <c r="L121" s="13">
        <v>0.02</v>
      </c>
      <c r="M121" s="44"/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 s="44"/>
    </row>
    <row r="122" spans="1:18" ht="15" customHeight="1" x14ac:dyDescent="0.2">
      <c r="B122" s="44"/>
      <c r="C122" s="14" t="s">
        <v>143</v>
      </c>
      <c r="D122" s="11" t="s">
        <v>47</v>
      </c>
      <c r="E122" s="11">
        <v>81</v>
      </c>
      <c r="F122" s="15"/>
      <c r="G122" s="15"/>
      <c r="H122" s="11">
        <v>20000</v>
      </c>
      <c r="I122" s="11">
        <v>1000</v>
      </c>
      <c r="J122" s="12">
        <v>0.02</v>
      </c>
      <c r="K122" s="11">
        <v>0.02</v>
      </c>
      <c r="L122" s="13">
        <v>0.02</v>
      </c>
      <c r="M122" s="44"/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 s="44"/>
    </row>
    <row r="123" spans="1:18" ht="15" customHeight="1" x14ac:dyDescent="0.2">
      <c r="B123" s="44"/>
      <c r="C123" s="14" t="s">
        <v>144</v>
      </c>
      <c r="D123" s="11" t="s">
        <v>47</v>
      </c>
      <c r="E123" s="11">
        <v>82</v>
      </c>
      <c r="F123" s="15"/>
      <c r="G123" s="15"/>
      <c r="H123" s="11">
        <v>20000</v>
      </c>
      <c r="I123" s="11">
        <v>1000</v>
      </c>
      <c r="J123" s="12">
        <v>0.02</v>
      </c>
      <c r="K123" s="11">
        <v>0.06</v>
      </c>
      <c r="L123" s="13">
        <v>0.06</v>
      </c>
      <c r="M123" s="44"/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 s="44"/>
    </row>
    <row r="124" spans="1:18" ht="15" customHeight="1" x14ac:dyDescent="0.2">
      <c r="B124" s="44"/>
      <c r="C124" s="10" t="s">
        <v>145</v>
      </c>
      <c r="D124" s="11"/>
      <c r="E124" s="11"/>
      <c r="F124" s="11"/>
      <c r="G124" s="11"/>
      <c r="H124" s="11"/>
      <c r="I124" s="11"/>
      <c r="J124" s="12"/>
      <c r="K124" s="11"/>
      <c r="L124" s="13"/>
      <c r="M124" s="44"/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 s="44"/>
    </row>
    <row r="125" spans="1:18" ht="15" customHeight="1" x14ac:dyDescent="0.2">
      <c r="B125" s="44"/>
      <c r="C125" s="14" t="s">
        <v>146</v>
      </c>
      <c r="D125" s="11" t="s">
        <v>47</v>
      </c>
      <c r="E125" s="11">
        <v>83</v>
      </c>
      <c r="F125" s="15"/>
      <c r="G125" s="15"/>
      <c r="H125" s="11">
        <v>20000</v>
      </c>
      <c r="I125" s="11">
        <v>1000</v>
      </c>
      <c r="J125" s="12">
        <v>0.02</v>
      </c>
      <c r="K125" s="11">
        <v>0.01</v>
      </c>
      <c r="L125" s="13">
        <v>0.01</v>
      </c>
      <c r="M125" s="44"/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 s="44"/>
    </row>
    <row r="126" spans="1:18" ht="15" customHeight="1" x14ac:dyDescent="0.2">
      <c r="B126" s="44"/>
      <c r="C126" s="14" t="s">
        <v>147</v>
      </c>
      <c r="D126" s="11" t="s">
        <v>47</v>
      </c>
      <c r="E126" s="11">
        <v>84</v>
      </c>
      <c r="F126" s="15"/>
      <c r="G126" s="15"/>
      <c r="H126" s="11">
        <v>20000</v>
      </c>
      <c r="I126" s="11">
        <v>1000</v>
      </c>
      <c r="J126" s="12">
        <v>0.02</v>
      </c>
      <c r="K126" s="11">
        <v>0.01</v>
      </c>
      <c r="L126" s="13">
        <v>0.01</v>
      </c>
      <c r="M126" s="44"/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 s="44"/>
    </row>
    <row r="127" spans="1:18" ht="15" customHeight="1" x14ac:dyDescent="0.2">
      <c r="B127" s="44"/>
      <c r="C127" s="14" t="s">
        <v>148</v>
      </c>
      <c r="D127" s="11" t="s">
        <v>47</v>
      </c>
      <c r="E127" s="11">
        <v>85</v>
      </c>
      <c r="F127" s="15"/>
      <c r="G127" s="15"/>
      <c r="H127" s="11">
        <v>20000</v>
      </c>
      <c r="I127" s="11">
        <v>1000</v>
      </c>
      <c r="J127" s="12">
        <v>0.02</v>
      </c>
      <c r="K127" s="11">
        <v>0.01</v>
      </c>
      <c r="L127" s="13">
        <v>0.01</v>
      </c>
      <c r="M127" s="44"/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 s="44"/>
    </row>
    <row r="128" spans="1:18" ht="15" customHeight="1" x14ac:dyDescent="0.2">
      <c r="B128" s="44"/>
      <c r="C128" s="14" t="s">
        <v>149</v>
      </c>
      <c r="D128" s="11" t="s">
        <v>47</v>
      </c>
      <c r="E128" s="11">
        <v>86</v>
      </c>
      <c r="F128" s="15"/>
      <c r="G128" s="11">
        <v>10000</v>
      </c>
      <c r="H128" s="11">
        <v>20000</v>
      </c>
      <c r="I128" s="11">
        <v>1000</v>
      </c>
      <c r="J128" s="12">
        <v>0.02</v>
      </c>
      <c r="K128" s="11">
        <v>0.01</v>
      </c>
      <c r="L128" s="13">
        <v>0.01</v>
      </c>
      <c r="M128" s="44"/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 s="44"/>
    </row>
    <row r="129" spans="1:18" ht="15" customHeight="1" x14ac:dyDescent="0.2">
      <c r="B129" s="44"/>
      <c r="C129" s="14" t="s">
        <v>150</v>
      </c>
      <c r="D129" s="11" t="s">
        <v>47</v>
      </c>
      <c r="E129" s="11">
        <v>87</v>
      </c>
      <c r="F129" s="15"/>
      <c r="G129" s="15"/>
      <c r="H129" s="11">
        <v>20000</v>
      </c>
      <c r="I129" s="11">
        <v>1000</v>
      </c>
      <c r="J129" s="12">
        <v>0.02</v>
      </c>
      <c r="K129" s="11">
        <v>0.01</v>
      </c>
      <c r="L129" s="13">
        <v>0.01</v>
      </c>
      <c r="M129" s="44"/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 s="44"/>
    </row>
    <row r="130" spans="1:18" ht="15" customHeight="1" x14ac:dyDescent="0.2">
      <c r="B130" s="44"/>
      <c r="C130" s="14" t="s">
        <v>151</v>
      </c>
      <c r="D130" s="11" t="s">
        <v>47</v>
      </c>
      <c r="E130" s="11">
        <v>88</v>
      </c>
      <c r="F130" s="11">
        <v>50000</v>
      </c>
      <c r="G130" s="11">
        <v>10000</v>
      </c>
      <c r="H130" s="11">
        <v>20000</v>
      </c>
      <c r="I130" s="11">
        <v>1000</v>
      </c>
      <c r="J130" s="12">
        <v>0.02</v>
      </c>
      <c r="K130" s="11">
        <v>0.01</v>
      </c>
      <c r="L130" s="13">
        <v>0.01</v>
      </c>
      <c r="M130" s="44"/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 s="44"/>
    </row>
    <row r="131" spans="1:18" ht="15" customHeight="1" x14ac:dyDescent="0.2">
      <c r="B131" s="44"/>
      <c r="C131" s="14" t="s">
        <v>152</v>
      </c>
      <c r="D131" s="11" t="s">
        <v>47</v>
      </c>
      <c r="E131" s="11">
        <v>89</v>
      </c>
      <c r="F131" s="15"/>
      <c r="G131" s="15"/>
      <c r="H131" s="11">
        <v>20000</v>
      </c>
      <c r="I131" s="11">
        <v>1000</v>
      </c>
      <c r="J131" s="12">
        <v>0.02</v>
      </c>
      <c r="K131" s="11">
        <v>0.01</v>
      </c>
      <c r="L131" s="13">
        <v>0.01</v>
      </c>
      <c r="M131" s="44"/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 s="44"/>
    </row>
    <row r="132" spans="1:18" ht="15" customHeight="1" x14ac:dyDescent="0.2">
      <c r="B132" s="44"/>
      <c r="C132" s="14" t="s">
        <v>153</v>
      </c>
      <c r="D132" s="11" t="s">
        <v>47</v>
      </c>
      <c r="E132" s="11">
        <v>90</v>
      </c>
      <c r="F132" s="15"/>
      <c r="G132" s="15"/>
      <c r="H132" s="11">
        <v>20000</v>
      </c>
      <c r="I132" s="11">
        <v>1000</v>
      </c>
      <c r="J132" s="12">
        <v>0.02</v>
      </c>
      <c r="K132" s="11">
        <v>0.01</v>
      </c>
      <c r="L132" s="13">
        <v>0.01</v>
      </c>
      <c r="M132" s="44"/>
      <c r="N132">
        <f t="shared" si="12"/>
        <v>0</v>
      </c>
      <c r="O132">
        <f t="shared" si="13"/>
        <v>0</v>
      </c>
      <c r="P132">
        <f t="shared" si="14"/>
        <v>0</v>
      </c>
      <c r="Q132">
        <f t="shared" si="15"/>
        <v>0</v>
      </c>
      <c r="R132" s="44"/>
    </row>
    <row r="133" spans="1:18" ht="15" customHeight="1" x14ac:dyDescent="0.2">
      <c r="B133" s="44"/>
      <c r="C133" s="14" t="s">
        <v>54</v>
      </c>
      <c r="D133" s="11" t="s">
        <v>47</v>
      </c>
      <c r="E133" s="11">
        <v>91</v>
      </c>
      <c r="F133" s="15"/>
      <c r="G133" s="15"/>
      <c r="H133" s="11">
        <v>20000</v>
      </c>
      <c r="I133" s="11">
        <v>1000</v>
      </c>
      <c r="J133" s="12">
        <v>0.02</v>
      </c>
      <c r="K133" s="11">
        <v>0.4</v>
      </c>
      <c r="L133" s="13">
        <v>0.4</v>
      </c>
      <c r="M133" s="44"/>
      <c r="N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0</v>
      </c>
      <c r="R133" s="44"/>
    </row>
    <row r="134" spans="1:18" ht="15" customHeight="1" x14ac:dyDescent="0.2">
      <c r="B134" s="44"/>
      <c r="C134" s="10" t="s">
        <v>154</v>
      </c>
      <c r="D134" s="11"/>
      <c r="E134" s="11"/>
      <c r="F134" s="11"/>
      <c r="G134" s="11"/>
      <c r="H134" s="11"/>
      <c r="I134" s="11"/>
      <c r="J134" s="12"/>
      <c r="K134" s="11"/>
      <c r="L134" s="13"/>
      <c r="M134" s="44"/>
      <c r="N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0</v>
      </c>
      <c r="R134" s="44"/>
    </row>
    <row r="135" spans="1:18" ht="15" customHeight="1" thickBot="1" x14ac:dyDescent="0.25">
      <c r="B135" s="44"/>
      <c r="C135" s="14" t="s">
        <v>155</v>
      </c>
      <c r="D135" s="11" t="s">
        <v>47</v>
      </c>
      <c r="E135" s="11">
        <v>92</v>
      </c>
      <c r="F135" s="15"/>
      <c r="G135" s="15"/>
      <c r="H135" s="11">
        <v>20000</v>
      </c>
      <c r="I135" s="11">
        <v>1000</v>
      </c>
      <c r="J135" s="12">
        <v>0.02</v>
      </c>
      <c r="K135" s="11">
        <v>0.01</v>
      </c>
      <c r="L135" s="13">
        <v>0.01</v>
      </c>
      <c r="M135" s="44"/>
      <c r="N135">
        <f t="shared" si="12"/>
        <v>0</v>
      </c>
      <c r="O135">
        <f t="shared" si="13"/>
        <v>0</v>
      </c>
      <c r="P135">
        <f t="shared" si="14"/>
        <v>0</v>
      </c>
      <c r="Q135">
        <f t="shared" si="15"/>
        <v>0</v>
      </c>
      <c r="R135" s="44"/>
    </row>
    <row r="136" spans="1:18" ht="15" customHeight="1" thickBot="1" x14ac:dyDescent="0.25">
      <c r="A136" s="44"/>
      <c r="B136" s="44"/>
      <c r="C136" s="21" t="s">
        <v>156</v>
      </c>
      <c r="D136" s="22"/>
      <c r="E136" s="22"/>
      <c r="F136" s="22"/>
      <c r="G136" s="22"/>
      <c r="H136" s="22"/>
      <c r="I136" s="22"/>
      <c r="J136" s="27"/>
      <c r="K136" s="22"/>
      <c r="L136" s="28"/>
      <c r="M136" s="44"/>
      <c r="N136" s="44"/>
      <c r="O136" s="44"/>
      <c r="P136" s="44"/>
      <c r="Q136" s="44"/>
      <c r="R136" s="44"/>
    </row>
    <row r="137" spans="1:18" ht="15" customHeight="1" x14ac:dyDescent="0.2">
      <c r="B137" s="44"/>
      <c r="C137" s="10" t="s">
        <v>157</v>
      </c>
      <c r="D137" s="11"/>
      <c r="E137" s="11"/>
      <c r="F137" s="11"/>
      <c r="G137" s="11"/>
      <c r="H137" s="11"/>
      <c r="I137" s="11"/>
      <c r="J137" s="12"/>
      <c r="K137" s="11"/>
      <c r="L137" s="13"/>
      <c r="M137" s="44"/>
      <c r="N137">
        <f t="shared" si="12"/>
        <v>0</v>
      </c>
      <c r="O137">
        <f t="shared" si="13"/>
        <v>0</v>
      </c>
      <c r="P137">
        <f t="shared" si="14"/>
        <v>0</v>
      </c>
      <c r="Q137">
        <f t="shared" si="15"/>
        <v>0</v>
      </c>
      <c r="R137" s="44"/>
    </row>
    <row r="138" spans="1:18" ht="15" customHeight="1" x14ac:dyDescent="0.2">
      <c r="B138" s="44"/>
      <c r="C138" s="14" t="s">
        <v>158</v>
      </c>
      <c r="D138" s="11" t="s">
        <v>47</v>
      </c>
      <c r="E138" s="11">
        <v>93</v>
      </c>
      <c r="F138" s="11"/>
      <c r="G138" s="11"/>
      <c r="H138" s="11">
        <v>20000</v>
      </c>
      <c r="I138" s="11">
        <v>1000</v>
      </c>
      <c r="J138" s="12">
        <v>0.02</v>
      </c>
      <c r="K138" s="11">
        <v>0.06</v>
      </c>
      <c r="L138" s="13">
        <v>0.06</v>
      </c>
      <c r="M138" s="44"/>
      <c r="N138">
        <f t="shared" si="12"/>
        <v>0</v>
      </c>
      <c r="O138">
        <f t="shared" si="13"/>
        <v>0</v>
      </c>
      <c r="P138">
        <f t="shared" si="14"/>
        <v>0</v>
      </c>
      <c r="Q138">
        <f t="shared" si="15"/>
        <v>0</v>
      </c>
      <c r="R138" s="44"/>
    </row>
    <row r="139" spans="1:18" ht="15" customHeight="1" x14ac:dyDescent="0.2">
      <c r="B139" s="44"/>
      <c r="C139" s="14" t="s">
        <v>159</v>
      </c>
      <c r="D139" s="11" t="s">
        <v>47</v>
      </c>
      <c r="E139" s="11">
        <v>94</v>
      </c>
      <c r="F139" s="15"/>
      <c r="G139" s="15"/>
      <c r="H139" s="11">
        <v>20000</v>
      </c>
      <c r="I139" s="11">
        <v>1000</v>
      </c>
      <c r="J139" s="12">
        <v>0.02</v>
      </c>
      <c r="K139" s="11">
        <v>0.06</v>
      </c>
      <c r="L139" s="13">
        <v>0.06</v>
      </c>
      <c r="M139" s="44"/>
      <c r="N139">
        <f t="shared" ref="N139:N170" si="16">A139*((SUM(F139:I139))+(J139*1950*80))</f>
        <v>0</v>
      </c>
      <c r="O139">
        <f t="shared" si="13"/>
        <v>0</v>
      </c>
      <c r="P139">
        <f t="shared" si="14"/>
        <v>0</v>
      </c>
      <c r="Q139">
        <f t="shared" si="15"/>
        <v>0</v>
      </c>
      <c r="R139" s="44"/>
    </row>
    <row r="140" spans="1:18" ht="15" customHeight="1" x14ac:dyDescent="0.2">
      <c r="B140" s="44"/>
      <c r="C140" s="14" t="s">
        <v>160</v>
      </c>
      <c r="D140" s="11" t="s">
        <v>47</v>
      </c>
      <c r="E140" s="11">
        <v>95</v>
      </c>
      <c r="F140" s="15"/>
      <c r="G140" s="15"/>
      <c r="H140" s="11">
        <v>20000</v>
      </c>
      <c r="I140" s="11">
        <v>1000</v>
      </c>
      <c r="J140" s="12">
        <v>0.02</v>
      </c>
      <c r="K140" s="11"/>
      <c r="L140" s="13"/>
      <c r="M140" s="44"/>
      <c r="N140">
        <f t="shared" si="16"/>
        <v>0</v>
      </c>
      <c r="O140">
        <f t="shared" si="13"/>
        <v>0</v>
      </c>
      <c r="P140">
        <f t="shared" si="14"/>
        <v>0</v>
      </c>
      <c r="Q140">
        <f t="shared" si="15"/>
        <v>0</v>
      </c>
      <c r="R140" s="44"/>
    </row>
    <row r="141" spans="1:18" ht="15" customHeight="1" x14ac:dyDescent="0.2">
      <c r="B141" s="44"/>
      <c r="C141" s="10" t="s">
        <v>161</v>
      </c>
      <c r="D141" s="11"/>
      <c r="E141" s="11"/>
      <c r="F141" s="11"/>
      <c r="G141" s="11"/>
      <c r="H141" s="11"/>
      <c r="I141" s="11"/>
      <c r="J141" s="12"/>
      <c r="K141" s="11"/>
      <c r="L141" s="13"/>
      <c r="M141" s="44"/>
      <c r="N141">
        <f t="shared" si="16"/>
        <v>0</v>
      </c>
      <c r="O141">
        <f t="shared" si="13"/>
        <v>0</v>
      </c>
      <c r="P141">
        <f t="shared" si="14"/>
        <v>0</v>
      </c>
      <c r="Q141">
        <f t="shared" si="15"/>
        <v>0</v>
      </c>
      <c r="R141" s="44"/>
    </row>
    <row r="142" spans="1:18" ht="15" customHeight="1" x14ac:dyDescent="0.2">
      <c r="B142" s="44"/>
      <c r="C142" s="14" t="s">
        <v>162</v>
      </c>
      <c r="D142" s="11" t="s">
        <v>47</v>
      </c>
      <c r="E142" s="11">
        <v>96</v>
      </c>
      <c r="F142" s="15"/>
      <c r="G142" s="15"/>
      <c r="H142" s="11">
        <v>20000</v>
      </c>
      <c r="I142" s="11">
        <v>1000</v>
      </c>
      <c r="J142" s="12">
        <v>0.02</v>
      </c>
      <c r="K142" s="11">
        <v>0.06</v>
      </c>
      <c r="L142" s="13">
        <v>0.06</v>
      </c>
      <c r="M142" s="44"/>
      <c r="N142">
        <f t="shared" si="16"/>
        <v>0</v>
      </c>
      <c r="O142">
        <f t="shared" ref="O142:O170" si="17">A142*J142</f>
        <v>0</v>
      </c>
      <c r="P142">
        <f t="shared" ref="P142:P170" si="18">A142*K142</f>
        <v>0</v>
      </c>
      <c r="Q142">
        <f t="shared" ref="Q142:Q170" si="19">A142*L142</f>
        <v>0</v>
      </c>
      <c r="R142" s="44"/>
    </row>
    <row r="143" spans="1:18" ht="15" customHeight="1" thickBot="1" x14ac:dyDescent="0.25">
      <c r="B143" s="44"/>
      <c r="C143" s="14" t="s">
        <v>163</v>
      </c>
      <c r="D143" s="11" t="s">
        <v>47</v>
      </c>
      <c r="E143" s="11">
        <v>97</v>
      </c>
      <c r="F143" s="15"/>
      <c r="G143" s="15"/>
      <c r="H143" s="11">
        <v>20000</v>
      </c>
      <c r="I143" s="11">
        <v>1000</v>
      </c>
      <c r="J143" s="12">
        <v>0.02</v>
      </c>
      <c r="K143" s="11">
        <v>0.06</v>
      </c>
      <c r="L143" s="13">
        <v>0.06</v>
      </c>
      <c r="M143" s="44"/>
      <c r="N143">
        <f t="shared" si="16"/>
        <v>0</v>
      </c>
      <c r="O143">
        <f t="shared" si="17"/>
        <v>0</v>
      </c>
      <c r="P143">
        <f t="shared" si="18"/>
        <v>0</v>
      </c>
      <c r="Q143">
        <f t="shared" si="19"/>
        <v>0</v>
      </c>
      <c r="R143" s="44"/>
    </row>
    <row r="144" spans="1:18" ht="15" customHeight="1" thickBot="1" x14ac:dyDescent="0.25">
      <c r="A144" s="44"/>
      <c r="B144" s="44"/>
      <c r="C144" s="21" t="s">
        <v>164</v>
      </c>
      <c r="D144" s="22"/>
      <c r="E144" s="22"/>
      <c r="F144" s="22"/>
      <c r="G144" s="22"/>
      <c r="H144" s="22"/>
      <c r="I144" s="22"/>
      <c r="J144" s="27"/>
      <c r="K144" s="22"/>
      <c r="L144" s="28"/>
      <c r="M144" s="44"/>
      <c r="N144" s="44"/>
      <c r="O144" s="44"/>
      <c r="P144" s="44"/>
      <c r="Q144" s="44"/>
      <c r="R144" s="44"/>
    </row>
    <row r="145" spans="1:18" ht="15" customHeight="1" x14ac:dyDescent="0.2">
      <c r="B145" s="44"/>
      <c r="C145" s="10" t="s">
        <v>165</v>
      </c>
      <c r="D145" s="11"/>
      <c r="E145" s="11"/>
      <c r="F145" s="11"/>
      <c r="G145" s="11"/>
      <c r="H145" s="11"/>
      <c r="I145" s="11"/>
      <c r="J145" s="12"/>
      <c r="K145" s="11"/>
      <c r="L145" s="13"/>
      <c r="M145" s="44"/>
      <c r="N145">
        <f t="shared" si="16"/>
        <v>0</v>
      </c>
      <c r="O145">
        <f t="shared" si="17"/>
        <v>0</v>
      </c>
      <c r="P145">
        <f t="shared" si="18"/>
        <v>0</v>
      </c>
      <c r="Q145">
        <f t="shared" si="19"/>
        <v>0</v>
      </c>
      <c r="R145" s="44"/>
    </row>
    <row r="146" spans="1:18" ht="15" customHeight="1" x14ac:dyDescent="0.2">
      <c r="B146" s="44"/>
      <c r="C146" s="14" t="s">
        <v>166</v>
      </c>
      <c r="D146" s="11" t="s">
        <v>47</v>
      </c>
      <c r="E146" s="11">
        <v>98</v>
      </c>
      <c r="F146" s="11"/>
      <c r="G146" s="11"/>
      <c r="H146" s="11">
        <v>10000</v>
      </c>
      <c r="I146" s="11">
        <v>1000</v>
      </c>
      <c r="J146" s="12">
        <v>0.02</v>
      </c>
      <c r="K146" s="11">
        <v>0.01</v>
      </c>
      <c r="L146" s="13">
        <v>0.01</v>
      </c>
      <c r="M146" s="44"/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 s="44"/>
    </row>
    <row r="147" spans="1:18" ht="15" customHeight="1" x14ac:dyDescent="0.2">
      <c r="B147" s="44"/>
      <c r="C147" s="14" t="s">
        <v>167</v>
      </c>
      <c r="D147" s="11" t="s">
        <v>47</v>
      </c>
      <c r="E147" s="11">
        <v>99</v>
      </c>
      <c r="F147" s="15"/>
      <c r="G147" s="15"/>
      <c r="H147" s="11">
        <v>10000</v>
      </c>
      <c r="I147" s="11">
        <v>1000</v>
      </c>
      <c r="J147" s="12">
        <v>0.02</v>
      </c>
      <c r="K147" s="11">
        <v>0.01</v>
      </c>
      <c r="L147" s="13">
        <v>0.01</v>
      </c>
      <c r="M147" s="44"/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 s="44"/>
    </row>
    <row r="148" spans="1:18" ht="15" customHeight="1" x14ac:dyDescent="0.2">
      <c r="B148" s="44"/>
      <c r="C148" s="14" t="s">
        <v>168</v>
      </c>
      <c r="D148" s="11" t="s">
        <v>47</v>
      </c>
      <c r="E148" s="11">
        <v>100</v>
      </c>
      <c r="F148" s="15"/>
      <c r="G148" s="15"/>
      <c r="H148" s="11">
        <v>10000</v>
      </c>
      <c r="I148" s="11">
        <v>1000</v>
      </c>
      <c r="J148" s="12">
        <v>0.02</v>
      </c>
      <c r="K148" s="11">
        <v>0.01</v>
      </c>
      <c r="L148" s="13">
        <v>0.01</v>
      </c>
      <c r="M148" s="44"/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0</v>
      </c>
      <c r="R148" s="44"/>
    </row>
    <row r="149" spans="1:18" ht="15" customHeight="1" x14ac:dyDescent="0.2">
      <c r="B149" s="44"/>
      <c r="C149" s="14" t="s">
        <v>169</v>
      </c>
      <c r="D149" s="11" t="s">
        <v>47</v>
      </c>
      <c r="E149" s="11">
        <v>101</v>
      </c>
      <c r="F149" s="15"/>
      <c r="G149" s="15"/>
      <c r="H149" s="11">
        <v>10000</v>
      </c>
      <c r="I149" s="11">
        <v>1000</v>
      </c>
      <c r="J149" s="12">
        <v>0.02</v>
      </c>
      <c r="K149" s="11">
        <v>0.01</v>
      </c>
      <c r="L149" s="13">
        <v>0.01</v>
      </c>
      <c r="M149" s="44"/>
      <c r="N149">
        <f t="shared" si="16"/>
        <v>0</v>
      </c>
      <c r="O149">
        <f t="shared" si="17"/>
        <v>0</v>
      </c>
      <c r="P149">
        <f t="shared" si="18"/>
        <v>0</v>
      </c>
      <c r="Q149">
        <f t="shared" si="19"/>
        <v>0</v>
      </c>
      <c r="R149" s="44"/>
    </row>
    <row r="150" spans="1:18" ht="15" customHeight="1" x14ac:dyDescent="0.2">
      <c r="B150" s="44"/>
      <c r="C150" s="14" t="s">
        <v>170</v>
      </c>
      <c r="D150" s="11" t="s">
        <v>47</v>
      </c>
      <c r="E150" s="11">
        <v>102</v>
      </c>
      <c r="F150" s="15"/>
      <c r="G150" s="15"/>
      <c r="H150" s="11">
        <v>10000</v>
      </c>
      <c r="I150" s="11">
        <v>1000</v>
      </c>
      <c r="J150" s="12">
        <v>0.02</v>
      </c>
      <c r="K150" s="11">
        <v>0.06</v>
      </c>
      <c r="L150" s="13">
        <v>0.06</v>
      </c>
      <c r="M150" s="44"/>
      <c r="N150">
        <f t="shared" si="16"/>
        <v>0</v>
      </c>
      <c r="O150">
        <f t="shared" si="17"/>
        <v>0</v>
      </c>
      <c r="P150">
        <f t="shared" si="18"/>
        <v>0</v>
      </c>
      <c r="Q150">
        <f t="shared" si="19"/>
        <v>0</v>
      </c>
      <c r="R150" s="44"/>
    </row>
    <row r="151" spans="1:18" ht="15" customHeight="1" x14ac:dyDescent="0.2">
      <c r="B151" s="44"/>
      <c r="C151" s="14" t="s">
        <v>171</v>
      </c>
      <c r="D151" s="11" t="s">
        <v>47</v>
      </c>
      <c r="E151" s="11">
        <v>103</v>
      </c>
      <c r="F151" s="15"/>
      <c r="G151" s="15"/>
      <c r="H151" s="11">
        <v>10000</v>
      </c>
      <c r="I151" s="11">
        <v>1000</v>
      </c>
      <c r="J151" s="12">
        <v>0.02</v>
      </c>
      <c r="K151" s="11">
        <v>0.01</v>
      </c>
      <c r="L151" s="13">
        <v>0.01</v>
      </c>
      <c r="M151" s="44"/>
      <c r="N151">
        <f t="shared" si="16"/>
        <v>0</v>
      </c>
      <c r="O151">
        <f t="shared" si="17"/>
        <v>0</v>
      </c>
      <c r="P151">
        <f t="shared" si="18"/>
        <v>0</v>
      </c>
      <c r="Q151">
        <f t="shared" si="19"/>
        <v>0</v>
      </c>
      <c r="R151" s="44"/>
    </row>
    <row r="152" spans="1:18" ht="15" customHeight="1" thickBot="1" x14ac:dyDescent="0.25">
      <c r="B152" s="44"/>
      <c r="C152" s="14" t="s">
        <v>43</v>
      </c>
      <c r="D152" s="11" t="s">
        <v>47</v>
      </c>
      <c r="E152" s="11">
        <v>104</v>
      </c>
      <c r="F152" s="15"/>
      <c r="G152" s="15"/>
      <c r="H152" s="11">
        <v>10000</v>
      </c>
      <c r="I152" s="11">
        <v>10000</v>
      </c>
      <c r="J152" s="12">
        <v>0.02</v>
      </c>
      <c r="K152" s="11">
        <v>0.01</v>
      </c>
      <c r="L152" s="13">
        <v>0.01</v>
      </c>
      <c r="M152" s="44"/>
      <c r="N152">
        <f t="shared" si="16"/>
        <v>0</v>
      </c>
      <c r="O152">
        <f t="shared" si="17"/>
        <v>0</v>
      </c>
      <c r="P152">
        <f t="shared" si="18"/>
        <v>0</v>
      </c>
      <c r="Q152">
        <f t="shared" si="19"/>
        <v>0</v>
      </c>
      <c r="R152" s="44"/>
    </row>
    <row r="153" spans="1:18" ht="15" customHeight="1" thickBot="1" x14ac:dyDescent="0.25">
      <c r="A153" s="44"/>
      <c r="B153" s="44"/>
      <c r="C153" s="21" t="s">
        <v>172</v>
      </c>
      <c r="D153" s="22"/>
      <c r="E153" s="22"/>
      <c r="F153" s="22"/>
      <c r="G153" s="22"/>
      <c r="H153" s="22"/>
      <c r="I153" s="22"/>
      <c r="J153" s="27"/>
      <c r="K153" s="22"/>
      <c r="L153" s="28"/>
      <c r="M153" s="44"/>
      <c r="N153" s="44"/>
      <c r="O153" s="44"/>
      <c r="P153" s="44"/>
      <c r="Q153" s="44"/>
      <c r="R153" s="44"/>
    </row>
    <row r="154" spans="1:18" ht="15" customHeight="1" x14ac:dyDescent="0.2">
      <c r="B154" s="44"/>
      <c r="C154" s="10" t="s">
        <v>173</v>
      </c>
      <c r="D154" s="11"/>
      <c r="E154" s="11"/>
      <c r="F154" s="11"/>
      <c r="G154" s="11"/>
      <c r="H154" s="11"/>
      <c r="I154" s="11"/>
      <c r="J154" s="12"/>
      <c r="K154" s="11"/>
      <c r="L154" s="13"/>
      <c r="M154" s="44"/>
      <c r="N154">
        <f t="shared" si="16"/>
        <v>0</v>
      </c>
      <c r="O154">
        <f t="shared" si="17"/>
        <v>0</v>
      </c>
      <c r="P154">
        <f t="shared" si="18"/>
        <v>0</v>
      </c>
      <c r="Q154">
        <f t="shared" si="19"/>
        <v>0</v>
      </c>
      <c r="R154" s="44"/>
    </row>
    <row r="155" spans="1:18" ht="15" customHeight="1" x14ac:dyDescent="0.2">
      <c r="B155" s="44"/>
      <c r="C155" s="14" t="s">
        <v>174</v>
      </c>
      <c r="D155" s="11" t="s">
        <v>47</v>
      </c>
      <c r="E155" s="11">
        <v>105</v>
      </c>
      <c r="F155" s="11"/>
      <c r="G155" s="11"/>
      <c r="H155" s="11">
        <v>20000</v>
      </c>
      <c r="I155" s="11">
        <v>1000</v>
      </c>
      <c r="J155" s="12">
        <v>0.02</v>
      </c>
      <c r="K155" s="11">
        <v>0.01</v>
      </c>
      <c r="L155" s="13">
        <v>0.01</v>
      </c>
      <c r="M155" s="44"/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 s="44"/>
    </row>
    <row r="156" spans="1:18" ht="15" customHeight="1" x14ac:dyDescent="0.2">
      <c r="B156" s="44"/>
      <c r="C156" s="14" t="s">
        <v>175</v>
      </c>
      <c r="D156" s="11" t="s">
        <v>47</v>
      </c>
      <c r="E156" s="11">
        <v>106</v>
      </c>
      <c r="F156" s="15"/>
      <c r="G156" s="15"/>
      <c r="H156" s="11">
        <v>20000</v>
      </c>
      <c r="I156" s="11">
        <v>1000</v>
      </c>
      <c r="J156" s="12">
        <v>0.02</v>
      </c>
      <c r="K156" s="11">
        <v>0.01</v>
      </c>
      <c r="L156" s="13">
        <v>0.01</v>
      </c>
      <c r="M156" s="44"/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 s="44"/>
    </row>
    <row r="157" spans="1:18" ht="15" customHeight="1" x14ac:dyDescent="0.2">
      <c r="B157" s="44"/>
      <c r="C157" s="14" t="s">
        <v>176</v>
      </c>
      <c r="D157" s="11" t="s">
        <v>47</v>
      </c>
      <c r="E157" s="11">
        <v>107</v>
      </c>
      <c r="F157" s="15"/>
      <c r="G157" s="15"/>
      <c r="H157" s="11">
        <v>20000</v>
      </c>
      <c r="I157" s="11">
        <v>10000</v>
      </c>
      <c r="J157" s="12">
        <v>0.02</v>
      </c>
      <c r="K157" s="11">
        <v>0.01</v>
      </c>
      <c r="L157" s="13">
        <v>0.01</v>
      </c>
      <c r="M157" s="44"/>
      <c r="N157">
        <f t="shared" si="16"/>
        <v>0</v>
      </c>
      <c r="O157">
        <f t="shared" si="17"/>
        <v>0</v>
      </c>
      <c r="P157">
        <f t="shared" si="18"/>
        <v>0</v>
      </c>
      <c r="Q157">
        <f t="shared" si="19"/>
        <v>0</v>
      </c>
      <c r="R157" s="44"/>
    </row>
    <row r="158" spans="1:18" ht="15" customHeight="1" x14ac:dyDescent="0.2">
      <c r="B158" s="44"/>
      <c r="C158" s="10" t="s">
        <v>177</v>
      </c>
      <c r="D158" s="11"/>
      <c r="E158" s="11"/>
      <c r="F158" s="11"/>
      <c r="G158" s="11"/>
      <c r="H158" s="11"/>
      <c r="I158" s="11"/>
      <c r="J158" s="12"/>
      <c r="K158" s="11"/>
      <c r="L158" s="13"/>
      <c r="M158" s="44"/>
      <c r="N158">
        <f t="shared" si="16"/>
        <v>0</v>
      </c>
      <c r="O158">
        <f t="shared" si="17"/>
        <v>0</v>
      </c>
      <c r="P158">
        <f t="shared" si="18"/>
        <v>0</v>
      </c>
      <c r="Q158">
        <f t="shared" si="19"/>
        <v>0</v>
      </c>
      <c r="R158" s="44"/>
    </row>
    <row r="159" spans="1:18" ht="15" customHeight="1" thickBot="1" x14ac:dyDescent="0.25">
      <c r="B159" s="44"/>
      <c r="C159" s="14" t="s">
        <v>56</v>
      </c>
      <c r="D159" s="11" t="s">
        <v>47</v>
      </c>
      <c r="E159" s="11">
        <v>108</v>
      </c>
      <c r="F159" s="15"/>
      <c r="G159" s="15"/>
      <c r="H159" s="11">
        <v>20000</v>
      </c>
      <c r="I159" s="11">
        <v>50000</v>
      </c>
      <c r="J159" s="12">
        <v>0.02</v>
      </c>
      <c r="K159" s="11">
        <v>6.5000000000000002E-2</v>
      </c>
      <c r="L159" s="13">
        <v>6.5000000000000002E-2</v>
      </c>
      <c r="M159" s="44"/>
      <c r="N159">
        <f t="shared" si="16"/>
        <v>0</v>
      </c>
      <c r="O159">
        <f t="shared" si="17"/>
        <v>0</v>
      </c>
      <c r="P159">
        <f t="shared" si="18"/>
        <v>0</v>
      </c>
      <c r="Q159">
        <f t="shared" si="19"/>
        <v>0</v>
      </c>
      <c r="R159" s="44"/>
    </row>
    <row r="160" spans="1:18" ht="15" customHeight="1" thickBot="1" x14ac:dyDescent="0.25">
      <c r="A160" s="44"/>
      <c r="B160" s="44"/>
      <c r="C160" s="21" t="s">
        <v>178</v>
      </c>
      <c r="D160" s="22"/>
      <c r="E160" s="22"/>
      <c r="F160" s="22"/>
      <c r="G160" s="22"/>
      <c r="H160" s="22"/>
      <c r="I160" s="22"/>
      <c r="J160" s="27"/>
      <c r="K160" s="22"/>
      <c r="L160" s="28"/>
      <c r="M160" s="44"/>
      <c r="N160" s="44"/>
      <c r="O160" s="44"/>
      <c r="P160" s="44"/>
      <c r="Q160" s="44"/>
      <c r="R160" s="44"/>
    </row>
    <row r="161" spans="1:18" ht="15" customHeight="1" x14ac:dyDescent="0.2">
      <c r="B161" s="44"/>
      <c r="C161" s="10" t="s">
        <v>179</v>
      </c>
      <c r="D161" s="11"/>
      <c r="E161" s="11"/>
      <c r="F161" s="11"/>
      <c r="G161" s="11"/>
      <c r="H161" s="11"/>
      <c r="I161" s="11"/>
      <c r="J161" s="12"/>
      <c r="K161" s="11"/>
      <c r="L161" s="13"/>
      <c r="M161" s="44"/>
      <c r="N161">
        <f t="shared" si="16"/>
        <v>0</v>
      </c>
      <c r="O161">
        <f t="shared" si="17"/>
        <v>0</v>
      </c>
      <c r="P161">
        <f t="shared" si="18"/>
        <v>0</v>
      </c>
      <c r="Q161">
        <f t="shared" si="19"/>
        <v>0</v>
      </c>
      <c r="R161" s="44"/>
    </row>
    <row r="162" spans="1:18" ht="15" customHeight="1" x14ac:dyDescent="0.2">
      <c r="B162" s="44"/>
      <c r="C162" s="14" t="s">
        <v>180</v>
      </c>
      <c r="D162" s="11" t="s">
        <v>47</v>
      </c>
      <c r="E162" s="11">
        <v>109</v>
      </c>
      <c r="F162" s="11"/>
      <c r="G162" s="11"/>
      <c r="H162" s="11">
        <v>10000</v>
      </c>
      <c r="I162" s="11">
        <v>1000</v>
      </c>
      <c r="J162" s="12">
        <v>0.02</v>
      </c>
      <c r="K162" s="11">
        <v>0.01</v>
      </c>
      <c r="L162" s="13">
        <v>0.01</v>
      </c>
      <c r="M162" s="44"/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0</v>
      </c>
      <c r="R162" s="44"/>
    </row>
    <row r="163" spans="1:18" ht="15" customHeight="1" x14ac:dyDescent="0.2">
      <c r="B163" s="44"/>
      <c r="C163" s="14" t="s">
        <v>181</v>
      </c>
      <c r="D163" s="11" t="s">
        <v>47</v>
      </c>
      <c r="E163" s="11">
        <v>110</v>
      </c>
      <c r="F163" s="15"/>
      <c r="G163" s="15"/>
      <c r="H163" s="11">
        <v>10000</v>
      </c>
      <c r="I163" s="11">
        <v>1000</v>
      </c>
      <c r="J163" s="12">
        <v>0.02</v>
      </c>
      <c r="K163" s="11">
        <v>0.01</v>
      </c>
      <c r="L163" s="13">
        <v>0.01</v>
      </c>
      <c r="M163" s="44"/>
      <c r="N163">
        <f t="shared" si="16"/>
        <v>0</v>
      </c>
      <c r="O163">
        <f t="shared" si="17"/>
        <v>0</v>
      </c>
      <c r="P163">
        <f t="shared" si="18"/>
        <v>0</v>
      </c>
      <c r="Q163">
        <f t="shared" si="19"/>
        <v>0</v>
      </c>
      <c r="R163" s="44"/>
    </row>
    <row r="164" spans="1:18" ht="15" customHeight="1" x14ac:dyDescent="0.2">
      <c r="B164" s="44"/>
      <c r="C164" s="14" t="s">
        <v>44</v>
      </c>
      <c r="D164" s="11" t="s">
        <v>47</v>
      </c>
      <c r="E164" s="11">
        <v>111</v>
      </c>
      <c r="F164" s="15"/>
      <c r="G164" s="15"/>
      <c r="H164" s="11">
        <v>10000</v>
      </c>
      <c r="I164" s="11">
        <v>1000</v>
      </c>
      <c r="J164" s="12">
        <v>0.02</v>
      </c>
      <c r="K164" s="11">
        <v>0.01</v>
      </c>
      <c r="L164" s="13">
        <v>0.01</v>
      </c>
      <c r="M164" s="44"/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 s="44"/>
    </row>
    <row r="165" spans="1:18" ht="15" customHeight="1" x14ac:dyDescent="0.2">
      <c r="B165" s="44"/>
      <c r="C165" s="14" t="s">
        <v>45</v>
      </c>
      <c r="D165" s="11" t="s">
        <v>47</v>
      </c>
      <c r="E165" s="11">
        <v>112</v>
      </c>
      <c r="F165" s="15"/>
      <c r="G165" s="15"/>
      <c r="H165" s="11">
        <v>10000</v>
      </c>
      <c r="I165" s="11">
        <v>1000</v>
      </c>
      <c r="J165" s="12">
        <v>0.02</v>
      </c>
      <c r="K165" s="11">
        <v>0.01</v>
      </c>
      <c r="L165" s="13">
        <v>0.01</v>
      </c>
      <c r="M165" s="44"/>
      <c r="N165">
        <f t="shared" si="16"/>
        <v>0</v>
      </c>
      <c r="O165">
        <f t="shared" si="17"/>
        <v>0</v>
      </c>
      <c r="P165">
        <f t="shared" si="18"/>
        <v>0</v>
      </c>
      <c r="Q165">
        <f t="shared" si="19"/>
        <v>0</v>
      </c>
      <c r="R165" s="44"/>
    </row>
    <row r="166" spans="1:18" ht="15" customHeight="1" x14ac:dyDescent="0.2">
      <c r="B166" s="44"/>
      <c r="C166" s="14" t="s">
        <v>182</v>
      </c>
      <c r="D166" s="11" t="s">
        <v>47</v>
      </c>
      <c r="E166" s="11">
        <v>113</v>
      </c>
      <c r="F166" s="15"/>
      <c r="G166" s="15"/>
      <c r="H166" s="11">
        <v>10000</v>
      </c>
      <c r="I166" s="11">
        <v>1000</v>
      </c>
      <c r="J166" s="12">
        <v>0.02</v>
      </c>
      <c r="K166" s="11">
        <v>0.01</v>
      </c>
      <c r="L166" s="13">
        <v>0.01</v>
      </c>
      <c r="M166" s="44"/>
      <c r="N166">
        <f t="shared" si="16"/>
        <v>0</v>
      </c>
      <c r="O166">
        <f t="shared" si="17"/>
        <v>0</v>
      </c>
      <c r="P166">
        <f t="shared" si="18"/>
        <v>0</v>
      </c>
      <c r="Q166">
        <f t="shared" si="19"/>
        <v>0</v>
      </c>
      <c r="R166" s="44"/>
    </row>
    <row r="167" spans="1:18" ht="15" customHeight="1" x14ac:dyDescent="0.2">
      <c r="B167" s="44"/>
      <c r="C167" s="10" t="s">
        <v>183</v>
      </c>
      <c r="D167" s="11"/>
      <c r="E167" s="11"/>
      <c r="F167" s="11"/>
      <c r="G167" s="11"/>
      <c r="H167" s="11"/>
      <c r="I167" s="11"/>
      <c r="J167" s="12"/>
      <c r="K167" s="11"/>
      <c r="L167" s="13"/>
      <c r="M167" s="44"/>
      <c r="N167">
        <f t="shared" si="16"/>
        <v>0</v>
      </c>
      <c r="O167">
        <f t="shared" si="17"/>
        <v>0</v>
      </c>
      <c r="P167">
        <f t="shared" si="18"/>
        <v>0</v>
      </c>
      <c r="Q167">
        <f t="shared" si="19"/>
        <v>0</v>
      </c>
      <c r="R167" s="44"/>
    </row>
    <row r="168" spans="1:18" ht="15" customHeight="1" x14ac:dyDescent="0.2">
      <c r="B168" s="44"/>
      <c r="C168" s="14" t="s">
        <v>184</v>
      </c>
      <c r="D168" s="11" t="s">
        <v>47</v>
      </c>
      <c r="E168" s="11">
        <v>114</v>
      </c>
      <c r="F168" s="15"/>
      <c r="G168" s="15"/>
      <c r="H168" s="11">
        <v>10000</v>
      </c>
      <c r="I168" s="11">
        <v>10000</v>
      </c>
      <c r="J168" s="12">
        <v>0.02</v>
      </c>
      <c r="K168" s="11">
        <v>0.01</v>
      </c>
      <c r="L168" s="13">
        <v>0.01</v>
      </c>
      <c r="M168" s="44"/>
      <c r="N168">
        <f t="shared" si="16"/>
        <v>0</v>
      </c>
      <c r="O168">
        <f t="shared" si="17"/>
        <v>0</v>
      </c>
      <c r="P168">
        <f t="shared" si="18"/>
        <v>0</v>
      </c>
      <c r="Q168">
        <f t="shared" si="19"/>
        <v>0</v>
      </c>
      <c r="R168" s="44"/>
    </row>
    <row r="169" spans="1:18" ht="15" customHeight="1" x14ac:dyDescent="0.2">
      <c r="B169" s="44"/>
      <c r="C169" s="14" t="s">
        <v>185</v>
      </c>
      <c r="D169" s="11" t="s">
        <v>47</v>
      </c>
      <c r="E169" s="11">
        <v>115</v>
      </c>
      <c r="F169" s="15"/>
      <c r="G169" s="15"/>
      <c r="H169" s="11">
        <v>10000</v>
      </c>
      <c r="I169" s="11">
        <v>10000</v>
      </c>
      <c r="J169" s="12">
        <v>0.02</v>
      </c>
      <c r="K169" s="11">
        <v>0.01</v>
      </c>
      <c r="L169" s="13">
        <v>0.01</v>
      </c>
      <c r="M169" s="44"/>
      <c r="N169">
        <f t="shared" si="16"/>
        <v>0</v>
      </c>
      <c r="O169">
        <f t="shared" si="17"/>
        <v>0</v>
      </c>
      <c r="P169">
        <f t="shared" si="18"/>
        <v>0</v>
      </c>
      <c r="Q169">
        <f t="shared" si="19"/>
        <v>0</v>
      </c>
      <c r="R169" s="44"/>
    </row>
    <row r="170" spans="1:18" ht="15" customHeight="1" thickBot="1" x14ac:dyDescent="0.25">
      <c r="B170" s="44"/>
      <c r="C170" s="14" t="s">
        <v>186</v>
      </c>
      <c r="D170" s="11" t="s">
        <v>47</v>
      </c>
      <c r="E170" s="11">
        <v>116</v>
      </c>
      <c r="F170" s="15"/>
      <c r="G170" s="15"/>
      <c r="H170" s="11">
        <v>10000</v>
      </c>
      <c r="I170" s="11">
        <v>10000</v>
      </c>
      <c r="J170" s="12">
        <v>0.02</v>
      </c>
      <c r="K170" s="11">
        <v>0.01</v>
      </c>
      <c r="L170" s="13">
        <v>0.01</v>
      </c>
      <c r="M170" s="44"/>
      <c r="N170">
        <f t="shared" si="16"/>
        <v>0</v>
      </c>
      <c r="O170">
        <f t="shared" si="17"/>
        <v>0</v>
      </c>
      <c r="P170">
        <f t="shared" si="18"/>
        <v>0</v>
      </c>
      <c r="Q170">
        <f t="shared" si="19"/>
        <v>0</v>
      </c>
      <c r="R170" s="44"/>
    </row>
    <row r="171" spans="1:18" ht="15" customHeight="1" thickBot="1" x14ac:dyDescent="0.25">
      <c r="A171" s="44"/>
      <c r="B171" s="44"/>
      <c r="C171" s="29"/>
      <c r="D171" s="22"/>
      <c r="E171" s="22"/>
      <c r="F171" s="22"/>
      <c r="G171" s="22"/>
      <c r="H171" s="22"/>
      <c r="I171" s="22"/>
      <c r="J171" s="27"/>
      <c r="K171" s="22"/>
      <c r="L171" s="28"/>
      <c r="M171" s="44"/>
      <c r="N171" s="28">
        <f>SUM(N10:N170)</f>
        <v>0</v>
      </c>
      <c r="O171" s="28">
        <f t="shared" ref="O171:Q171" si="20">SUM(O10:O170)</f>
        <v>0</v>
      </c>
      <c r="P171" s="28">
        <f t="shared" si="20"/>
        <v>0</v>
      </c>
      <c r="Q171" s="28">
        <f t="shared" si="20"/>
        <v>0</v>
      </c>
      <c r="R171" s="44"/>
    </row>
    <row r="172" spans="1:18" ht="15" customHeight="1" thickBot="1" x14ac:dyDescent="0.25">
      <c r="A172" s="16" t="s">
        <v>305</v>
      </c>
      <c r="B172" s="42"/>
      <c r="C172" s="16" t="s">
        <v>12</v>
      </c>
      <c r="D172" s="17" t="s">
        <v>1</v>
      </c>
      <c r="E172" s="18"/>
      <c r="F172" s="17" t="s">
        <v>26</v>
      </c>
      <c r="G172" s="17"/>
      <c r="H172" s="17"/>
      <c r="I172" s="17"/>
      <c r="J172" s="19"/>
      <c r="K172" s="17" t="s">
        <v>11</v>
      </c>
      <c r="L172" s="20" t="s">
        <v>11</v>
      </c>
      <c r="M172" s="42"/>
      <c r="N172" s="44"/>
      <c r="O172" s="44"/>
      <c r="P172" s="44"/>
      <c r="Q172" s="44"/>
      <c r="R172" s="42"/>
    </row>
    <row r="173" spans="1:18" ht="15" customHeight="1" thickBot="1" x14ac:dyDescent="0.25">
      <c r="A173" s="41" t="s">
        <v>188</v>
      </c>
      <c r="B173" s="43"/>
      <c r="C173" s="35" t="s">
        <v>304</v>
      </c>
      <c r="D173" s="22"/>
      <c r="E173" s="22"/>
      <c r="F173" s="23" t="s">
        <v>13</v>
      </c>
      <c r="G173" s="23" t="s">
        <v>14</v>
      </c>
      <c r="H173" s="23" t="s">
        <v>15</v>
      </c>
      <c r="I173" s="23" t="s">
        <v>32</v>
      </c>
      <c r="J173" s="24" t="s">
        <v>16</v>
      </c>
      <c r="K173" s="25" t="s">
        <v>17</v>
      </c>
      <c r="L173" s="26" t="s">
        <v>18</v>
      </c>
      <c r="M173" s="43"/>
      <c r="N173" s="17" t="s">
        <v>26</v>
      </c>
      <c r="O173" s="17" t="s">
        <v>306</v>
      </c>
      <c r="P173" s="17" t="s">
        <v>11</v>
      </c>
      <c r="Q173" s="20" t="s">
        <v>11</v>
      </c>
      <c r="R173" s="43"/>
    </row>
    <row r="174" spans="1:18" ht="12.75" customHeight="1" x14ac:dyDescent="0.15">
      <c r="B174" s="44"/>
      <c r="C174" s="34" t="s">
        <v>303</v>
      </c>
      <c r="D174" s="31" t="s">
        <v>307</v>
      </c>
      <c r="G174">
        <v>1000</v>
      </c>
      <c r="H174">
        <v>10000</v>
      </c>
      <c r="J174">
        <v>0.05</v>
      </c>
      <c r="K174">
        <v>0.05</v>
      </c>
      <c r="L174">
        <v>0.05</v>
      </c>
      <c r="M174" s="44"/>
      <c r="N174">
        <f t="shared" ref="N174:N180" si="21">A174*((SUM(F174:I174))+(J174*1950*80))</f>
        <v>0</v>
      </c>
      <c r="O174">
        <f t="shared" ref="O174:O180" si="22">A174*J174</f>
        <v>0</v>
      </c>
      <c r="P174">
        <f t="shared" ref="P174:P180" si="23">A174*K174</f>
        <v>0</v>
      </c>
      <c r="Q174">
        <f t="shared" ref="Q174:Q180" si="24">A174*L174</f>
        <v>0</v>
      </c>
      <c r="R174" s="44"/>
    </row>
    <row r="175" spans="1:18" ht="12.75" customHeight="1" x14ac:dyDescent="0.15">
      <c r="B175" s="44"/>
      <c r="C175" s="34" t="s">
        <v>302</v>
      </c>
      <c r="D175" s="31" t="s">
        <v>307</v>
      </c>
      <c r="G175">
        <v>1000</v>
      </c>
      <c r="H175">
        <v>10000</v>
      </c>
      <c r="J175">
        <v>0.05</v>
      </c>
      <c r="K175">
        <v>0.05</v>
      </c>
      <c r="L175">
        <v>0.05</v>
      </c>
      <c r="M175" s="44"/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 s="44"/>
    </row>
    <row r="176" spans="1:18" ht="12.75" customHeight="1" x14ac:dyDescent="0.15">
      <c r="B176" s="44"/>
      <c r="C176" s="34" t="s">
        <v>301</v>
      </c>
      <c r="D176" s="31" t="s">
        <v>307</v>
      </c>
      <c r="G176">
        <v>1000</v>
      </c>
      <c r="H176">
        <v>10000</v>
      </c>
      <c r="J176">
        <v>0.05</v>
      </c>
      <c r="K176">
        <v>0.05</v>
      </c>
      <c r="L176">
        <v>0.05</v>
      </c>
      <c r="M176" s="44"/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 s="44"/>
    </row>
    <row r="177" spans="1:18" ht="12.75" customHeight="1" x14ac:dyDescent="0.15">
      <c r="B177" s="44"/>
      <c r="C177" s="34" t="s">
        <v>300</v>
      </c>
      <c r="D177" s="31" t="s">
        <v>307</v>
      </c>
      <c r="G177">
        <v>1000</v>
      </c>
      <c r="H177">
        <v>10000</v>
      </c>
      <c r="J177">
        <v>0.05</v>
      </c>
      <c r="K177">
        <v>0.05</v>
      </c>
      <c r="L177">
        <v>0.05</v>
      </c>
      <c r="M177" s="44"/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 s="44"/>
    </row>
    <row r="178" spans="1:18" ht="12.75" customHeight="1" x14ac:dyDescent="0.15">
      <c r="B178" s="44"/>
      <c r="C178" s="34" t="s">
        <v>299</v>
      </c>
      <c r="D178" s="31" t="s">
        <v>307</v>
      </c>
      <c r="G178">
        <v>1000</v>
      </c>
      <c r="H178">
        <v>10000</v>
      </c>
      <c r="J178">
        <v>0.05</v>
      </c>
      <c r="K178">
        <v>0.05</v>
      </c>
      <c r="L178">
        <v>0.05</v>
      </c>
      <c r="M178" s="44"/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 s="44"/>
    </row>
    <row r="179" spans="1:18" ht="12.75" customHeight="1" x14ac:dyDescent="0.15">
      <c r="B179" s="44"/>
      <c r="C179" s="34" t="s">
        <v>298</v>
      </c>
      <c r="D179" s="31" t="s">
        <v>307</v>
      </c>
      <c r="G179">
        <v>1000</v>
      </c>
      <c r="H179">
        <v>10000</v>
      </c>
      <c r="J179">
        <v>0.05</v>
      </c>
      <c r="K179">
        <v>0.05</v>
      </c>
      <c r="L179">
        <v>0.05</v>
      </c>
      <c r="M179" s="44"/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 s="44"/>
    </row>
    <row r="180" spans="1:18" ht="12.75" customHeight="1" thickBot="1" x14ac:dyDescent="0.2">
      <c r="B180" s="44"/>
      <c r="C180" s="34" t="s">
        <v>297</v>
      </c>
      <c r="D180" s="31" t="s">
        <v>307</v>
      </c>
      <c r="G180">
        <v>1000</v>
      </c>
      <c r="H180">
        <v>10000</v>
      </c>
      <c r="J180">
        <v>0.05</v>
      </c>
      <c r="K180">
        <v>0.05</v>
      </c>
      <c r="L180">
        <v>0.05</v>
      </c>
      <c r="M180" s="44"/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 s="44"/>
    </row>
    <row r="181" spans="1:18" ht="12.75" customHeight="1" thickBot="1" x14ac:dyDescent="0.2">
      <c r="A181" s="44"/>
      <c r="B181" s="44"/>
      <c r="C181" s="45" t="s">
        <v>296</v>
      </c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2.75" customHeight="1" x14ac:dyDescent="0.2">
      <c r="B182" s="44"/>
      <c r="C182" s="34" t="s">
        <v>295</v>
      </c>
      <c r="D182" s="31" t="s">
        <v>307</v>
      </c>
      <c r="H182" s="11">
        <v>5000</v>
      </c>
      <c r="I182" s="15"/>
      <c r="J182" s="12"/>
      <c r="K182" s="11">
        <v>0.06</v>
      </c>
      <c r="L182" s="13">
        <v>0.06</v>
      </c>
      <c r="M182" s="44"/>
      <c r="N182">
        <f t="shared" ref="N182:N185" si="25">A182*((SUM(F182:I182))+(J182*1950*80))</f>
        <v>0</v>
      </c>
      <c r="O182">
        <f t="shared" ref="O182:O185" si="26">A182*J182</f>
        <v>0</v>
      </c>
      <c r="P182">
        <f t="shared" ref="P182:P185" si="27">A182*K182</f>
        <v>0</v>
      </c>
      <c r="Q182">
        <f t="shared" ref="Q182:Q185" si="28">A182*L182</f>
        <v>0</v>
      </c>
      <c r="R182" s="44"/>
    </row>
    <row r="183" spans="1:18" ht="12.75" customHeight="1" x14ac:dyDescent="0.2">
      <c r="B183" s="44"/>
      <c r="C183" s="34" t="s">
        <v>294</v>
      </c>
      <c r="D183" s="31" t="s">
        <v>307</v>
      </c>
      <c r="H183" s="11">
        <v>5000</v>
      </c>
      <c r="I183" s="15"/>
      <c r="J183" s="12"/>
      <c r="K183" s="11">
        <v>0.06</v>
      </c>
      <c r="L183" s="13">
        <v>0.06</v>
      </c>
      <c r="M183" s="44"/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 s="44"/>
    </row>
    <row r="184" spans="1:18" ht="12.75" customHeight="1" x14ac:dyDescent="0.2">
      <c r="B184" s="44"/>
      <c r="C184" s="34" t="s">
        <v>293</v>
      </c>
      <c r="D184" s="31" t="s">
        <v>307</v>
      </c>
      <c r="H184" s="11">
        <v>5000</v>
      </c>
      <c r="I184" s="15"/>
      <c r="J184" s="12"/>
      <c r="K184" s="11">
        <v>0.06</v>
      </c>
      <c r="L184" s="13">
        <v>0.06</v>
      </c>
      <c r="M184" s="44"/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 s="44"/>
    </row>
    <row r="185" spans="1:18" ht="12.75" customHeight="1" thickBot="1" x14ac:dyDescent="0.25">
      <c r="B185" s="44"/>
      <c r="C185" s="34" t="s">
        <v>292</v>
      </c>
      <c r="D185" s="31" t="s">
        <v>307</v>
      </c>
      <c r="H185" s="11">
        <v>5000</v>
      </c>
      <c r="I185" s="15"/>
      <c r="J185" s="12"/>
      <c r="K185" s="11">
        <v>0.06</v>
      </c>
      <c r="L185" s="13">
        <v>0.06</v>
      </c>
      <c r="M185" s="44"/>
      <c r="N185">
        <f t="shared" si="25"/>
        <v>0</v>
      </c>
      <c r="O185">
        <f t="shared" si="26"/>
        <v>0</v>
      </c>
      <c r="P185">
        <f t="shared" si="27"/>
        <v>0</v>
      </c>
      <c r="Q185">
        <f t="shared" si="28"/>
        <v>0</v>
      </c>
      <c r="R185" s="44"/>
    </row>
    <row r="186" spans="1:18" ht="12.75" customHeight="1" thickBot="1" x14ac:dyDescent="0.2">
      <c r="A186" s="44"/>
      <c r="B186" s="44"/>
      <c r="C186" s="45" t="s">
        <v>291</v>
      </c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2.75" customHeight="1" x14ac:dyDescent="0.2">
      <c r="B187" s="44"/>
      <c r="C187" s="34" t="s">
        <v>290</v>
      </c>
      <c r="D187" s="31" t="s">
        <v>307</v>
      </c>
      <c r="H187" s="11">
        <v>10000</v>
      </c>
      <c r="I187" s="15"/>
      <c r="J187" s="12">
        <v>0.5</v>
      </c>
      <c r="K187" s="11">
        <v>0.06</v>
      </c>
      <c r="L187" s="13">
        <v>0.06</v>
      </c>
      <c r="M187" s="44"/>
      <c r="N187">
        <f t="shared" ref="N187:N192" si="29">A187*((SUM(F187:I187))+(J187*1950*80))</f>
        <v>0</v>
      </c>
      <c r="O187">
        <f t="shared" ref="O187:O192" si="30">A187*J187</f>
        <v>0</v>
      </c>
      <c r="P187">
        <f t="shared" ref="P187:P192" si="31">A187*K187</f>
        <v>0</v>
      </c>
      <c r="Q187">
        <f t="shared" ref="Q187:Q192" si="32">A187*L187</f>
        <v>0</v>
      </c>
      <c r="R187" s="44"/>
    </row>
    <row r="188" spans="1:18" ht="12.75" customHeight="1" x14ac:dyDescent="0.2">
      <c r="B188" s="44"/>
      <c r="C188" s="34" t="s">
        <v>289</v>
      </c>
      <c r="D188" s="31" t="s">
        <v>307</v>
      </c>
      <c r="H188" s="11">
        <v>10000</v>
      </c>
      <c r="I188" s="15"/>
      <c r="J188" s="12">
        <v>0.5</v>
      </c>
      <c r="K188" s="11">
        <v>0.06</v>
      </c>
      <c r="L188" s="13">
        <v>0.06</v>
      </c>
      <c r="M188" s="44"/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0</v>
      </c>
      <c r="R188" s="44"/>
    </row>
    <row r="189" spans="1:18" ht="12.75" customHeight="1" x14ac:dyDescent="0.2">
      <c r="B189" s="44"/>
      <c r="C189" s="34" t="s">
        <v>288</v>
      </c>
      <c r="D189" s="31" t="s">
        <v>307</v>
      </c>
      <c r="H189" s="11">
        <v>10000</v>
      </c>
      <c r="I189" s="15"/>
      <c r="J189" s="12">
        <v>0.5</v>
      </c>
      <c r="K189" s="11">
        <v>0.06</v>
      </c>
      <c r="L189" s="13">
        <v>0.06</v>
      </c>
      <c r="M189" s="44"/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0</v>
      </c>
      <c r="R189" s="44"/>
    </row>
    <row r="190" spans="1:18" ht="12.75" customHeight="1" x14ac:dyDescent="0.2">
      <c r="B190" s="44"/>
      <c r="C190" s="34" t="s">
        <v>287</v>
      </c>
      <c r="D190" s="31" t="s">
        <v>307</v>
      </c>
      <c r="H190" s="11">
        <v>10000</v>
      </c>
      <c r="I190" s="15"/>
      <c r="J190" s="12">
        <v>0.5</v>
      </c>
      <c r="K190" s="11">
        <v>0.06</v>
      </c>
      <c r="L190" s="13">
        <v>0.06</v>
      </c>
      <c r="M190" s="44"/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0</v>
      </c>
      <c r="R190" s="44"/>
    </row>
    <row r="191" spans="1:18" ht="12.75" customHeight="1" x14ac:dyDescent="0.2">
      <c r="B191" s="44"/>
      <c r="C191" s="34" t="s">
        <v>286</v>
      </c>
      <c r="D191" s="31" t="s">
        <v>307</v>
      </c>
      <c r="H191" s="11">
        <v>10000</v>
      </c>
      <c r="I191" s="15"/>
      <c r="J191" s="12">
        <v>0.5</v>
      </c>
      <c r="K191" s="11">
        <v>0.06</v>
      </c>
      <c r="L191" s="13">
        <v>0.06</v>
      </c>
      <c r="M191" s="44"/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0</v>
      </c>
      <c r="R191" s="44"/>
    </row>
    <row r="192" spans="1:18" ht="12.75" customHeight="1" thickBot="1" x14ac:dyDescent="0.25">
      <c r="B192" s="44"/>
      <c r="C192" s="39" t="s">
        <v>285</v>
      </c>
      <c r="D192" s="31" t="s">
        <v>307</v>
      </c>
      <c r="H192" s="11">
        <v>10000</v>
      </c>
      <c r="I192" s="15"/>
      <c r="J192" s="12">
        <v>0.5</v>
      </c>
      <c r="K192" s="11">
        <v>0.06</v>
      </c>
      <c r="L192" s="13">
        <v>0.06</v>
      </c>
      <c r="M192" s="44"/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0</v>
      </c>
      <c r="R192" s="44"/>
    </row>
    <row r="193" spans="1:18" ht="12.75" customHeight="1" thickBot="1" x14ac:dyDescent="0.2">
      <c r="A193" s="44"/>
      <c r="B193" s="44"/>
      <c r="C193" s="45" t="s">
        <v>284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2.75" customHeight="1" x14ac:dyDescent="0.2">
      <c r="B194" s="44"/>
      <c r="C194" s="34" t="s">
        <v>283</v>
      </c>
      <c r="D194" s="31" t="s">
        <v>307</v>
      </c>
      <c r="H194" s="11">
        <v>10000</v>
      </c>
      <c r="I194" s="15"/>
      <c r="J194" s="12">
        <v>0.5</v>
      </c>
      <c r="K194" s="11">
        <v>0.06</v>
      </c>
      <c r="L194" s="13">
        <v>0.06</v>
      </c>
      <c r="M194" s="44"/>
      <c r="N194">
        <f t="shared" ref="N194:N196" si="33">A194*((SUM(F194:I194))+(J194*1950*80))</f>
        <v>0</v>
      </c>
      <c r="O194">
        <f t="shared" ref="O194:O196" si="34">A194*J194</f>
        <v>0</v>
      </c>
      <c r="P194">
        <f t="shared" ref="P194:P196" si="35">A194*K194</f>
        <v>0</v>
      </c>
      <c r="Q194">
        <f t="shared" ref="Q194:Q196" si="36">A194*L194</f>
        <v>0</v>
      </c>
      <c r="R194" s="44"/>
    </row>
    <row r="195" spans="1:18" ht="12.75" customHeight="1" x14ac:dyDescent="0.2">
      <c r="B195" s="44"/>
      <c r="C195" s="34" t="s">
        <v>282</v>
      </c>
      <c r="D195" s="31" t="s">
        <v>307</v>
      </c>
      <c r="H195" s="11">
        <v>10000</v>
      </c>
      <c r="I195" s="15"/>
      <c r="J195" s="12">
        <v>0.5</v>
      </c>
      <c r="K195" s="11">
        <v>0.06</v>
      </c>
      <c r="L195" s="13">
        <v>0.06</v>
      </c>
      <c r="M195" s="44"/>
      <c r="N195">
        <f t="shared" si="33"/>
        <v>0</v>
      </c>
      <c r="O195">
        <f t="shared" si="34"/>
        <v>0</v>
      </c>
      <c r="P195">
        <f t="shared" si="35"/>
        <v>0</v>
      </c>
      <c r="Q195">
        <f t="shared" si="36"/>
        <v>0</v>
      </c>
      <c r="R195" s="44"/>
    </row>
    <row r="196" spans="1:18" ht="12.75" customHeight="1" thickBot="1" x14ac:dyDescent="0.25">
      <c r="B196" s="44"/>
      <c r="C196" s="33" t="s">
        <v>281</v>
      </c>
      <c r="D196" s="31" t="s">
        <v>307</v>
      </c>
      <c r="H196" s="11">
        <v>10000</v>
      </c>
      <c r="I196" s="15"/>
      <c r="J196" s="12">
        <v>0.5</v>
      </c>
      <c r="K196" s="11">
        <v>0.06</v>
      </c>
      <c r="L196" s="13">
        <v>0.06</v>
      </c>
      <c r="M196" s="44"/>
      <c r="N196">
        <f t="shared" si="33"/>
        <v>0</v>
      </c>
      <c r="O196">
        <f t="shared" si="34"/>
        <v>0</v>
      </c>
      <c r="P196">
        <f t="shared" si="35"/>
        <v>0</v>
      </c>
      <c r="Q196">
        <f t="shared" si="36"/>
        <v>0</v>
      </c>
      <c r="R196" s="44"/>
    </row>
    <row r="197" spans="1:18" ht="12.75" customHeight="1" thickBot="1" x14ac:dyDescent="0.2">
      <c r="A197" s="44"/>
      <c r="B197" s="44"/>
      <c r="C197" s="45" t="s">
        <v>280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2.75" customHeight="1" x14ac:dyDescent="0.2">
      <c r="B198" s="44"/>
      <c r="C198" s="34" t="s">
        <v>279</v>
      </c>
      <c r="D198" s="31" t="s">
        <v>307</v>
      </c>
      <c r="H198" s="11">
        <v>5000</v>
      </c>
      <c r="I198" s="11"/>
      <c r="J198" s="12">
        <v>0.5</v>
      </c>
      <c r="K198" s="11">
        <v>0.06</v>
      </c>
      <c r="L198" s="13">
        <v>0.06</v>
      </c>
      <c r="M198" s="44"/>
      <c r="N198">
        <f t="shared" ref="N198:N209" si="37">A198*((SUM(F198:I198))+(J198*1950*80))</f>
        <v>0</v>
      </c>
      <c r="O198">
        <f t="shared" ref="O198:O209" si="38">A198*J198</f>
        <v>0</v>
      </c>
      <c r="P198">
        <f t="shared" ref="P198:P209" si="39">A198*K198</f>
        <v>0</v>
      </c>
      <c r="Q198">
        <f t="shared" ref="Q198:Q209" si="40">A198*L198</f>
        <v>0</v>
      </c>
      <c r="R198" s="44"/>
    </row>
    <row r="199" spans="1:18" ht="12.75" customHeight="1" x14ac:dyDescent="0.2">
      <c r="B199" s="44"/>
      <c r="C199" s="34" t="s">
        <v>278</v>
      </c>
      <c r="D199" s="31" t="s">
        <v>307</v>
      </c>
      <c r="H199" s="11">
        <v>5000</v>
      </c>
      <c r="I199" s="11"/>
      <c r="J199" s="12">
        <v>0.5</v>
      </c>
      <c r="K199" s="11">
        <v>0.06</v>
      </c>
      <c r="L199" s="13">
        <v>0.06</v>
      </c>
      <c r="M199" s="44"/>
      <c r="N199">
        <f t="shared" si="37"/>
        <v>0</v>
      </c>
      <c r="O199">
        <f t="shared" si="38"/>
        <v>0</v>
      </c>
      <c r="P199">
        <f t="shared" si="39"/>
        <v>0</v>
      </c>
      <c r="Q199">
        <f t="shared" si="40"/>
        <v>0</v>
      </c>
      <c r="R199" s="44"/>
    </row>
    <row r="200" spans="1:18" ht="12.75" customHeight="1" x14ac:dyDescent="0.2">
      <c r="B200" s="44"/>
      <c r="C200" s="34" t="s">
        <v>277</v>
      </c>
      <c r="D200" s="31" t="s">
        <v>307</v>
      </c>
      <c r="H200" s="11">
        <v>5000</v>
      </c>
      <c r="I200" s="11"/>
      <c r="J200" s="12">
        <v>0.5</v>
      </c>
      <c r="K200" s="11">
        <v>0.06</v>
      </c>
      <c r="L200" s="13">
        <v>0.06</v>
      </c>
      <c r="M200" s="44"/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</v>
      </c>
      <c r="R200" s="44"/>
    </row>
    <row r="201" spans="1:18" ht="12.75" customHeight="1" x14ac:dyDescent="0.2">
      <c r="B201" s="44"/>
      <c r="C201" s="34" t="s">
        <v>276</v>
      </c>
      <c r="D201" s="31" t="s">
        <v>307</v>
      </c>
      <c r="H201" s="11">
        <v>5000</v>
      </c>
      <c r="I201" s="11"/>
      <c r="J201" s="12">
        <v>0.5</v>
      </c>
      <c r="K201" s="11">
        <v>0.06</v>
      </c>
      <c r="L201" s="13">
        <v>0.06</v>
      </c>
      <c r="M201" s="44"/>
      <c r="N201">
        <f t="shared" si="37"/>
        <v>0</v>
      </c>
      <c r="O201">
        <f t="shared" si="38"/>
        <v>0</v>
      </c>
      <c r="P201">
        <f t="shared" si="39"/>
        <v>0</v>
      </c>
      <c r="Q201">
        <f t="shared" si="40"/>
        <v>0</v>
      </c>
      <c r="R201" s="44"/>
    </row>
    <row r="202" spans="1:18" ht="12.75" customHeight="1" x14ac:dyDescent="0.2">
      <c r="B202" s="44"/>
      <c r="C202" s="34" t="s">
        <v>275</v>
      </c>
      <c r="D202" s="31" t="s">
        <v>307</v>
      </c>
      <c r="H202" s="11">
        <v>5000</v>
      </c>
      <c r="J202" s="12">
        <v>0.5</v>
      </c>
      <c r="K202" s="11">
        <v>0.06</v>
      </c>
      <c r="L202" s="13">
        <v>0.06</v>
      </c>
      <c r="M202" s="44"/>
      <c r="N202">
        <f t="shared" si="37"/>
        <v>0</v>
      </c>
      <c r="O202">
        <f t="shared" si="38"/>
        <v>0</v>
      </c>
      <c r="P202">
        <f t="shared" si="39"/>
        <v>0</v>
      </c>
      <c r="Q202">
        <f t="shared" si="40"/>
        <v>0</v>
      </c>
      <c r="R202" s="44"/>
    </row>
    <row r="203" spans="1:18" ht="12.75" customHeight="1" x14ac:dyDescent="0.2">
      <c r="B203" s="44"/>
      <c r="C203" s="34" t="s">
        <v>274</v>
      </c>
      <c r="D203" s="31" t="s">
        <v>307</v>
      </c>
      <c r="H203" s="11">
        <v>5000</v>
      </c>
      <c r="J203" s="12">
        <v>0.5</v>
      </c>
      <c r="K203" s="11">
        <v>0.06</v>
      </c>
      <c r="L203" s="13">
        <v>0.06</v>
      </c>
      <c r="M203" s="44"/>
      <c r="N203">
        <f t="shared" si="37"/>
        <v>0</v>
      </c>
      <c r="O203">
        <f t="shared" si="38"/>
        <v>0</v>
      </c>
      <c r="P203">
        <f t="shared" si="39"/>
        <v>0</v>
      </c>
      <c r="Q203">
        <f t="shared" si="40"/>
        <v>0</v>
      </c>
      <c r="R203" s="44"/>
    </row>
    <row r="204" spans="1:18" ht="12.75" customHeight="1" thickBot="1" x14ac:dyDescent="0.25">
      <c r="B204" s="44"/>
      <c r="C204" s="39" t="s">
        <v>273</v>
      </c>
      <c r="D204" s="31" t="s">
        <v>307</v>
      </c>
      <c r="H204" s="11">
        <v>5000</v>
      </c>
      <c r="J204" s="12">
        <v>0.5</v>
      </c>
      <c r="K204" s="11">
        <v>0.06</v>
      </c>
      <c r="L204" s="13">
        <v>0.06</v>
      </c>
      <c r="M204" s="44"/>
      <c r="N204">
        <f t="shared" si="37"/>
        <v>0</v>
      </c>
      <c r="O204">
        <f t="shared" si="38"/>
        <v>0</v>
      </c>
      <c r="P204">
        <f t="shared" si="39"/>
        <v>0</v>
      </c>
      <c r="Q204">
        <f t="shared" si="40"/>
        <v>0</v>
      </c>
      <c r="R204" s="44"/>
    </row>
    <row r="205" spans="1:18" ht="12.75" customHeight="1" thickBot="1" x14ac:dyDescent="0.2">
      <c r="A205" s="44"/>
      <c r="B205" s="44"/>
      <c r="C205" s="45" t="s">
        <v>272</v>
      </c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2.75" customHeight="1" x14ac:dyDescent="0.2">
      <c r="B206" s="44"/>
      <c r="C206" s="34" t="s">
        <v>271</v>
      </c>
      <c r="D206" s="31" t="s">
        <v>307</v>
      </c>
      <c r="H206">
        <v>10000</v>
      </c>
      <c r="I206">
        <v>3000</v>
      </c>
      <c r="J206" s="12">
        <v>0.5</v>
      </c>
      <c r="K206" s="11">
        <v>0.06</v>
      </c>
      <c r="L206" s="13">
        <v>0.06</v>
      </c>
      <c r="M206" s="44"/>
      <c r="N206">
        <f t="shared" si="37"/>
        <v>0</v>
      </c>
      <c r="O206">
        <f t="shared" si="38"/>
        <v>0</v>
      </c>
      <c r="P206">
        <f t="shared" si="39"/>
        <v>0</v>
      </c>
      <c r="Q206">
        <f t="shared" si="40"/>
        <v>0</v>
      </c>
      <c r="R206" s="44"/>
    </row>
    <row r="207" spans="1:18" ht="12.75" customHeight="1" x14ac:dyDescent="0.2">
      <c r="B207" s="44"/>
      <c r="C207" s="34" t="s">
        <v>270</v>
      </c>
      <c r="D207" s="31" t="s">
        <v>307</v>
      </c>
      <c r="H207" s="11">
        <v>5000</v>
      </c>
      <c r="I207">
        <v>3000</v>
      </c>
      <c r="J207" s="12">
        <v>0.5</v>
      </c>
      <c r="K207" s="11">
        <v>0.06</v>
      </c>
      <c r="L207" s="13">
        <v>0.06</v>
      </c>
      <c r="M207" s="44"/>
      <c r="N207">
        <f t="shared" si="37"/>
        <v>0</v>
      </c>
      <c r="O207">
        <f t="shared" si="38"/>
        <v>0</v>
      </c>
      <c r="P207">
        <f t="shared" si="39"/>
        <v>0</v>
      </c>
      <c r="Q207">
        <f t="shared" si="40"/>
        <v>0</v>
      </c>
      <c r="R207" s="44"/>
    </row>
    <row r="208" spans="1:18" ht="12.75" customHeight="1" x14ac:dyDescent="0.2">
      <c r="B208" s="44"/>
      <c r="C208" s="34" t="s">
        <v>269</v>
      </c>
      <c r="D208" s="31" t="s">
        <v>307</v>
      </c>
      <c r="H208" s="11">
        <v>10000</v>
      </c>
      <c r="I208">
        <v>3000</v>
      </c>
      <c r="J208" s="12">
        <v>0.5</v>
      </c>
      <c r="K208" s="11">
        <v>0.06</v>
      </c>
      <c r="L208" s="13">
        <v>0.06</v>
      </c>
      <c r="M208" s="44"/>
      <c r="N208">
        <f t="shared" si="37"/>
        <v>0</v>
      </c>
      <c r="O208">
        <f t="shared" si="38"/>
        <v>0</v>
      </c>
      <c r="P208">
        <f t="shared" si="39"/>
        <v>0</v>
      </c>
      <c r="Q208">
        <f t="shared" si="40"/>
        <v>0</v>
      </c>
      <c r="R208" s="44"/>
    </row>
    <row r="209" spans="1:18" ht="12.75" customHeight="1" thickBot="1" x14ac:dyDescent="0.25">
      <c r="B209" s="44"/>
      <c r="C209" s="34" t="s">
        <v>268</v>
      </c>
      <c r="D209" s="31" t="s">
        <v>307</v>
      </c>
      <c r="H209" s="11">
        <v>10000</v>
      </c>
      <c r="I209">
        <v>3000</v>
      </c>
      <c r="J209" s="12">
        <v>0.5</v>
      </c>
      <c r="K209" s="11">
        <v>0.06</v>
      </c>
      <c r="L209" s="13">
        <v>0.06</v>
      </c>
      <c r="M209" s="44"/>
      <c r="N209">
        <f t="shared" si="37"/>
        <v>0</v>
      </c>
      <c r="O209">
        <f t="shared" si="38"/>
        <v>0</v>
      </c>
      <c r="P209">
        <f t="shared" si="39"/>
        <v>0</v>
      </c>
      <c r="Q209">
        <f t="shared" si="40"/>
        <v>0</v>
      </c>
      <c r="R209" s="44"/>
    </row>
    <row r="210" spans="1:18" ht="12.75" customHeight="1" thickBot="1" x14ac:dyDescent="0.2">
      <c r="A210" s="44"/>
      <c r="B210" s="44"/>
      <c r="C210" s="45" t="s">
        <v>267</v>
      </c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2.75" customHeight="1" x14ac:dyDescent="0.2">
      <c r="B211" s="44"/>
      <c r="C211" s="34" t="s">
        <v>266</v>
      </c>
      <c r="D211" s="31" t="s">
        <v>307</v>
      </c>
      <c r="H211" s="11">
        <v>10000</v>
      </c>
      <c r="I211" s="15"/>
      <c r="J211" s="12">
        <v>0.5</v>
      </c>
      <c r="K211" s="11">
        <v>0.06</v>
      </c>
      <c r="L211" s="13">
        <v>0.06</v>
      </c>
      <c r="M211" s="44"/>
      <c r="N211">
        <f t="shared" ref="N211:N218" si="41">A211*((SUM(F211:I211))+(J211*1950*80))</f>
        <v>0</v>
      </c>
      <c r="O211">
        <f t="shared" ref="O211:O218" si="42">A211*J211</f>
        <v>0</v>
      </c>
      <c r="P211">
        <f t="shared" ref="P211:P218" si="43">A211*K211</f>
        <v>0</v>
      </c>
      <c r="Q211">
        <f t="shared" ref="Q211:Q218" si="44">A211*L211</f>
        <v>0</v>
      </c>
      <c r="R211" s="44"/>
    </row>
    <row r="212" spans="1:18" ht="12.75" customHeight="1" x14ac:dyDescent="0.2">
      <c r="B212" s="44"/>
      <c r="C212" s="34" t="s">
        <v>265</v>
      </c>
      <c r="D212" s="31" t="s">
        <v>307</v>
      </c>
      <c r="H212" s="11">
        <v>10000</v>
      </c>
      <c r="I212" s="15"/>
      <c r="J212" s="12">
        <v>0.5</v>
      </c>
      <c r="K212" s="11">
        <v>0.06</v>
      </c>
      <c r="L212" s="13">
        <v>0.06</v>
      </c>
      <c r="M212" s="44"/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0</v>
      </c>
      <c r="R212" s="44"/>
    </row>
    <row r="213" spans="1:18" ht="12.75" customHeight="1" x14ac:dyDescent="0.2">
      <c r="B213" s="44"/>
      <c r="C213" s="34" t="s">
        <v>264</v>
      </c>
      <c r="D213" s="31" t="s">
        <v>307</v>
      </c>
      <c r="H213" s="11">
        <v>10000</v>
      </c>
      <c r="I213" s="15"/>
      <c r="J213" s="12">
        <v>0.5</v>
      </c>
      <c r="K213" s="11">
        <v>0.06</v>
      </c>
      <c r="L213" s="13">
        <v>0.06</v>
      </c>
      <c r="M213" s="44"/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0</v>
      </c>
      <c r="R213" s="44"/>
    </row>
    <row r="214" spans="1:18" ht="12.75" customHeight="1" x14ac:dyDescent="0.2">
      <c r="B214" s="44"/>
      <c r="C214" s="34" t="s">
        <v>263</v>
      </c>
      <c r="D214" s="31" t="s">
        <v>307</v>
      </c>
      <c r="H214" s="11">
        <v>10000</v>
      </c>
      <c r="I214" s="15"/>
      <c r="J214" s="12">
        <v>0.5</v>
      </c>
      <c r="K214" s="11">
        <v>0.06</v>
      </c>
      <c r="L214" s="13">
        <v>0.06</v>
      </c>
      <c r="M214" s="44"/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0</v>
      </c>
      <c r="R214" s="44"/>
    </row>
    <row r="215" spans="1:18" ht="12.75" customHeight="1" x14ac:dyDescent="0.2">
      <c r="B215" s="44"/>
      <c r="C215" s="34" t="s">
        <v>262</v>
      </c>
      <c r="D215" s="31" t="s">
        <v>307</v>
      </c>
      <c r="H215" s="11">
        <v>10000</v>
      </c>
      <c r="I215" s="15"/>
      <c r="J215" s="12">
        <v>0.5</v>
      </c>
      <c r="K215" s="11">
        <v>0.06</v>
      </c>
      <c r="L215" s="13">
        <v>0.06</v>
      </c>
      <c r="M215" s="44"/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0</v>
      </c>
      <c r="R215" s="44"/>
    </row>
    <row r="216" spans="1:18" ht="12.75" customHeight="1" x14ac:dyDescent="0.2">
      <c r="B216" s="44"/>
      <c r="C216" s="34" t="s">
        <v>261</v>
      </c>
      <c r="D216" s="31" t="s">
        <v>307</v>
      </c>
      <c r="H216" s="11">
        <v>10000</v>
      </c>
      <c r="I216" s="15"/>
      <c r="J216" s="12">
        <v>0.5</v>
      </c>
      <c r="K216" s="11">
        <v>0.06</v>
      </c>
      <c r="L216" s="13">
        <v>0.06</v>
      </c>
      <c r="M216" s="44"/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0</v>
      </c>
      <c r="R216" s="44"/>
    </row>
    <row r="217" spans="1:18" ht="12.75" customHeight="1" x14ac:dyDescent="0.2">
      <c r="B217" s="44"/>
      <c r="C217" s="34" t="s">
        <v>260</v>
      </c>
      <c r="D217" s="31" t="s">
        <v>307</v>
      </c>
      <c r="H217" s="11">
        <v>10000</v>
      </c>
      <c r="I217" s="15"/>
      <c r="J217" s="12">
        <v>0.5</v>
      </c>
      <c r="K217" s="11">
        <v>0.06</v>
      </c>
      <c r="L217" s="13">
        <v>0.06</v>
      </c>
      <c r="M217" s="44"/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0</v>
      </c>
      <c r="R217" s="44"/>
    </row>
    <row r="218" spans="1:18" ht="12.75" customHeight="1" thickBot="1" x14ac:dyDescent="0.25">
      <c r="B218" s="44"/>
      <c r="C218" s="33" t="s">
        <v>259</v>
      </c>
      <c r="D218" s="31" t="s">
        <v>307</v>
      </c>
      <c r="H218" s="11">
        <v>10000</v>
      </c>
      <c r="I218" s="15"/>
      <c r="J218" s="12">
        <v>0.5</v>
      </c>
      <c r="K218" s="11">
        <v>0.06</v>
      </c>
      <c r="L218" s="13">
        <v>0.06</v>
      </c>
      <c r="M218" s="44"/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0</v>
      </c>
      <c r="R218" s="44"/>
    </row>
    <row r="219" spans="1:18" ht="12.75" customHeight="1" thickBot="1" x14ac:dyDescent="0.25">
      <c r="A219" s="44"/>
      <c r="B219" s="44"/>
      <c r="C219" s="45" t="s">
        <v>258</v>
      </c>
      <c r="D219" s="46"/>
      <c r="E219" s="44"/>
      <c r="F219" s="44"/>
      <c r="G219" s="44"/>
      <c r="H219" s="11">
        <v>10000</v>
      </c>
      <c r="I219" s="15"/>
      <c r="J219" s="12">
        <v>0.5</v>
      </c>
      <c r="K219" s="11">
        <v>0.06</v>
      </c>
      <c r="L219" s="13">
        <v>0.06</v>
      </c>
      <c r="M219" s="44"/>
      <c r="N219" s="44"/>
      <c r="O219" s="44"/>
      <c r="P219" s="44"/>
      <c r="Q219" s="44"/>
      <c r="R219" s="44"/>
    </row>
    <row r="220" spans="1:18" ht="12.75" customHeight="1" x14ac:dyDescent="0.2">
      <c r="B220" s="44"/>
      <c r="C220" s="34" t="s">
        <v>257</v>
      </c>
      <c r="D220" s="31" t="s">
        <v>307</v>
      </c>
      <c r="H220" s="11">
        <v>10000</v>
      </c>
      <c r="I220" s="15"/>
      <c r="J220" s="12">
        <v>0.5</v>
      </c>
      <c r="K220" s="11">
        <v>0.06</v>
      </c>
      <c r="L220" s="13">
        <v>0.06</v>
      </c>
      <c r="M220" s="44"/>
      <c r="N220">
        <f t="shared" ref="N220:N230" si="45">A220*((SUM(F220:I220))+(J220*1950*80))</f>
        <v>0</v>
      </c>
      <c r="O220">
        <f t="shared" ref="O220:O230" si="46">A220*J220</f>
        <v>0</v>
      </c>
      <c r="P220">
        <f t="shared" ref="P220:P230" si="47">A220*K220</f>
        <v>0</v>
      </c>
      <c r="Q220">
        <f t="shared" ref="Q220:Q230" si="48">A220*L220</f>
        <v>0</v>
      </c>
      <c r="R220" s="44"/>
    </row>
    <row r="221" spans="1:18" ht="12.75" customHeight="1" x14ac:dyDescent="0.2">
      <c r="B221" s="44"/>
      <c r="C221" s="34" t="s">
        <v>256</v>
      </c>
      <c r="D221" s="31" t="s">
        <v>307</v>
      </c>
      <c r="H221" s="11">
        <v>10000</v>
      </c>
      <c r="I221" s="15"/>
      <c r="J221" s="12">
        <v>0.5</v>
      </c>
      <c r="K221" s="11">
        <v>0.06</v>
      </c>
      <c r="L221" s="13">
        <v>0.06</v>
      </c>
      <c r="M221" s="44"/>
      <c r="N221">
        <f t="shared" si="45"/>
        <v>0</v>
      </c>
      <c r="O221">
        <f t="shared" si="46"/>
        <v>0</v>
      </c>
      <c r="P221">
        <f t="shared" si="47"/>
        <v>0</v>
      </c>
      <c r="Q221">
        <f t="shared" si="48"/>
        <v>0</v>
      </c>
      <c r="R221" s="44"/>
    </row>
    <row r="222" spans="1:18" ht="12.75" customHeight="1" x14ac:dyDescent="0.2">
      <c r="B222" s="44"/>
      <c r="C222" s="34" t="s">
        <v>255</v>
      </c>
      <c r="D222" s="31" t="s">
        <v>307</v>
      </c>
      <c r="H222" s="11">
        <v>10000</v>
      </c>
      <c r="I222" s="15"/>
      <c r="J222" s="12">
        <v>0.5</v>
      </c>
      <c r="K222" s="11">
        <v>0.06</v>
      </c>
      <c r="L222" s="13">
        <v>0.06</v>
      </c>
      <c r="M222" s="44"/>
      <c r="N222">
        <f t="shared" si="45"/>
        <v>0</v>
      </c>
      <c r="O222">
        <f t="shared" si="46"/>
        <v>0</v>
      </c>
      <c r="P222">
        <f t="shared" si="47"/>
        <v>0</v>
      </c>
      <c r="Q222">
        <f t="shared" si="48"/>
        <v>0</v>
      </c>
      <c r="R222" s="44"/>
    </row>
    <row r="223" spans="1:18" ht="12.75" customHeight="1" x14ac:dyDescent="0.2">
      <c r="B223" s="44"/>
      <c r="C223" s="34" t="s">
        <v>254</v>
      </c>
      <c r="D223" s="31" t="s">
        <v>307</v>
      </c>
      <c r="H223" s="11">
        <v>10000</v>
      </c>
      <c r="I223" s="15"/>
      <c r="J223" s="12">
        <v>0.5</v>
      </c>
      <c r="K223" s="11">
        <v>0.06</v>
      </c>
      <c r="L223" s="13">
        <v>0.06</v>
      </c>
      <c r="M223" s="44"/>
      <c r="N223">
        <f t="shared" si="45"/>
        <v>0</v>
      </c>
      <c r="O223">
        <f t="shared" si="46"/>
        <v>0</v>
      </c>
      <c r="P223">
        <f t="shared" si="47"/>
        <v>0</v>
      </c>
      <c r="Q223">
        <f t="shared" si="48"/>
        <v>0</v>
      </c>
      <c r="R223" s="44"/>
    </row>
    <row r="224" spans="1:18" ht="12.75" customHeight="1" x14ac:dyDescent="0.2">
      <c r="B224" s="44"/>
      <c r="C224" s="34" t="s">
        <v>253</v>
      </c>
      <c r="D224" s="31" t="s">
        <v>307</v>
      </c>
      <c r="H224" s="11">
        <v>10000</v>
      </c>
      <c r="I224" s="15"/>
      <c r="J224" s="12">
        <v>0.5</v>
      </c>
      <c r="K224" s="11">
        <v>0.06</v>
      </c>
      <c r="L224" s="13">
        <v>0.06</v>
      </c>
      <c r="M224" s="44"/>
      <c r="N224">
        <f t="shared" si="45"/>
        <v>0</v>
      </c>
      <c r="O224">
        <f t="shared" si="46"/>
        <v>0</v>
      </c>
      <c r="P224">
        <f t="shared" si="47"/>
        <v>0</v>
      </c>
      <c r="Q224">
        <f t="shared" si="48"/>
        <v>0</v>
      </c>
      <c r="R224" s="44"/>
    </row>
    <row r="225" spans="1:18" ht="12.75" customHeight="1" x14ac:dyDescent="0.2">
      <c r="B225" s="44"/>
      <c r="C225" s="34" t="s">
        <v>252</v>
      </c>
      <c r="D225" s="31" t="s">
        <v>307</v>
      </c>
      <c r="H225" s="11">
        <v>10000</v>
      </c>
      <c r="I225" s="15"/>
      <c r="J225" s="12">
        <v>0.5</v>
      </c>
      <c r="K225" s="11">
        <v>0.06</v>
      </c>
      <c r="L225" s="13">
        <v>0.06</v>
      </c>
      <c r="M225" s="44"/>
      <c r="N225">
        <f t="shared" si="45"/>
        <v>0</v>
      </c>
      <c r="O225">
        <f t="shared" si="46"/>
        <v>0</v>
      </c>
      <c r="P225">
        <f t="shared" si="47"/>
        <v>0</v>
      </c>
      <c r="Q225">
        <f t="shared" si="48"/>
        <v>0</v>
      </c>
      <c r="R225" s="44"/>
    </row>
    <row r="226" spans="1:18" ht="12.75" customHeight="1" x14ac:dyDescent="0.2">
      <c r="B226" s="44"/>
      <c r="C226" s="34" t="s">
        <v>251</v>
      </c>
      <c r="D226" s="31" t="s">
        <v>307</v>
      </c>
      <c r="H226" s="11">
        <v>10000</v>
      </c>
      <c r="I226" s="15"/>
      <c r="J226" s="12">
        <v>0.5</v>
      </c>
      <c r="K226" s="11">
        <v>0.06</v>
      </c>
      <c r="L226" s="13">
        <v>0.06</v>
      </c>
      <c r="M226" s="44"/>
      <c r="N226">
        <f t="shared" si="45"/>
        <v>0</v>
      </c>
      <c r="O226">
        <f t="shared" si="46"/>
        <v>0</v>
      </c>
      <c r="P226">
        <f t="shared" si="47"/>
        <v>0</v>
      </c>
      <c r="Q226">
        <f t="shared" si="48"/>
        <v>0</v>
      </c>
      <c r="R226" s="44"/>
    </row>
    <row r="227" spans="1:18" ht="12.75" customHeight="1" x14ac:dyDescent="0.2">
      <c r="B227" s="44"/>
      <c r="C227" s="34" t="s">
        <v>250</v>
      </c>
      <c r="D227" s="31" t="s">
        <v>307</v>
      </c>
      <c r="H227" s="11">
        <v>10000</v>
      </c>
      <c r="I227" s="15"/>
      <c r="J227" s="12">
        <v>0.5</v>
      </c>
      <c r="K227" s="11">
        <v>0.06</v>
      </c>
      <c r="L227" s="13">
        <v>0.06</v>
      </c>
      <c r="M227" s="44"/>
      <c r="N227">
        <f t="shared" si="45"/>
        <v>0</v>
      </c>
      <c r="O227">
        <f t="shared" si="46"/>
        <v>0</v>
      </c>
      <c r="P227">
        <f t="shared" si="47"/>
        <v>0</v>
      </c>
      <c r="Q227">
        <f t="shared" si="48"/>
        <v>0</v>
      </c>
      <c r="R227" s="44"/>
    </row>
    <row r="228" spans="1:18" ht="12.75" customHeight="1" x14ac:dyDescent="0.2">
      <c r="B228" s="44"/>
      <c r="C228" s="34" t="s">
        <v>249</v>
      </c>
      <c r="D228" s="31" t="s">
        <v>307</v>
      </c>
      <c r="H228" s="11">
        <v>10000</v>
      </c>
      <c r="I228" s="15"/>
      <c r="J228" s="12">
        <v>0.5</v>
      </c>
      <c r="K228" s="11">
        <v>0.06</v>
      </c>
      <c r="L228" s="13">
        <v>0.06</v>
      </c>
      <c r="M228" s="44"/>
      <c r="N228">
        <f t="shared" si="45"/>
        <v>0</v>
      </c>
      <c r="O228">
        <f t="shared" si="46"/>
        <v>0</v>
      </c>
      <c r="P228">
        <f t="shared" si="47"/>
        <v>0</v>
      </c>
      <c r="Q228">
        <f t="shared" si="48"/>
        <v>0</v>
      </c>
      <c r="R228" s="44"/>
    </row>
    <row r="229" spans="1:18" ht="12.75" customHeight="1" x14ac:dyDescent="0.2">
      <c r="B229" s="44"/>
      <c r="C229" s="40" t="s">
        <v>248</v>
      </c>
      <c r="D229" s="31" t="s">
        <v>307</v>
      </c>
      <c r="H229" s="11">
        <v>10000</v>
      </c>
      <c r="I229" s="15"/>
      <c r="J229" s="12">
        <v>0.5</v>
      </c>
      <c r="K229" s="11">
        <v>0.06</v>
      </c>
      <c r="L229" s="13">
        <v>0.06</v>
      </c>
      <c r="M229" s="44"/>
      <c r="N229">
        <f t="shared" si="45"/>
        <v>0</v>
      </c>
      <c r="O229">
        <f t="shared" si="46"/>
        <v>0</v>
      </c>
      <c r="P229">
        <f t="shared" si="47"/>
        <v>0</v>
      </c>
      <c r="Q229">
        <f t="shared" si="48"/>
        <v>0</v>
      </c>
      <c r="R229" s="44"/>
    </row>
    <row r="230" spans="1:18" ht="12.75" customHeight="1" thickBot="1" x14ac:dyDescent="0.25">
      <c r="B230" s="44"/>
      <c r="C230" s="33" t="s">
        <v>247</v>
      </c>
      <c r="D230" s="31" t="s">
        <v>307</v>
      </c>
      <c r="H230" s="11">
        <v>10000</v>
      </c>
      <c r="I230" s="15"/>
      <c r="J230" s="12">
        <v>0.5</v>
      </c>
      <c r="K230" s="11">
        <v>0.06</v>
      </c>
      <c r="L230" s="13">
        <v>0.06</v>
      </c>
      <c r="M230" s="44"/>
      <c r="N230">
        <f t="shared" si="45"/>
        <v>0</v>
      </c>
      <c r="O230">
        <f t="shared" si="46"/>
        <v>0</v>
      </c>
      <c r="P230">
        <f t="shared" si="47"/>
        <v>0</v>
      </c>
      <c r="Q230">
        <f t="shared" si="48"/>
        <v>0</v>
      </c>
      <c r="R230" s="44"/>
    </row>
    <row r="231" spans="1:18" ht="12.75" customHeight="1" thickBot="1" x14ac:dyDescent="0.2">
      <c r="A231" s="44"/>
      <c r="B231" s="44"/>
      <c r="C231" s="45" t="s">
        <v>246</v>
      </c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2.75" customHeight="1" x14ac:dyDescent="0.2">
      <c r="B232" s="44"/>
      <c r="C232" s="37" t="s">
        <v>245</v>
      </c>
      <c r="D232" s="31" t="s">
        <v>307</v>
      </c>
      <c r="H232" s="11">
        <v>5000</v>
      </c>
      <c r="J232" s="12">
        <v>0.5</v>
      </c>
      <c r="K232" s="11">
        <v>0.06</v>
      </c>
      <c r="L232" s="13">
        <v>0.06</v>
      </c>
      <c r="M232" s="44"/>
      <c r="N232">
        <f t="shared" ref="N232:N233" si="49">A232*((SUM(F232:I232))+(J232*1950*80))</f>
        <v>0</v>
      </c>
      <c r="O232">
        <f t="shared" ref="O232:O233" si="50">A232*J232</f>
        <v>0</v>
      </c>
      <c r="P232">
        <f t="shared" ref="P232:P233" si="51">A232*K232</f>
        <v>0</v>
      </c>
      <c r="Q232">
        <f t="shared" ref="Q232:Q233" si="52">A232*L232</f>
        <v>0</v>
      </c>
      <c r="R232" s="44"/>
    </row>
    <row r="233" spans="1:18" ht="12.75" customHeight="1" thickBot="1" x14ac:dyDescent="0.25">
      <c r="B233" s="44"/>
      <c r="C233" s="36" t="s">
        <v>244</v>
      </c>
      <c r="D233" s="31" t="s">
        <v>307</v>
      </c>
      <c r="H233" s="11">
        <v>5000</v>
      </c>
      <c r="J233" s="12">
        <v>0.5</v>
      </c>
      <c r="K233" s="11">
        <v>0.06</v>
      </c>
      <c r="L233" s="13">
        <v>0.06</v>
      </c>
      <c r="M233" s="44"/>
      <c r="N233">
        <f t="shared" si="49"/>
        <v>0</v>
      </c>
      <c r="O233">
        <f t="shared" si="50"/>
        <v>0</v>
      </c>
      <c r="P233">
        <f t="shared" si="51"/>
        <v>0</v>
      </c>
      <c r="Q233">
        <f t="shared" si="52"/>
        <v>0</v>
      </c>
      <c r="R233" s="44"/>
    </row>
    <row r="234" spans="1:18" ht="12.75" customHeight="1" thickBot="1" x14ac:dyDescent="0.2">
      <c r="A234" s="44"/>
      <c r="B234" s="44"/>
      <c r="C234" s="45" t="s">
        <v>243</v>
      </c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2.75" customHeight="1" x14ac:dyDescent="0.2">
      <c r="B235" s="44"/>
      <c r="C235" s="34" t="s">
        <v>242</v>
      </c>
      <c r="D235" s="31" t="s">
        <v>307</v>
      </c>
      <c r="H235" s="11">
        <v>10000</v>
      </c>
      <c r="J235" s="12">
        <v>0.5</v>
      </c>
      <c r="K235" s="11">
        <v>0.06</v>
      </c>
      <c r="L235" s="13">
        <v>0.06</v>
      </c>
      <c r="M235" s="44"/>
      <c r="N235">
        <f t="shared" ref="N235:N239" si="53">A235*((SUM(F235:I235))+(J235*1950*80))</f>
        <v>0</v>
      </c>
      <c r="O235">
        <f t="shared" ref="O235:O239" si="54">A235*J235</f>
        <v>0</v>
      </c>
      <c r="P235">
        <f t="shared" ref="P235:P239" si="55">A235*K235</f>
        <v>0</v>
      </c>
      <c r="Q235">
        <f t="shared" ref="Q235:Q239" si="56">A235*L235</f>
        <v>0</v>
      </c>
      <c r="R235" s="44"/>
    </row>
    <row r="236" spans="1:18" ht="12.75" customHeight="1" x14ac:dyDescent="0.2">
      <c r="B236" s="44"/>
      <c r="C236" s="34" t="s">
        <v>241</v>
      </c>
      <c r="D236" s="31" t="s">
        <v>307</v>
      </c>
      <c r="H236" s="11">
        <v>10000</v>
      </c>
      <c r="J236" s="12">
        <v>0.5</v>
      </c>
      <c r="K236" s="11">
        <v>0.06</v>
      </c>
      <c r="L236" s="13">
        <v>0.06</v>
      </c>
      <c r="M236" s="44"/>
      <c r="N236">
        <f t="shared" si="53"/>
        <v>0</v>
      </c>
      <c r="O236">
        <f t="shared" si="54"/>
        <v>0</v>
      </c>
      <c r="P236">
        <f t="shared" si="55"/>
        <v>0</v>
      </c>
      <c r="Q236">
        <f t="shared" si="56"/>
        <v>0</v>
      </c>
      <c r="R236" s="44"/>
    </row>
    <row r="237" spans="1:18" ht="12.75" customHeight="1" x14ac:dyDescent="0.2">
      <c r="B237" s="44"/>
      <c r="C237" s="34" t="s">
        <v>240</v>
      </c>
      <c r="D237" s="31" t="s">
        <v>307</v>
      </c>
      <c r="H237" s="11">
        <v>10000</v>
      </c>
      <c r="J237" s="12">
        <v>0.5</v>
      </c>
      <c r="K237" s="11">
        <v>0.06</v>
      </c>
      <c r="L237" s="13">
        <v>0.06</v>
      </c>
      <c r="M237" s="44"/>
      <c r="N237">
        <f t="shared" si="53"/>
        <v>0</v>
      </c>
      <c r="O237">
        <f t="shared" si="54"/>
        <v>0</v>
      </c>
      <c r="P237">
        <f t="shared" si="55"/>
        <v>0</v>
      </c>
      <c r="Q237">
        <f t="shared" si="56"/>
        <v>0</v>
      </c>
      <c r="R237" s="44"/>
    </row>
    <row r="238" spans="1:18" ht="12.75" customHeight="1" x14ac:dyDescent="0.2">
      <c r="B238" s="44"/>
      <c r="C238" s="34" t="s">
        <v>239</v>
      </c>
      <c r="D238" s="31" t="s">
        <v>307</v>
      </c>
      <c r="H238">
        <v>50000</v>
      </c>
      <c r="J238" s="12">
        <v>0.5</v>
      </c>
      <c r="K238" s="11">
        <v>0.06</v>
      </c>
      <c r="L238" s="13">
        <v>0.06</v>
      </c>
      <c r="M238" s="44"/>
      <c r="N238">
        <f t="shared" si="53"/>
        <v>0</v>
      </c>
      <c r="O238">
        <f t="shared" si="54"/>
        <v>0</v>
      </c>
      <c r="P238">
        <f t="shared" si="55"/>
        <v>0</v>
      </c>
      <c r="Q238">
        <f t="shared" si="56"/>
        <v>0</v>
      </c>
      <c r="R238" s="44"/>
    </row>
    <row r="239" spans="1:18" ht="12.75" customHeight="1" thickBot="1" x14ac:dyDescent="0.25">
      <c r="B239" s="44"/>
      <c r="C239" s="33" t="s">
        <v>238</v>
      </c>
      <c r="D239" s="31" t="s">
        <v>307</v>
      </c>
      <c r="H239">
        <v>50000</v>
      </c>
      <c r="J239" s="12">
        <v>0.5</v>
      </c>
      <c r="K239" s="11">
        <v>0.06</v>
      </c>
      <c r="L239" s="13">
        <v>0.06</v>
      </c>
      <c r="M239" s="44"/>
      <c r="N239">
        <f t="shared" si="53"/>
        <v>0</v>
      </c>
      <c r="O239">
        <f t="shared" si="54"/>
        <v>0</v>
      </c>
      <c r="P239">
        <f t="shared" si="55"/>
        <v>0</v>
      </c>
      <c r="Q239">
        <f t="shared" si="56"/>
        <v>0</v>
      </c>
      <c r="R239" s="44"/>
    </row>
    <row r="240" spans="1:18" ht="12.75" customHeight="1" thickBot="1" x14ac:dyDescent="0.2">
      <c r="A240" s="44"/>
      <c r="B240" s="44"/>
      <c r="C240" s="45" t="s">
        <v>237</v>
      </c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2.75" customHeight="1" x14ac:dyDescent="0.2">
      <c r="B241" s="44"/>
      <c r="C241" s="34" t="s">
        <v>236</v>
      </c>
      <c r="D241" s="31" t="s">
        <v>307</v>
      </c>
      <c r="H241" s="11">
        <v>10000</v>
      </c>
      <c r="J241" s="12">
        <v>0.5</v>
      </c>
      <c r="K241" s="11">
        <v>0.06</v>
      </c>
      <c r="L241" s="13">
        <v>0.06</v>
      </c>
      <c r="M241" s="44"/>
      <c r="N241">
        <f t="shared" ref="N241:N245" si="57">A241*((SUM(F241:I241))+(J241*1950*80))</f>
        <v>0</v>
      </c>
      <c r="O241">
        <f t="shared" ref="O241:O245" si="58">A241*J241</f>
        <v>0</v>
      </c>
      <c r="P241">
        <f t="shared" ref="P241:P245" si="59">A241*K241</f>
        <v>0</v>
      </c>
      <c r="Q241">
        <f t="shared" ref="Q241:Q245" si="60">A241*L241</f>
        <v>0</v>
      </c>
      <c r="R241" s="44"/>
    </row>
    <row r="242" spans="1:18" ht="12.75" customHeight="1" x14ac:dyDescent="0.2">
      <c r="B242" s="44"/>
      <c r="C242" s="34" t="s">
        <v>235</v>
      </c>
      <c r="D242" s="31" t="s">
        <v>307</v>
      </c>
      <c r="H242" s="11">
        <v>10000</v>
      </c>
      <c r="J242" s="12">
        <v>0.5</v>
      </c>
      <c r="K242" s="11">
        <v>0.06</v>
      </c>
      <c r="L242" s="13">
        <v>0.06</v>
      </c>
      <c r="M242" s="44"/>
      <c r="N242">
        <f t="shared" si="57"/>
        <v>0</v>
      </c>
      <c r="O242">
        <f t="shared" si="58"/>
        <v>0</v>
      </c>
      <c r="P242">
        <f t="shared" si="59"/>
        <v>0</v>
      </c>
      <c r="Q242">
        <f t="shared" si="60"/>
        <v>0</v>
      </c>
      <c r="R242" s="44"/>
    </row>
    <row r="243" spans="1:18" ht="12.75" customHeight="1" x14ac:dyDescent="0.2">
      <c r="B243" s="44"/>
      <c r="C243" s="34" t="s">
        <v>234</v>
      </c>
      <c r="D243" s="31" t="s">
        <v>307</v>
      </c>
      <c r="H243" s="11">
        <v>10000</v>
      </c>
      <c r="J243" s="12">
        <v>0.5</v>
      </c>
      <c r="K243" s="11">
        <v>0.06</v>
      </c>
      <c r="L243" s="13">
        <v>0.06</v>
      </c>
      <c r="M243" s="44"/>
      <c r="N243">
        <f t="shared" si="57"/>
        <v>0</v>
      </c>
      <c r="O243">
        <f t="shared" si="58"/>
        <v>0</v>
      </c>
      <c r="P243">
        <f t="shared" si="59"/>
        <v>0</v>
      </c>
      <c r="Q243">
        <f t="shared" si="60"/>
        <v>0</v>
      </c>
      <c r="R243" s="44"/>
    </row>
    <row r="244" spans="1:18" ht="12.75" customHeight="1" x14ac:dyDescent="0.2">
      <c r="B244" s="44"/>
      <c r="C244" s="34" t="s">
        <v>233</v>
      </c>
      <c r="D244" s="31" t="s">
        <v>307</v>
      </c>
      <c r="H244" s="11">
        <v>10000</v>
      </c>
      <c r="J244" s="12">
        <v>0.5</v>
      </c>
      <c r="K244" s="11">
        <v>0.06</v>
      </c>
      <c r="L244" s="13">
        <v>0.06</v>
      </c>
      <c r="M244" s="44"/>
      <c r="N244">
        <f t="shared" si="57"/>
        <v>0</v>
      </c>
      <c r="O244">
        <f t="shared" si="58"/>
        <v>0</v>
      </c>
      <c r="P244">
        <f t="shared" si="59"/>
        <v>0</v>
      </c>
      <c r="Q244">
        <f t="shared" si="60"/>
        <v>0</v>
      </c>
      <c r="R244" s="44"/>
    </row>
    <row r="245" spans="1:18" ht="12.75" customHeight="1" thickBot="1" x14ac:dyDescent="0.25">
      <c r="B245" s="44"/>
      <c r="C245" s="39" t="s">
        <v>232</v>
      </c>
      <c r="D245" s="31" t="s">
        <v>307</v>
      </c>
      <c r="H245" s="11">
        <v>10000</v>
      </c>
      <c r="J245" s="12">
        <v>0.5</v>
      </c>
      <c r="K245" s="11">
        <v>0.06</v>
      </c>
      <c r="L245" s="13">
        <v>0.06</v>
      </c>
      <c r="M245" s="44"/>
      <c r="N245">
        <f t="shared" si="57"/>
        <v>0</v>
      </c>
      <c r="O245">
        <f t="shared" si="58"/>
        <v>0</v>
      </c>
      <c r="P245">
        <f t="shared" si="59"/>
        <v>0</v>
      </c>
      <c r="Q245">
        <f t="shared" si="60"/>
        <v>0</v>
      </c>
      <c r="R245" s="44"/>
    </row>
    <row r="246" spans="1:18" ht="12.75" customHeight="1" thickBot="1" x14ac:dyDescent="0.2">
      <c r="A246" s="44"/>
      <c r="B246" s="44"/>
      <c r="C246" s="45" t="s">
        <v>231</v>
      </c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2.75" customHeight="1" x14ac:dyDescent="0.2">
      <c r="B247" s="44"/>
      <c r="C247" s="34" t="s">
        <v>230</v>
      </c>
      <c r="D247" s="31" t="s">
        <v>307</v>
      </c>
      <c r="H247" s="11">
        <v>10000</v>
      </c>
      <c r="J247" s="12">
        <v>0.5</v>
      </c>
      <c r="K247" s="11">
        <v>0.06</v>
      </c>
      <c r="L247" s="13">
        <v>0.06</v>
      </c>
      <c r="M247" s="44"/>
      <c r="N247">
        <f t="shared" ref="N247:N254" si="61">A247*((SUM(F247:I247))+(J247*1950*80))</f>
        <v>0</v>
      </c>
      <c r="O247">
        <f t="shared" ref="O247:O254" si="62">A247*J247</f>
        <v>0</v>
      </c>
      <c r="P247">
        <f t="shared" ref="P247:P254" si="63">A247*K247</f>
        <v>0</v>
      </c>
      <c r="Q247">
        <f t="shared" ref="Q247:Q254" si="64">A247*L247</f>
        <v>0</v>
      </c>
      <c r="R247" s="44"/>
    </row>
    <row r="248" spans="1:18" ht="12.75" customHeight="1" x14ac:dyDescent="0.2">
      <c r="B248" s="44"/>
      <c r="C248" s="34" t="s">
        <v>229</v>
      </c>
      <c r="D248" s="31" t="s">
        <v>307</v>
      </c>
      <c r="H248" s="11">
        <v>10000</v>
      </c>
      <c r="J248" s="12">
        <v>0.5</v>
      </c>
      <c r="K248" s="11">
        <v>0.06</v>
      </c>
      <c r="L248" s="13">
        <v>0.06</v>
      </c>
      <c r="M248" s="44"/>
      <c r="N248">
        <f t="shared" si="61"/>
        <v>0</v>
      </c>
      <c r="O248">
        <f t="shared" si="62"/>
        <v>0</v>
      </c>
      <c r="P248">
        <f t="shared" si="63"/>
        <v>0</v>
      </c>
      <c r="Q248">
        <f t="shared" si="64"/>
        <v>0</v>
      </c>
      <c r="R248" s="44"/>
    </row>
    <row r="249" spans="1:18" ht="12.75" customHeight="1" x14ac:dyDescent="0.2">
      <c r="B249" s="44"/>
      <c r="C249" s="34" t="s">
        <v>228</v>
      </c>
      <c r="D249" s="31" t="s">
        <v>307</v>
      </c>
      <c r="H249" s="11">
        <v>10000</v>
      </c>
      <c r="J249" s="12">
        <v>0.5</v>
      </c>
      <c r="K249" s="11">
        <v>0.06</v>
      </c>
      <c r="L249" s="13">
        <v>0.06</v>
      </c>
      <c r="M249" s="44"/>
      <c r="N249">
        <f t="shared" si="61"/>
        <v>0</v>
      </c>
      <c r="O249">
        <f t="shared" si="62"/>
        <v>0</v>
      </c>
      <c r="P249">
        <f t="shared" si="63"/>
        <v>0</v>
      </c>
      <c r="Q249">
        <f t="shared" si="64"/>
        <v>0</v>
      </c>
      <c r="R249" s="44"/>
    </row>
    <row r="250" spans="1:18" ht="12.75" customHeight="1" x14ac:dyDescent="0.2">
      <c r="B250" s="44"/>
      <c r="C250" s="34" t="s">
        <v>227</v>
      </c>
      <c r="D250" s="31" t="s">
        <v>307</v>
      </c>
      <c r="H250" s="11">
        <v>10000</v>
      </c>
      <c r="J250" s="12">
        <v>0.5</v>
      </c>
      <c r="K250" s="11">
        <v>0.06</v>
      </c>
      <c r="L250" s="13">
        <v>0.06</v>
      </c>
      <c r="M250" s="44"/>
      <c r="N250">
        <f t="shared" si="61"/>
        <v>0</v>
      </c>
      <c r="O250">
        <f t="shared" si="62"/>
        <v>0</v>
      </c>
      <c r="P250">
        <f t="shared" si="63"/>
        <v>0</v>
      </c>
      <c r="Q250">
        <f t="shared" si="64"/>
        <v>0</v>
      </c>
      <c r="R250" s="44"/>
    </row>
    <row r="251" spans="1:18" ht="12.75" customHeight="1" x14ac:dyDescent="0.2">
      <c r="B251" s="44"/>
      <c r="C251" s="34" t="s">
        <v>226</v>
      </c>
      <c r="D251" s="31" t="s">
        <v>307</v>
      </c>
      <c r="H251" s="11">
        <v>10000</v>
      </c>
      <c r="J251" s="12">
        <v>0.5</v>
      </c>
      <c r="K251" s="11">
        <v>0.06</v>
      </c>
      <c r="L251" s="13">
        <v>0.06</v>
      </c>
      <c r="M251" s="44"/>
      <c r="N251">
        <f t="shared" si="61"/>
        <v>0</v>
      </c>
      <c r="O251">
        <f t="shared" si="62"/>
        <v>0</v>
      </c>
      <c r="P251">
        <f t="shared" si="63"/>
        <v>0</v>
      </c>
      <c r="Q251">
        <f t="shared" si="64"/>
        <v>0</v>
      </c>
      <c r="R251" s="44"/>
    </row>
    <row r="252" spans="1:18" ht="12.75" customHeight="1" x14ac:dyDescent="0.2">
      <c r="B252" s="44"/>
      <c r="C252" s="34" t="s">
        <v>225</v>
      </c>
      <c r="D252" s="31" t="s">
        <v>307</v>
      </c>
      <c r="H252" s="11">
        <v>10000</v>
      </c>
      <c r="J252" s="12">
        <v>0.5</v>
      </c>
      <c r="K252" s="11">
        <v>0.06</v>
      </c>
      <c r="L252" s="13">
        <v>0.06</v>
      </c>
      <c r="M252" s="44"/>
      <c r="N252">
        <f t="shared" si="61"/>
        <v>0</v>
      </c>
      <c r="O252">
        <f t="shared" si="62"/>
        <v>0</v>
      </c>
      <c r="P252">
        <f t="shared" si="63"/>
        <v>0</v>
      </c>
      <c r="Q252">
        <f t="shared" si="64"/>
        <v>0</v>
      </c>
      <c r="R252" s="44"/>
    </row>
    <row r="253" spans="1:18" ht="12.75" customHeight="1" x14ac:dyDescent="0.2">
      <c r="B253" s="44"/>
      <c r="C253" s="34" t="s">
        <v>224</v>
      </c>
      <c r="D253" s="31" t="s">
        <v>307</v>
      </c>
      <c r="H253" s="11">
        <v>10000</v>
      </c>
      <c r="J253" s="12">
        <v>0.5</v>
      </c>
      <c r="K253" s="11">
        <v>0.06</v>
      </c>
      <c r="L253" s="13">
        <v>0.06</v>
      </c>
      <c r="M253" s="44"/>
      <c r="N253">
        <f t="shared" si="61"/>
        <v>0</v>
      </c>
      <c r="O253">
        <f t="shared" si="62"/>
        <v>0</v>
      </c>
      <c r="P253">
        <f t="shared" si="63"/>
        <v>0</v>
      </c>
      <c r="Q253">
        <f t="shared" si="64"/>
        <v>0</v>
      </c>
      <c r="R253" s="44"/>
    </row>
    <row r="254" spans="1:18" ht="12.75" customHeight="1" thickBot="1" x14ac:dyDescent="0.25">
      <c r="B254" s="44"/>
      <c r="C254" s="33" t="s">
        <v>223</v>
      </c>
      <c r="D254" s="31" t="s">
        <v>307</v>
      </c>
      <c r="H254" s="11">
        <v>10000</v>
      </c>
      <c r="J254" s="12">
        <v>0.5</v>
      </c>
      <c r="K254" s="11">
        <v>0.06</v>
      </c>
      <c r="L254" s="13">
        <v>0.06</v>
      </c>
      <c r="M254" s="44"/>
      <c r="N254">
        <f t="shared" si="61"/>
        <v>0</v>
      </c>
      <c r="O254">
        <f t="shared" si="62"/>
        <v>0</v>
      </c>
      <c r="P254">
        <f t="shared" si="63"/>
        <v>0</v>
      </c>
      <c r="Q254">
        <f t="shared" si="64"/>
        <v>0</v>
      </c>
      <c r="R254" s="44"/>
    </row>
    <row r="255" spans="1:18" ht="12.75" customHeight="1" thickBot="1" x14ac:dyDescent="0.2">
      <c r="A255" s="44"/>
      <c r="B255" s="44"/>
      <c r="C255" s="45" t="s">
        <v>222</v>
      </c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2.75" customHeight="1" x14ac:dyDescent="0.2">
      <c r="B256" s="44"/>
      <c r="C256" s="34" t="s">
        <v>221</v>
      </c>
      <c r="D256" s="31" t="s">
        <v>307</v>
      </c>
      <c r="H256" s="11">
        <v>10000</v>
      </c>
      <c r="J256" s="12">
        <v>0.5</v>
      </c>
      <c r="K256" s="11">
        <v>0.06</v>
      </c>
      <c r="L256" s="13">
        <v>0.06</v>
      </c>
      <c r="M256" s="44"/>
      <c r="N256">
        <f t="shared" ref="N256:N260" si="65">A256*((SUM(F256:I256))+(J256*1950*80))</f>
        <v>0</v>
      </c>
      <c r="O256">
        <f t="shared" ref="O256:O260" si="66">A256*J256</f>
        <v>0</v>
      </c>
      <c r="P256">
        <f t="shared" ref="P256:P260" si="67">A256*K256</f>
        <v>0</v>
      </c>
      <c r="Q256">
        <f t="shared" ref="Q256:Q260" si="68">A256*L256</f>
        <v>0</v>
      </c>
      <c r="R256" s="44"/>
    </row>
    <row r="257" spans="1:18" ht="12.75" customHeight="1" x14ac:dyDescent="0.2">
      <c r="B257" s="44"/>
      <c r="C257" s="34" t="s">
        <v>220</v>
      </c>
      <c r="D257" s="31" t="s">
        <v>307</v>
      </c>
      <c r="H257" s="11">
        <v>10000</v>
      </c>
      <c r="J257" s="12">
        <v>0.5</v>
      </c>
      <c r="K257" s="11">
        <v>0.06</v>
      </c>
      <c r="L257" s="13">
        <v>0.06</v>
      </c>
      <c r="M257" s="44"/>
      <c r="N257">
        <f t="shared" si="65"/>
        <v>0</v>
      </c>
      <c r="O257">
        <f t="shared" si="66"/>
        <v>0</v>
      </c>
      <c r="P257">
        <f t="shared" si="67"/>
        <v>0</v>
      </c>
      <c r="Q257">
        <f t="shared" si="68"/>
        <v>0</v>
      </c>
      <c r="R257" s="44"/>
    </row>
    <row r="258" spans="1:18" ht="12.75" customHeight="1" x14ac:dyDescent="0.2">
      <c r="B258" s="44"/>
      <c r="C258" s="34" t="s">
        <v>219</v>
      </c>
      <c r="D258" s="31" t="s">
        <v>307</v>
      </c>
      <c r="H258" s="11">
        <v>10000</v>
      </c>
      <c r="J258" s="12">
        <v>0.5</v>
      </c>
      <c r="K258" s="11">
        <v>0.06</v>
      </c>
      <c r="L258" s="13">
        <v>0.06</v>
      </c>
      <c r="M258" s="44"/>
      <c r="N258">
        <f t="shared" si="65"/>
        <v>0</v>
      </c>
      <c r="O258">
        <f t="shared" si="66"/>
        <v>0</v>
      </c>
      <c r="P258">
        <f t="shared" si="67"/>
        <v>0</v>
      </c>
      <c r="Q258">
        <f t="shared" si="68"/>
        <v>0</v>
      </c>
      <c r="R258" s="44"/>
    </row>
    <row r="259" spans="1:18" ht="12.75" customHeight="1" x14ac:dyDescent="0.2">
      <c r="B259" s="44"/>
      <c r="C259" s="34" t="s">
        <v>218</v>
      </c>
      <c r="D259" s="31" t="s">
        <v>307</v>
      </c>
      <c r="H259" s="11">
        <v>10000</v>
      </c>
      <c r="J259" s="12">
        <v>0.5</v>
      </c>
      <c r="K259" s="11">
        <v>0.06</v>
      </c>
      <c r="L259" s="13">
        <v>0.06</v>
      </c>
      <c r="M259" s="44"/>
      <c r="N259">
        <f t="shared" si="65"/>
        <v>0</v>
      </c>
      <c r="O259">
        <f t="shared" si="66"/>
        <v>0</v>
      </c>
      <c r="P259">
        <f t="shared" si="67"/>
        <v>0</v>
      </c>
      <c r="Q259">
        <f t="shared" si="68"/>
        <v>0</v>
      </c>
      <c r="R259" s="44"/>
    </row>
    <row r="260" spans="1:18" ht="12.75" customHeight="1" thickBot="1" x14ac:dyDescent="0.25">
      <c r="B260" s="44"/>
      <c r="C260" s="38" t="s">
        <v>217</v>
      </c>
      <c r="D260" s="31" t="s">
        <v>307</v>
      </c>
      <c r="H260" s="11">
        <v>10000</v>
      </c>
      <c r="J260" s="12">
        <v>0.5</v>
      </c>
      <c r="K260" s="11">
        <v>0.06</v>
      </c>
      <c r="L260" s="13">
        <v>0.06</v>
      </c>
      <c r="M260" s="44"/>
      <c r="N260">
        <f t="shared" si="65"/>
        <v>0</v>
      </c>
      <c r="O260">
        <f t="shared" si="66"/>
        <v>0</v>
      </c>
      <c r="P260">
        <f t="shared" si="67"/>
        <v>0</v>
      </c>
      <c r="Q260">
        <f t="shared" si="68"/>
        <v>0</v>
      </c>
      <c r="R260" s="44"/>
    </row>
    <row r="261" spans="1:18" ht="12.75" customHeight="1" thickBot="1" x14ac:dyDescent="0.2">
      <c r="A261" s="44"/>
      <c r="B261" s="44"/>
      <c r="C261" s="45" t="s">
        <v>216</v>
      </c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spans="1:18" ht="12.75" customHeight="1" thickBot="1" x14ac:dyDescent="0.25">
      <c r="B262" s="44"/>
      <c r="C262" s="33" t="s">
        <v>215</v>
      </c>
      <c r="D262" s="31" t="s">
        <v>307</v>
      </c>
      <c r="H262" s="11">
        <v>10000</v>
      </c>
      <c r="J262" s="12">
        <v>0.5</v>
      </c>
      <c r="K262" s="11">
        <v>0.06</v>
      </c>
      <c r="L262" s="13">
        <v>0.06</v>
      </c>
      <c r="M262" s="44"/>
      <c r="N262">
        <f t="shared" ref="N262" si="69">A262*((SUM(F262:I262))+(J262*1950*80))</f>
        <v>0</v>
      </c>
      <c r="O262">
        <f t="shared" ref="O262" si="70">A262*J262</f>
        <v>0</v>
      </c>
      <c r="P262">
        <f t="shared" ref="P262" si="71">A262*K262</f>
        <v>0</v>
      </c>
      <c r="Q262">
        <f t="shared" ref="Q262" si="72">A262*L262</f>
        <v>0</v>
      </c>
      <c r="R262" s="44"/>
    </row>
    <row r="263" spans="1:18" ht="12.75" customHeight="1" thickBot="1" x14ac:dyDescent="0.2">
      <c r="A263" s="44"/>
      <c r="B263" s="44"/>
      <c r="C263" s="45" t="s">
        <v>192</v>
      </c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2.75" customHeight="1" x14ac:dyDescent="0.2">
      <c r="B264" s="44"/>
      <c r="C264" s="34" t="s">
        <v>214</v>
      </c>
      <c r="D264" s="31" t="s">
        <v>307</v>
      </c>
      <c r="H264" s="11">
        <v>10000</v>
      </c>
      <c r="J264" s="12">
        <v>0.5</v>
      </c>
      <c r="K264" s="11">
        <v>0.06</v>
      </c>
      <c r="L264" s="13">
        <v>0.06</v>
      </c>
      <c r="M264" s="44"/>
      <c r="N264">
        <f t="shared" ref="N264:N268" si="73">A264*((SUM(F264:I264))+(J264*1950*80))</f>
        <v>0</v>
      </c>
      <c r="O264">
        <f t="shared" ref="O264:O268" si="74">A264*J264</f>
        <v>0</v>
      </c>
      <c r="P264">
        <f t="shared" ref="P264:P268" si="75">A264*K264</f>
        <v>0</v>
      </c>
      <c r="Q264">
        <f t="shared" ref="Q264:Q268" si="76">A264*L264</f>
        <v>0</v>
      </c>
      <c r="R264" s="44"/>
    </row>
    <row r="265" spans="1:18" ht="12.75" customHeight="1" x14ac:dyDescent="0.2">
      <c r="B265" s="44"/>
      <c r="C265" s="34" t="s">
        <v>213</v>
      </c>
      <c r="D265" s="31" t="s">
        <v>307</v>
      </c>
      <c r="H265" s="11">
        <v>10000</v>
      </c>
      <c r="J265" s="12">
        <v>0.5</v>
      </c>
      <c r="K265" s="11">
        <v>0.06</v>
      </c>
      <c r="L265" s="13">
        <v>0.06</v>
      </c>
      <c r="M265" s="44"/>
      <c r="N265">
        <f t="shared" si="73"/>
        <v>0</v>
      </c>
      <c r="O265">
        <f t="shared" si="74"/>
        <v>0</v>
      </c>
      <c r="P265">
        <f t="shared" si="75"/>
        <v>0</v>
      </c>
      <c r="Q265">
        <f t="shared" si="76"/>
        <v>0</v>
      </c>
      <c r="R265" s="44"/>
    </row>
    <row r="266" spans="1:18" ht="12.75" customHeight="1" x14ac:dyDescent="0.2">
      <c r="B266" s="44"/>
      <c r="C266" s="34" t="s">
        <v>212</v>
      </c>
      <c r="D266" s="31" t="s">
        <v>307</v>
      </c>
      <c r="H266" s="11">
        <v>10000</v>
      </c>
      <c r="J266" s="12">
        <v>0.5</v>
      </c>
      <c r="K266" s="11">
        <v>0.06</v>
      </c>
      <c r="L266" s="13">
        <v>0.06</v>
      </c>
      <c r="M266" s="44"/>
      <c r="N266">
        <f t="shared" si="73"/>
        <v>0</v>
      </c>
      <c r="O266">
        <f t="shared" si="74"/>
        <v>0</v>
      </c>
      <c r="P266">
        <f t="shared" si="75"/>
        <v>0</v>
      </c>
      <c r="Q266">
        <f t="shared" si="76"/>
        <v>0</v>
      </c>
      <c r="R266" s="44"/>
    </row>
    <row r="267" spans="1:18" ht="12.75" customHeight="1" x14ac:dyDescent="0.2">
      <c r="B267" s="44"/>
      <c r="C267" s="34" t="s">
        <v>211</v>
      </c>
      <c r="D267" s="31" t="s">
        <v>307</v>
      </c>
      <c r="H267" s="11">
        <v>10000</v>
      </c>
      <c r="J267" s="12">
        <v>0.5</v>
      </c>
      <c r="K267" s="11">
        <v>0.06</v>
      </c>
      <c r="L267" s="13">
        <v>0.06</v>
      </c>
      <c r="M267" s="44"/>
      <c r="N267">
        <f t="shared" si="73"/>
        <v>0</v>
      </c>
      <c r="O267">
        <f t="shared" si="74"/>
        <v>0</v>
      </c>
      <c r="P267">
        <f t="shared" si="75"/>
        <v>0</v>
      </c>
      <c r="Q267">
        <f t="shared" si="76"/>
        <v>0</v>
      </c>
      <c r="R267" s="44"/>
    </row>
    <row r="268" spans="1:18" ht="12.75" customHeight="1" thickBot="1" x14ac:dyDescent="0.25">
      <c r="B268" s="44"/>
      <c r="C268" s="38" t="s">
        <v>210</v>
      </c>
      <c r="D268" s="31" t="s">
        <v>307</v>
      </c>
      <c r="H268" s="11">
        <v>10000</v>
      </c>
      <c r="J268" s="12">
        <v>0.5</v>
      </c>
      <c r="K268" s="11">
        <v>0.06</v>
      </c>
      <c r="L268" s="13">
        <v>0.06</v>
      </c>
      <c r="M268" s="44"/>
      <c r="N268">
        <f t="shared" si="73"/>
        <v>0</v>
      </c>
      <c r="O268">
        <f t="shared" si="74"/>
        <v>0</v>
      </c>
      <c r="P268">
        <f t="shared" si="75"/>
        <v>0</v>
      </c>
      <c r="Q268">
        <f t="shared" si="76"/>
        <v>0</v>
      </c>
      <c r="R268" s="44"/>
    </row>
    <row r="269" spans="1:18" ht="12.75" customHeight="1" thickBot="1" x14ac:dyDescent="0.2">
      <c r="A269" s="44"/>
      <c r="B269" s="44"/>
      <c r="C269" s="45" t="s">
        <v>209</v>
      </c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2.75" customHeight="1" x14ac:dyDescent="0.2">
      <c r="B270" s="44"/>
      <c r="C270" s="34" t="s">
        <v>208</v>
      </c>
      <c r="D270" s="31" t="s">
        <v>307</v>
      </c>
      <c r="H270" s="11">
        <v>10000</v>
      </c>
      <c r="J270" s="12">
        <v>0.5</v>
      </c>
      <c r="K270" s="11">
        <v>0.06</v>
      </c>
      <c r="L270" s="13">
        <v>0.06</v>
      </c>
      <c r="M270" s="44"/>
      <c r="N270">
        <f t="shared" ref="N270:N274" si="77">A270*((SUM(F270:I270))+(J270*1950*80))</f>
        <v>0</v>
      </c>
      <c r="O270">
        <f t="shared" ref="O270:O274" si="78">A270*J270</f>
        <v>0</v>
      </c>
      <c r="P270">
        <f t="shared" ref="P270:P274" si="79">A270*K270</f>
        <v>0</v>
      </c>
      <c r="Q270">
        <f t="shared" ref="Q270:Q274" si="80">A270*L270</f>
        <v>0</v>
      </c>
      <c r="R270" s="44"/>
    </row>
    <row r="271" spans="1:18" ht="12.75" customHeight="1" x14ac:dyDescent="0.2">
      <c r="B271" s="44"/>
      <c r="C271" s="34" t="s">
        <v>207</v>
      </c>
      <c r="D271" s="31" t="s">
        <v>307</v>
      </c>
      <c r="H271" s="11">
        <v>10000</v>
      </c>
      <c r="J271" s="12">
        <v>0.5</v>
      </c>
      <c r="K271" s="11">
        <v>0.06</v>
      </c>
      <c r="L271" s="13">
        <v>0.06</v>
      </c>
      <c r="M271" s="44"/>
      <c r="N271">
        <f t="shared" si="77"/>
        <v>0</v>
      </c>
      <c r="O271">
        <f t="shared" si="78"/>
        <v>0</v>
      </c>
      <c r="P271">
        <f t="shared" si="79"/>
        <v>0</v>
      </c>
      <c r="Q271">
        <f t="shared" si="80"/>
        <v>0</v>
      </c>
      <c r="R271" s="44"/>
    </row>
    <row r="272" spans="1:18" ht="12.75" customHeight="1" x14ac:dyDescent="0.2">
      <c r="B272" s="44"/>
      <c r="C272" s="34" t="s">
        <v>206</v>
      </c>
      <c r="D272" s="31" t="s">
        <v>307</v>
      </c>
      <c r="H272" s="11">
        <v>10000</v>
      </c>
      <c r="J272" s="12">
        <v>0.5</v>
      </c>
      <c r="K272" s="11">
        <v>0.06</v>
      </c>
      <c r="L272" s="13">
        <v>0.06</v>
      </c>
      <c r="M272" s="44"/>
      <c r="N272">
        <f t="shared" si="77"/>
        <v>0</v>
      </c>
      <c r="O272">
        <f t="shared" si="78"/>
        <v>0</v>
      </c>
      <c r="P272">
        <f t="shared" si="79"/>
        <v>0</v>
      </c>
      <c r="Q272">
        <f t="shared" si="80"/>
        <v>0</v>
      </c>
      <c r="R272" s="44"/>
    </row>
    <row r="273" spans="1:18" ht="12.75" customHeight="1" x14ac:dyDescent="0.2">
      <c r="B273" s="44"/>
      <c r="C273" s="34" t="s">
        <v>205</v>
      </c>
      <c r="D273" s="31" t="s">
        <v>307</v>
      </c>
      <c r="H273" s="11">
        <v>10000</v>
      </c>
      <c r="J273" s="12">
        <v>0.5</v>
      </c>
      <c r="K273" s="11">
        <v>0.06</v>
      </c>
      <c r="L273" s="13">
        <v>0.06</v>
      </c>
      <c r="M273" s="44"/>
      <c r="N273">
        <f t="shared" si="77"/>
        <v>0</v>
      </c>
      <c r="O273">
        <f t="shared" si="78"/>
        <v>0</v>
      </c>
      <c r="P273">
        <f t="shared" si="79"/>
        <v>0</v>
      </c>
      <c r="Q273">
        <f t="shared" si="80"/>
        <v>0</v>
      </c>
      <c r="R273" s="44"/>
    </row>
    <row r="274" spans="1:18" ht="12.75" customHeight="1" thickBot="1" x14ac:dyDescent="0.25">
      <c r="B274" s="44"/>
      <c r="C274" s="33" t="s">
        <v>204</v>
      </c>
      <c r="D274" s="31" t="s">
        <v>307</v>
      </c>
      <c r="H274" s="11">
        <v>10000</v>
      </c>
      <c r="J274" s="12">
        <v>0.5</v>
      </c>
      <c r="K274" s="11">
        <v>0.06</v>
      </c>
      <c r="L274" s="13">
        <v>0.06</v>
      </c>
      <c r="M274" s="44"/>
      <c r="N274">
        <f t="shared" si="77"/>
        <v>0</v>
      </c>
      <c r="O274">
        <f t="shared" si="78"/>
        <v>0</v>
      </c>
      <c r="P274">
        <f t="shared" si="79"/>
        <v>0</v>
      </c>
      <c r="Q274">
        <f t="shared" si="80"/>
        <v>0</v>
      </c>
      <c r="R274" s="44"/>
    </row>
    <row r="275" spans="1:18" ht="12.75" customHeight="1" thickBot="1" x14ac:dyDescent="0.2">
      <c r="A275" s="44"/>
      <c r="B275" s="44"/>
      <c r="C275" s="45" t="s">
        <v>203</v>
      </c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2.75" customHeight="1" x14ac:dyDescent="0.2">
      <c r="B276" s="44"/>
      <c r="C276" s="34" t="s">
        <v>202</v>
      </c>
      <c r="D276" s="31" t="s">
        <v>307</v>
      </c>
      <c r="H276" s="11">
        <v>10000</v>
      </c>
      <c r="J276" s="12">
        <v>0.5</v>
      </c>
      <c r="K276" s="11">
        <v>0.06</v>
      </c>
      <c r="L276" s="13">
        <v>0.06</v>
      </c>
      <c r="M276" s="44"/>
      <c r="N276">
        <f t="shared" ref="N276:N278" si="81">A276*((SUM(F276:I276))+(J276*1950*80))</f>
        <v>0</v>
      </c>
      <c r="O276">
        <f t="shared" ref="O276:O278" si="82">A276*J276</f>
        <v>0</v>
      </c>
      <c r="P276">
        <f t="shared" ref="P276:P278" si="83">A276*K276</f>
        <v>0</v>
      </c>
      <c r="Q276">
        <f t="shared" ref="Q276:Q278" si="84">A276*L276</f>
        <v>0</v>
      </c>
      <c r="R276" s="44"/>
    </row>
    <row r="277" spans="1:18" ht="12.75" customHeight="1" x14ac:dyDescent="0.2">
      <c r="B277" s="44"/>
      <c r="C277" s="34" t="s">
        <v>201</v>
      </c>
      <c r="D277" s="31" t="s">
        <v>307</v>
      </c>
      <c r="H277" s="11">
        <v>10000</v>
      </c>
      <c r="J277" s="12">
        <v>0.5</v>
      </c>
      <c r="K277" s="11">
        <v>0.06</v>
      </c>
      <c r="L277" s="13">
        <v>0.06</v>
      </c>
      <c r="M277" s="44"/>
      <c r="N277">
        <f t="shared" si="81"/>
        <v>0</v>
      </c>
      <c r="O277">
        <f t="shared" si="82"/>
        <v>0</v>
      </c>
      <c r="P277">
        <f t="shared" si="83"/>
        <v>0</v>
      </c>
      <c r="Q277">
        <f t="shared" si="84"/>
        <v>0</v>
      </c>
      <c r="R277" s="44"/>
    </row>
    <row r="278" spans="1:18" ht="12.75" customHeight="1" thickBot="1" x14ac:dyDescent="0.25">
      <c r="B278" s="44"/>
      <c r="C278" s="33" t="s">
        <v>200</v>
      </c>
      <c r="D278" s="31" t="s">
        <v>307</v>
      </c>
      <c r="H278" s="11">
        <v>10000</v>
      </c>
      <c r="J278" s="12">
        <v>0.5</v>
      </c>
      <c r="K278" s="11">
        <v>0.06</v>
      </c>
      <c r="L278" s="13">
        <v>0.06</v>
      </c>
      <c r="M278" s="44"/>
      <c r="N278">
        <f t="shared" si="81"/>
        <v>0</v>
      </c>
      <c r="O278">
        <f t="shared" si="82"/>
        <v>0</v>
      </c>
      <c r="P278">
        <f t="shared" si="83"/>
        <v>0</v>
      </c>
      <c r="Q278">
        <f t="shared" si="84"/>
        <v>0</v>
      </c>
      <c r="R278" s="44"/>
    </row>
    <row r="279" spans="1:18" ht="12.75" customHeight="1" thickBot="1" x14ac:dyDescent="0.2">
      <c r="A279" s="44"/>
      <c r="B279" s="44"/>
      <c r="C279" s="45" t="s">
        <v>195</v>
      </c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2.75" customHeight="1" x14ac:dyDescent="0.2">
      <c r="B280" s="44"/>
      <c r="C280" s="37" t="s">
        <v>199</v>
      </c>
      <c r="D280" s="31" t="s">
        <v>307</v>
      </c>
      <c r="H280" s="11">
        <v>10000</v>
      </c>
      <c r="J280" s="12">
        <v>0.5</v>
      </c>
      <c r="K280" s="11">
        <v>0.06</v>
      </c>
      <c r="L280" s="13">
        <v>0.06</v>
      </c>
      <c r="M280" s="44"/>
      <c r="N280">
        <f t="shared" ref="N280:N281" si="85">A280*((SUM(F280:I280))+(J280*1950*80))</f>
        <v>0</v>
      </c>
      <c r="O280">
        <f t="shared" ref="O280:O281" si="86">A280*J280</f>
        <v>0</v>
      </c>
      <c r="P280">
        <f t="shared" ref="P280:P281" si="87">A280*K280</f>
        <v>0</v>
      </c>
      <c r="Q280">
        <f t="shared" ref="Q280:Q281" si="88">A280*L280</f>
        <v>0</v>
      </c>
      <c r="R280" s="44"/>
    </row>
    <row r="281" spans="1:18" ht="12.75" customHeight="1" thickBot="1" x14ac:dyDescent="0.25">
      <c r="B281" s="44"/>
      <c r="C281" s="36" t="s">
        <v>198</v>
      </c>
      <c r="D281" s="31" t="s">
        <v>307</v>
      </c>
      <c r="H281" s="11">
        <v>10000</v>
      </c>
      <c r="J281" s="12">
        <v>0.5</v>
      </c>
      <c r="K281" s="11">
        <v>0.06</v>
      </c>
      <c r="L281" s="13">
        <v>0.06</v>
      </c>
      <c r="M281" s="44"/>
      <c r="N281">
        <f t="shared" si="85"/>
        <v>0</v>
      </c>
      <c r="O281">
        <f t="shared" si="86"/>
        <v>0</v>
      </c>
      <c r="P281">
        <f t="shared" si="87"/>
        <v>0</v>
      </c>
      <c r="Q281">
        <f t="shared" si="88"/>
        <v>0</v>
      </c>
      <c r="R281" s="44"/>
    </row>
    <row r="282" spans="1:18" ht="12.75" customHeight="1" thickBot="1" x14ac:dyDescent="0.2">
      <c r="A282" s="44"/>
      <c r="B282" s="44"/>
      <c r="C282" s="45" t="s">
        <v>197</v>
      </c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2.75" customHeight="1" thickBot="1" x14ac:dyDescent="0.25">
      <c r="B283" s="44"/>
      <c r="C283" s="33" t="s">
        <v>196</v>
      </c>
      <c r="D283" s="31" t="s">
        <v>307</v>
      </c>
      <c r="H283" s="11">
        <v>10000</v>
      </c>
      <c r="J283" s="12">
        <v>0.5</v>
      </c>
      <c r="K283" s="11">
        <v>0.06</v>
      </c>
      <c r="L283" s="13">
        <v>0.06</v>
      </c>
      <c r="M283" s="44"/>
      <c r="N283">
        <f t="shared" ref="N283" si="89">A283*((SUM(F283:I283))+(J283*1950*80))</f>
        <v>0</v>
      </c>
      <c r="O283">
        <f t="shared" ref="O283" si="90">A283*J283</f>
        <v>0</v>
      </c>
      <c r="P283">
        <f t="shared" ref="P283" si="91">A283*K283</f>
        <v>0</v>
      </c>
      <c r="Q283">
        <f t="shared" ref="Q283" si="92">A283*L283</f>
        <v>0</v>
      </c>
      <c r="R283" s="44"/>
    </row>
    <row r="284" spans="1:18" ht="12.75" customHeight="1" thickBot="1" x14ac:dyDescent="0.2">
      <c r="A284" s="44"/>
      <c r="B284" s="44"/>
      <c r="C284" s="45" t="s">
        <v>195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2.75" customHeight="1" x14ac:dyDescent="0.2">
      <c r="B285" s="44"/>
      <c r="C285" s="37" t="s">
        <v>194</v>
      </c>
      <c r="D285" s="31" t="s">
        <v>307</v>
      </c>
      <c r="H285" s="11">
        <v>10000</v>
      </c>
      <c r="J285" s="12">
        <v>0.5</v>
      </c>
      <c r="K285" s="11">
        <v>0.06</v>
      </c>
      <c r="L285" s="13">
        <v>0.06</v>
      </c>
      <c r="M285" s="44"/>
      <c r="N285">
        <f t="shared" ref="N285:N286" si="93">A285*((SUM(F285:I285))+(J285*1950*80))</f>
        <v>0</v>
      </c>
      <c r="O285">
        <f t="shared" ref="O285:O286" si="94">A285*J285</f>
        <v>0</v>
      </c>
      <c r="P285">
        <f t="shared" ref="P285:P286" si="95">A285*K285</f>
        <v>0</v>
      </c>
      <c r="Q285">
        <f t="shared" ref="Q285:Q286" si="96">A285*L285</f>
        <v>0</v>
      </c>
      <c r="R285" s="44"/>
    </row>
    <row r="286" spans="1:18" ht="12.75" customHeight="1" thickBot="1" x14ac:dyDescent="0.25">
      <c r="B286" s="44"/>
      <c r="C286" s="36" t="s">
        <v>193</v>
      </c>
      <c r="D286" s="31" t="s">
        <v>307</v>
      </c>
      <c r="H286" s="11">
        <v>10000</v>
      </c>
      <c r="J286" s="12">
        <v>0.5</v>
      </c>
      <c r="K286" s="11">
        <v>0.06</v>
      </c>
      <c r="L286" s="13">
        <v>0.06</v>
      </c>
      <c r="M286" s="44"/>
      <c r="N286">
        <f t="shared" si="93"/>
        <v>0</v>
      </c>
      <c r="O286">
        <f t="shared" si="94"/>
        <v>0</v>
      </c>
      <c r="P286">
        <f t="shared" si="95"/>
        <v>0</v>
      </c>
      <c r="Q286">
        <f t="shared" si="96"/>
        <v>0</v>
      </c>
      <c r="R286" s="44"/>
    </row>
    <row r="287" spans="1:18" ht="12.75" customHeight="1" thickBot="1" x14ac:dyDescent="0.2">
      <c r="A287" s="44"/>
      <c r="B287" s="44"/>
      <c r="C287" s="45" t="s">
        <v>192</v>
      </c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2.75" customHeight="1" x14ac:dyDescent="0.2">
      <c r="B288" s="44"/>
      <c r="C288" s="34" t="s">
        <v>191</v>
      </c>
      <c r="D288" s="31" t="s">
        <v>307</v>
      </c>
      <c r="H288" s="11">
        <v>10000</v>
      </c>
      <c r="J288" s="12">
        <v>0.5</v>
      </c>
      <c r="K288" s="11">
        <v>0.06</v>
      </c>
      <c r="L288" s="13">
        <v>0.06</v>
      </c>
      <c r="M288" s="44"/>
      <c r="N288">
        <f t="shared" ref="N288:N290" si="97">A288*((SUM(F288:I288))+(J288*1950*80))</f>
        <v>0</v>
      </c>
      <c r="O288">
        <f t="shared" ref="O288:O290" si="98">A288*J288</f>
        <v>0</v>
      </c>
      <c r="P288">
        <f t="shared" ref="P288:P290" si="99">A288*K288</f>
        <v>0</v>
      </c>
      <c r="Q288">
        <f t="shared" ref="Q288:Q290" si="100">A288*L288</f>
        <v>0</v>
      </c>
      <c r="R288" s="44"/>
    </row>
    <row r="289" spans="1:18" ht="12.75" customHeight="1" x14ac:dyDescent="0.2">
      <c r="B289" s="44"/>
      <c r="C289" s="34" t="s">
        <v>190</v>
      </c>
      <c r="D289" s="31" t="s">
        <v>307</v>
      </c>
      <c r="H289" s="11">
        <v>10000</v>
      </c>
      <c r="J289" s="12">
        <v>0.5</v>
      </c>
      <c r="K289" s="11">
        <v>0.06</v>
      </c>
      <c r="L289" s="13">
        <v>0.06</v>
      </c>
      <c r="M289" s="44"/>
      <c r="N289">
        <f t="shared" si="97"/>
        <v>0</v>
      </c>
      <c r="O289">
        <f t="shared" si="98"/>
        <v>0</v>
      </c>
      <c r="P289">
        <f t="shared" si="99"/>
        <v>0</v>
      </c>
      <c r="Q289">
        <f t="shared" si="100"/>
        <v>0</v>
      </c>
      <c r="R289" s="44"/>
    </row>
    <row r="290" spans="1:18" ht="12.75" customHeight="1" thickBot="1" x14ac:dyDescent="0.25">
      <c r="B290" s="44"/>
      <c r="C290" s="33" t="s">
        <v>189</v>
      </c>
      <c r="D290" s="31" t="s">
        <v>307</v>
      </c>
      <c r="H290" s="11">
        <v>10000</v>
      </c>
      <c r="J290" s="12">
        <v>0.5</v>
      </c>
      <c r="K290" s="11">
        <v>0.06</v>
      </c>
      <c r="L290" s="13">
        <v>0.06</v>
      </c>
      <c r="M290" s="44"/>
      <c r="N290">
        <f t="shared" si="97"/>
        <v>0</v>
      </c>
      <c r="O290">
        <f t="shared" si="98"/>
        <v>0</v>
      </c>
      <c r="P290">
        <f t="shared" si="99"/>
        <v>0</v>
      </c>
      <c r="Q290">
        <f t="shared" si="100"/>
        <v>0</v>
      </c>
      <c r="R290" s="44"/>
    </row>
    <row r="291" spans="1:18" ht="15" customHeight="1" thickBot="1" x14ac:dyDescent="0.25">
      <c r="A291" s="44"/>
      <c r="B291" s="44"/>
      <c r="C291" s="29"/>
      <c r="D291" s="22"/>
      <c r="E291" s="22"/>
      <c r="F291" s="22"/>
      <c r="G291" s="22"/>
      <c r="H291" s="22"/>
      <c r="I291" s="22"/>
      <c r="J291" s="27"/>
      <c r="K291" s="22"/>
      <c r="L291" s="28"/>
      <c r="M291" s="44"/>
      <c r="N291" s="28">
        <f>SUM(N174:N290)</f>
        <v>0</v>
      </c>
      <c r="O291" s="28">
        <f t="shared" ref="O291:Q291" si="101">SUM(O174:O290)</f>
        <v>0</v>
      </c>
      <c r="P291" s="28">
        <f t="shared" si="101"/>
        <v>0</v>
      </c>
      <c r="Q291" s="28">
        <f t="shared" si="101"/>
        <v>0</v>
      </c>
      <c r="R291" s="44"/>
    </row>
    <row r="292" spans="1:18" ht="12.75" customHeight="1" x14ac:dyDescent="0.2">
      <c r="B292" s="44"/>
      <c r="C292" t="s">
        <v>308</v>
      </c>
      <c r="D292" s="47" t="s">
        <v>476</v>
      </c>
      <c r="G292">
        <v>5000</v>
      </c>
      <c r="H292">
        <v>10000</v>
      </c>
      <c r="J292" s="12">
        <v>0.5</v>
      </c>
      <c r="K292" s="11">
        <v>0.06</v>
      </c>
      <c r="L292" s="13">
        <v>0.06</v>
      </c>
      <c r="M292" s="44"/>
      <c r="N292">
        <f t="shared" ref="N292:N299" si="102">A292*((SUM(F292:I292))+(J292*1950*80))</f>
        <v>0</v>
      </c>
      <c r="O292">
        <f t="shared" ref="O292:O299" si="103">A292*J292</f>
        <v>0</v>
      </c>
      <c r="P292">
        <f t="shared" ref="P292:P299" si="104">A292*K292</f>
        <v>0</v>
      </c>
      <c r="Q292">
        <f t="shared" ref="Q292:Q299" si="105">A292*L292</f>
        <v>0</v>
      </c>
      <c r="R292" s="44"/>
    </row>
    <row r="293" spans="1:18" ht="12.75" customHeight="1" x14ac:dyDescent="0.2">
      <c r="B293" s="44"/>
      <c r="C293" t="s">
        <v>309</v>
      </c>
      <c r="D293" s="47" t="s">
        <v>476</v>
      </c>
      <c r="H293" s="11">
        <v>10000</v>
      </c>
      <c r="J293" s="12">
        <v>0.5</v>
      </c>
      <c r="K293" s="11">
        <v>0.06</v>
      </c>
      <c r="L293" s="13">
        <v>0.06</v>
      </c>
      <c r="M293" s="44"/>
      <c r="N293">
        <f t="shared" si="102"/>
        <v>0</v>
      </c>
      <c r="O293">
        <f t="shared" si="103"/>
        <v>0</v>
      </c>
      <c r="P293">
        <f t="shared" si="104"/>
        <v>0</v>
      </c>
      <c r="Q293">
        <f t="shared" si="105"/>
        <v>0</v>
      </c>
      <c r="R293" s="44"/>
    </row>
    <row r="294" spans="1:18" ht="12.75" customHeight="1" x14ac:dyDescent="0.2">
      <c r="B294" s="44"/>
      <c r="C294" t="s">
        <v>310</v>
      </c>
      <c r="D294" s="47" t="s">
        <v>476</v>
      </c>
      <c r="H294" s="11">
        <v>10000</v>
      </c>
      <c r="J294" s="12">
        <v>0.5</v>
      </c>
      <c r="K294" s="11">
        <v>0.06</v>
      </c>
      <c r="L294" s="13">
        <v>0.06</v>
      </c>
      <c r="M294" s="44"/>
      <c r="N294">
        <f t="shared" si="102"/>
        <v>0</v>
      </c>
      <c r="O294">
        <f t="shared" si="103"/>
        <v>0</v>
      </c>
      <c r="P294">
        <f t="shared" si="104"/>
        <v>0</v>
      </c>
      <c r="Q294">
        <f t="shared" si="105"/>
        <v>0</v>
      </c>
      <c r="R294" s="44"/>
    </row>
    <row r="295" spans="1:18" ht="12.75" customHeight="1" x14ac:dyDescent="0.2">
      <c r="B295" s="44"/>
      <c r="C295" t="s">
        <v>311</v>
      </c>
      <c r="D295" s="47" t="s">
        <v>476</v>
      </c>
      <c r="H295" s="11">
        <v>10000</v>
      </c>
      <c r="J295" s="12">
        <v>0.5</v>
      </c>
      <c r="K295" s="11">
        <v>0.06</v>
      </c>
      <c r="L295" s="13">
        <v>0.06</v>
      </c>
      <c r="M295" s="44"/>
      <c r="N295">
        <f t="shared" si="102"/>
        <v>0</v>
      </c>
      <c r="O295">
        <f t="shared" si="103"/>
        <v>0</v>
      </c>
      <c r="P295">
        <f t="shared" si="104"/>
        <v>0</v>
      </c>
      <c r="Q295">
        <f t="shared" si="105"/>
        <v>0</v>
      </c>
      <c r="R295" s="44"/>
    </row>
    <row r="296" spans="1:18" ht="12.75" customHeight="1" x14ac:dyDescent="0.2">
      <c r="B296" s="44"/>
      <c r="C296" t="s">
        <v>312</v>
      </c>
      <c r="D296" s="47" t="s">
        <v>476</v>
      </c>
      <c r="H296" s="11">
        <v>10000</v>
      </c>
      <c r="J296" s="12">
        <v>0.5</v>
      </c>
      <c r="K296" s="11">
        <v>0.06</v>
      </c>
      <c r="L296" s="13">
        <v>0.06</v>
      </c>
      <c r="M296" s="44"/>
      <c r="N296">
        <f t="shared" si="102"/>
        <v>0</v>
      </c>
      <c r="O296">
        <f t="shared" si="103"/>
        <v>0</v>
      </c>
      <c r="P296">
        <f t="shared" si="104"/>
        <v>0</v>
      </c>
      <c r="Q296">
        <f t="shared" si="105"/>
        <v>0</v>
      </c>
      <c r="R296" s="44"/>
    </row>
    <row r="297" spans="1:18" ht="12.75" customHeight="1" x14ac:dyDescent="0.2">
      <c r="B297" s="44"/>
      <c r="C297" t="s">
        <v>313</v>
      </c>
      <c r="D297" s="47" t="s">
        <v>476</v>
      </c>
      <c r="H297" s="11">
        <v>10000</v>
      </c>
      <c r="J297" s="12">
        <v>0.5</v>
      </c>
      <c r="K297" s="11">
        <v>0.06</v>
      </c>
      <c r="L297" s="13">
        <v>0.06</v>
      </c>
      <c r="M297" s="44"/>
      <c r="N297">
        <f t="shared" si="102"/>
        <v>0</v>
      </c>
      <c r="O297">
        <f t="shared" si="103"/>
        <v>0</v>
      </c>
      <c r="P297">
        <f t="shared" si="104"/>
        <v>0</v>
      </c>
      <c r="Q297">
        <f t="shared" si="105"/>
        <v>0</v>
      </c>
      <c r="R297" s="44"/>
    </row>
    <row r="298" spans="1:18" ht="12.75" customHeight="1" x14ac:dyDescent="0.2">
      <c r="B298" s="44"/>
      <c r="C298" t="s">
        <v>314</v>
      </c>
      <c r="D298" s="47" t="s">
        <v>476</v>
      </c>
      <c r="H298" s="11">
        <v>10000</v>
      </c>
      <c r="J298" s="12">
        <v>0.5</v>
      </c>
      <c r="K298" s="11">
        <v>0.06</v>
      </c>
      <c r="L298" s="13">
        <v>0.06</v>
      </c>
      <c r="M298" s="44"/>
      <c r="N298">
        <f t="shared" si="102"/>
        <v>0</v>
      </c>
      <c r="O298">
        <f t="shared" si="103"/>
        <v>0</v>
      </c>
      <c r="P298">
        <f t="shared" si="104"/>
        <v>0</v>
      </c>
      <c r="Q298">
        <f t="shared" si="105"/>
        <v>0</v>
      </c>
      <c r="R298" s="44"/>
    </row>
    <row r="299" spans="1:18" ht="12.75" customHeight="1" thickBot="1" x14ac:dyDescent="0.25">
      <c r="B299" s="44"/>
      <c r="C299" t="s">
        <v>315</v>
      </c>
      <c r="D299" s="47" t="s">
        <v>476</v>
      </c>
      <c r="H299" s="11">
        <v>10000</v>
      </c>
      <c r="J299" s="12">
        <v>0.5</v>
      </c>
      <c r="K299" s="11">
        <v>0.06</v>
      </c>
      <c r="L299" s="13">
        <v>0.06</v>
      </c>
      <c r="M299" s="44"/>
      <c r="N299">
        <f t="shared" si="102"/>
        <v>0</v>
      </c>
      <c r="O299">
        <f t="shared" si="103"/>
        <v>0</v>
      </c>
      <c r="P299">
        <f t="shared" si="104"/>
        <v>0</v>
      </c>
      <c r="Q299">
        <f t="shared" si="105"/>
        <v>0</v>
      </c>
      <c r="R299" s="44"/>
    </row>
    <row r="300" spans="1:18" ht="12.75" customHeight="1" thickBot="1" x14ac:dyDescent="0.2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2.75" customHeight="1" x14ac:dyDescent="0.2">
      <c r="B301" s="44"/>
      <c r="C301" t="s">
        <v>316</v>
      </c>
      <c r="D301" s="47" t="s">
        <v>476</v>
      </c>
      <c r="H301" s="11">
        <v>10000</v>
      </c>
      <c r="J301" s="12">
        <v>0.5</v>
      </c>
      <c r="K301" s="11">
        <v>0.06</v>
      </c>
      <c r="L301" s="13">
        <v>0.06</v>
      </c>
      <c r="M301" s="44"/>
      <c r="N301">
        <f t="shared" ref="N301:N310" si="106">A301*((SUM(F301:I301))+(J301*1950*80))</f>
        <v>0</v>
      </c>
      <c r="O301">
        <f t="shared" ref="O301:O310" si="107">A301*J301</f>
        <v>0</v>
      </c>
      <c r="P301">
        <f t="shared" ref="P301:P310" si="108">A301*K301</f>
        <v>0</v>
      </c>
      <c r="Q301">
        <f t="shared" ref="Q301:Q310" si="109">A301*L301</f>
        <v>0</v>
      </c>
      <c r="R301" s="44"/>
    </row>
    <row r="302" spans="1:18" ht="12.75" customHeight="1" x14ac:dyDescent="0.2">
      <c r="B302" s="44"/>
      <c r="C302" t="s">
        <v>317</v>
      </c>
      <c r="D302" s="47" t="s">
        <v>476</v>
      </c>
      <c r="H302" s="11">
        <v>10000</v>
      </c>
      <c r="J302" s="12">
        <v>0.5</v>
      </c>
      <c r="K302" s="11">
        <v>0.06</v>
      </c>
      <c r="L302" s="13">
        <v>0.06</v>
      </c>
      <c r="M302" s="44"/>
      <c r="N302">
        <f t="shared" si="106"/>
        <v>0</v>
      </c>
      <c r="O302">
        <f t="shared" si="107"/>
        <v>0</v>
      </c>
      <c r="P302">
        <f t="shared" si="108"/>
        <v>0</v>
      </c>
      <c r="Q302">
        <f t="shared" si="109"/>
        <v>0</v>
      </c>
      <c r="R302" s="44"/>
    </row>
    <row r="303" spans="1:18" ht="12.75" customHeight="1" x14ac:dyDescent="0.2">
      <c r="B303" s="44"/>
      <c r="C303" t="s">
        <v>318</v>
      </c>
      <c r="D303" s="47" t="s">
        <v>476</v>
      </c>
      <c r="G303">
        <v>5000</v>
      </c>
      <c r="H303" s="11">
        <v>10000</v>
      </c>
      <c r="J303" s="12">
        <v>0.5</v>
      </c>
      <c r="K303" s="11">
        <v>0.06</v>
      </c>
      <c r="L303" s="13">
        <v>0.06</v>
      </c>
      <c r="M303" s="44"/>
      <c r="N303">
        <f t="shared" si="106"/>
        <v>0</v>
      </c>
      <c r="O303">
        <f t="shared" si="107"/>
        <v>0</v>
      </c>
      <c r="P303">
        <f t="shared" si="108"/>
        <v>0</v>
      </c>
      <c r="Q303">
        <f t="shared" si="109"/>
        <v>0</v>
      </c>
      <c r="R303" s="44"/>
    </row>
    <row r="304" spans="1:18" ht="12.75" customHeight="1" x14ac:dyDescent="0.2">
      <c r="B304" s="44"/>
      <c r="C304" t="s">
        <v>319</v>
      </c>
      <c r="D304" s="47" t="s">
        <v>476</v>
      </c>
      <c r="H304" s="11">
        <v>10000</v>
      </c>
      <c r="J304" s="12">
        <v>0.5</v>
      </c>
      <c r="K304" s="11">
        <v>0.06</v>
      </c>
      <c r="L304" s="13">
        <v>0.06</v>
      </c>
      <c r="M304" s="44"/>
      <c r="N304">
        <f t="shared" si="106"/>
        <v>0</v>
      </c>
      <c r="O304">
        <f t="shared" si="107"/>
        <v>0</v>
      </c>
      <c r="P304">
        <f t="shared" si="108"/>
        <v>0</v>
      </c>
      <c r="Q304">
        <f t="shared" si="109"/>
        <v>0</v>
      </c>
      <c r="R304" s="44"/>
    </row>
    <row r="305" spans="1:18" ht="12.75" customHeight="1" x14ac:dyDescent="0.2">
      <c r="B305" s="44"/>
      <c r="C305" t="s">
        <v>320</v>
      </c>
      <c r="D305" s="47" t="s">
        <v>476</v>
      </c>
      <c r="H305" s="11">
        <v>10000</v>
      </c>
      <c r="J305" s="12">
        <v>0.5</v>
      </c>
      <c r="K305" s="11">
        <v>0.06</v>
      </c>
      <c r="L305" s="13">
        <v>0.06</v>
      </c>
      <c r="M305" s="44"/>
      <c r="N305">
        <f t="shared" si="106"/>
        <v>0</v>
      </c>
      <c r="O305">
        <f t="shared" si="107"/>
        <v>0</v>
      </c>
      <c r="P305">
        <f t="shared" si="108"/>
        <v>0</v>
      </c>
      <c r="Q305">
        <f t="shared" si="109"/>
        <v>0</v>
      </c>
      <c r="R305" s="44"/>
    </row>
    <row r="306" spans="1:18" ht="12.75" customHeight="1" x14ac:dyDescent="0.2">
      <c r="B306" s="44"/>
      <c r="C306" t="s">
        <v>321</v>
      </c>
      <c r="D306" s="47" t="s">
        <v>476</v>
      </c>
      <c r="H306" s="11">
        <v>10000</v>
      </c>
      <c r="J306" s="12">
        <v>0.5</v>
      </c>
      <c r="K306" s="11">
        <v>0.06</v>
      </c>
      <c r="L306" s="13">
        <v>0.06</v>
      </c>
      <c r="M306" s="44"/>
      <c r="N306">
        <f t="shared" si="106"/>
        <v>0</v>
      </c>
      <c r="O306">
        <f t="shared" si="107"/>
        <v>0</v>
      </c>
      <c r="P306">
        <f t="shared" si="108"/>
        <v>0</v>
      </c>
      <c r="Q306">
        <f t="shared" si="109"/>
        <v>0</v>
      </c>
      <c r="R306" s="44"/>
    </row>
    <row r="307" spans="1:18" ht="12.75" customHeight="1" x14ac:dyDescent="0.2">
      <c r="B307" s="44"/>
      <c r="C307" t="s">
        <v>322</v>
      </c>
      <c r="D307" s="47" t="s">
        <v>476</v>
      </c>
      <c r="H307" s="11">
        <v>10000</v>
      </c>
      <c r="J307" s="12">
        <v>0.5</v>
      </c>
      <c r="K307" s="11">
        <v>0.06</v>
      </c>
      <c r="L307" s="13">
        <v>0.06</v>
      </c>
      <c r="M307" s="44"/>
      <c r="N307">
        <f t="shared" si="106"/>
        <v>0</v>
      </c>
      <c r="O307">
        <f t="shared" si="107"/>
        <v>0</v>
      </c>
      <c r="P307">
        <f t="shared" si="108"/>
        <v>0</v>
      </c>
      <c r="Q307">
        <f t="shared" si="109"/>
        <v>0</v>
      </c>
      <c r="R307" s="44"/>
    </row>
    <row r="308" spans="1:18" ht="12.75" customHeight="1" x14ac:dyDescent="0.2">
      <c r="B308" s="44"/>
      <c r="C308" t="s">
        <v>323</v>
      </c>
      <c r="D308" s="47" t="s">
        <v>476</v>
      </c>
      <c r="H308" s="11">
        <v>10000</v>
      </c>
      <c r="J308" s="12">
        <v>0.5</v>
      </c>
      <c r="K308" s="11">
        <v>0.06</v>
      </c>
      <c r="L308" s="13">
        <v>0.06</v>
      </c>
      <c r="M308" s="44"/>
      <c r="N308">
        <f t="shared" si="106"/>
        <v>0</v>
      </c>
      <c r="O308">
        <f t="shared" si="107"/>
        <v>0</v>
      </c>
      <c r="P308">
        <f t="shared" si="108"/>
        <v>0</v>
      </c>
      <c r="Q308">
        <f t="shared" si="109"/>
        <v>0</v>
      </c>
      <c r="R308" s="44"/>
    </row>
    <row r="309" spans="1:18" ht="12.75" customHeight="1" x14ac:dyDescent="0.2">
      <c r="B309" s="44"/>
      <c r="C309" t="s">
        <v>324</v>
      </c>
      <c r="D309" s="47" t="s">
        <v>476</v>
      </c>
      <c r="H309" s="11">
        <v>10000</v>
      </c>
      <c r="J309" s="12">
        <v>0.5</v>
      </c>
      <c r="K309" s="11">
        <v>0.06</v>
      </c>
      <c r="L309" s="13">
        <v>0.06</v>
      </c>
      <c r="M309" s="44"/>
      <c r="N309">
        <f t="shared" si="106"/>
        <v>0</v>
      </c>
      <c r="O309">
        <f t="shared" si="107"/>
        <v>0</v>
      </c>
      <c r="P309">
        <f t="shared" si="108"/>
        <v>0</v>
      </c>
      <c r="Q309">
        <f t="shared" si="109"/>
        <v>0</v>
      </c>
      <c r="R309" s="44"/>
    </row>
    <row r="310" spans="1:18" ht="12.75" customHeight="1" thickBot="1" x14ac:dyDescent="0.25">
      <c r="B310" s="44"/>
      <c r="C310" t="s">
        <v>325</v>
      </c>
      <c r="D310" s="47" t="s">
        <v>476</v>
      </c>
      <c r="H310" s="11">
        <v>10000</v>
      </c>
      <c r="J310" s="12">
        <v>0.5</v>
      </c>
      <c r="K310" s="11">
        <v>0.06</v>
      </c>
      <c r="L310" s="13">
        <v>0.06</v>
      </c>
      <c r="M310" s="44"/>
      <c r="N310">
        <f t="shared" si="106"/>
        <v>0</v>
      </c>
      <c r="O310">
        <f t="shared" si="107"/>
        <v>0</v>
      </c>
      <c r="P310">
        <f t="shared" si="108"/>
        <v>0</v>
      </c>
      <c r="Q310">
        <f t="shared" si="109"/>
        <v>0</v>
      </c>
      <c r="R310" s="44"/>
    </row>
    <row r="311" spans="1:18" ht="12.75" customHeight="1" thickBot="1" x14ac:dyDescent="0.2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2.75" customHeight="1" x14ac:dyDescent="0.2">
      <c r="B312" s="44"/>
      <c r="C312" t="s">
        <v>326</v>
      </c>
      <c r="D312" s="47" t="s">
        <v>476</v>
      </c>
      <c r="G312">
        <v>5000</v>
      </c>
      <c r="H312">
        <v>25000</v>
      </c>
      <c r="J312" s="12">
        <v>0.5</v>
      </c>
      <c r="K312" s="11">
        <v>0.06</v>
      </c>
      <c r="L312" s="13">
        <v>0.06</v>
      </c>
      <c r="M312" s="44"/>
      <c r="N312">
        <f t="shared" ref="N312:N375" si="110">A312*((SUM(F312:I312))+(J312*1950*80))</f>
        <v>0</v>
      </c>
      <c r="O312">
        <f t="shared" ref="O312:O375" si="111">A312*J312</f>
        <v>0</v>
      </c>
      <c r="P312">
        <f t="shared" ref="P312:P375" si="112">A312*K312</f>
        <v>0</v>
      </c>
      <c r="Q312">
        <f t="shared" ref="Q312:Q375" si="113">A312*L312</f>
        <v>0</v>
      </c>
      <c r="R312" s="44"/>
    </row>
    <row r="313" spans="1:18" ht="12.75" customHeight="1" x14ac:dyDescent="0.2">
      <c r="B313" s="44"/>
      <c r="C313" t="s">
        <v>327</v>
      </c>
      <c r="D313" s="47" t="s">
        <v>476</v>
      </c>
      <c r="H313" s="11">
        <v>10000</v>
      </c>
      <c r="J313" s="12">
        <v>0.5</v>
      </c>
      <c r="K313" s="11">
        <v>0.06</v>
      </c>
      <c r="L313" s="13">
        <v>0.06</v>
      </c>
      <c r="M313" s="44"/>
      <c r="N313">
        <f t="shared" si="110"/>
        <v>0</v>
      </c>
      <c r="O313">
        <f t="shared" si="111"/>
        <v>0</v>
      </c>
      <c r="P313">
        <f t="shared" si="112"/>
        <v>0</v>
      </c>
      <c r="Q313">
        <f t="shared" si="113"/>
        <v>0</v>
      </c>
      <c r="R313" s="44"/>
    </row>
    <row r="314" spans="1:18" ht="12.75" customHeight="1" x14ac:dyDescent="0.2">
      <c r="B314" s="44"/>
      <c r="C314" t="s">
        <v>328</v>
      </c>
      <c r="D314" s="47" t="s">
        <v>476</v>
      </c>
      <c r="H314" s="11">
        <v>10000</v>
      </c>
      <c r="J314" s="12">
        <v>0.5</v>
      </c>
      <c r="K314" s="11">
        <v>0.06</v>
      </c>
      <c r="L314" s="13">
        <v>0.06</v>
      </c>
      <c r="M314" s="44"/>
      <c r="N314">
        <f t="shared" si="110"/>
        <v>0</v>
      </c>
      <c r="O314">
        <f t="shared" si="111"/>
        <v>0</v>
      </c>
      <c r="P314">
        <f t="shared" si="112"/>
        <v>0</v>
      </c>
      <c r="Q314">
        <f t="shared" si="113"/>
        <v>0</v>
      </c>
      <c r="R314" s="44"/>
    </row>
    <row r="315" spans="1:18" ht="12.75" customHeight="1" x14ac:dyDescent="0.2">
      <c r="B315" s="44"/>
      <c r="C315" t="s">
        <v>329</v>
      </c>
      <c r="D315" s="47" t="s">
        <v>476</v>
      </c>
      <c r="H315" s="11">
        <v>10000</v>
      </c>
      <c r="J315" s="12">
        <v>0.5</v>
      </c>
      <c r="K315" s="11">
        <v>0.06</v>
      </c>
      <c r="L315" s="13">
        <v>0.06</v>
      </c>
      <c r="M315" s="44"/>
      <c r="N315">
        <f t="shared" si="110"/>
        <v>0</v>
      </c>
      <c r="O315">
        <f t="shared" si="111"/>
        <v>0</v>
      </c>
      <c r="P315">
        <f t="shared" si="112"/>
        <v>0</v>
      </c>
      <c r="Q315">
        <f t="shared" si="113"/>
        <v>0</v>
      </c>
      <c r="R315" s="44"/>
    </row>
    <row r="316" spans="1:18" ht="12.75" customHeight="1" x14ac:dyDescent="0.2">
      <c r="B316" s="44"/>
      <c r="C316" t="s">
        <v>330</v>
      </c>
      <c r="D316" s="47" t="s">
        <v>476</v>
      </c>
      <c r="H316" s="11">
        <v>10000</v>
      </c>
      <c r="J316" s="12">
        <v>0.5</v>
      </c>
      <c r="K316" s="11">
        <v>0.06</v>
      </c>
      <c r="L316" s="13">
        <v>0.06</v>
      </c>
      <c r="M316" s="44"/>
      <c r="N316">
        <f t="shared" si="110"/>
        <v>0</v>
      </c>
      <c r="O316">
        <f t="shared" si="111"/>
        <v>0</v>
      </c>
      <c r="P316">
        <f t="shared" si="112"/>
        <v>0</v>
      </c>
      <c r="Q316">
        <f t="shared" si="113"/>
        <v>0</v>
      </c>
      <c r="R316" s="44"/>
    </row>
    <row r="317" spans="1:18" ht="12.75" customHeight="1" x14ac:dyDescent="0.2">
      <c r="B317" s="44"/>
      <c r="C317" t="s">
        <v>331</v>
      </c>
      <c r="D317" s="47" t="s">
        <v>476</v>
      </c>
      <c r="H317" s="11">
        <v>10000</v>
      </c>
      <c r="J317" s="12">
        <v>0.5</v>
      </c>
      <c r="K317" s="11">
        <v>0.06</v>
      </c>
      <c r="L317" s="13">
        <v>0.06</v>
      </c>
      <c r="M317" s="44"/>
      <c r="N317">
        <f t="shared" si="110"/>
        <v>0</v>
      </c>
      <c r="O317">
        <f t="shared" si="111"/>
        <v>0</v>
      </c>
      <c r="P317">
        <f t="shared" si="112"/>
        <v>0</v>
      </c>
      <c r="Q317">
        <f t="shared" si="113"/>
        <v>0</v>
      </c>
      <c r="R317" s="44"/>
    </row>
    <row r="318" spans="1:18" ht="12.75" customHeight="1" thickBot="1" x14ac:dyDescent="0.25">
      <c r="B318" s="44"/>
      <c r="C318" t="s">
        <v>332</v>
      </c>
      <c r="D318" s="47" t="s">
        <v>476</v>
      </c>
      <c r="H318" s="11">
        <v>10000</v>
      </c>
      <c r="J318" s="12">
        <v>0.5</v>
      </c>
      <c r="K318" s="11">
        <v>0.06</v>
      </c>
      <c r="L318" s="13">
        <v>0.06</v>
      </c>
      <c r="M318" s="44"/>
      <c r="N318">
        <f t="shared" si="110"/>
        <v>0</v>
      </c>
      <c r="O318">
        <f t="shared" si="111"/>
        <v>0</v>
      </c>
      <c r="P318">
        <f t="shared" si="112"/>
        <v>0</v>
      </c>
      <c r="Q318">
        <f t="shared" si="113"/>
        <v>0</v>
      </c>
      <c r="R318" s="44"/>
    </row>
    <row r="319" spans="1:18" ht="12.75" customHeight="1" thickBot="1" x14ac:dyDescent="0.2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2.75" customHeight="1" x14ac:dyDescent="0.2">
      <c r="B320" s="44"/>
      <c r="C320" t="s">
        <v>333</v>
      </c>
      <c r="D320" s="47" t="s">
        <v>476</v>
      </c>
      <c r="H320" s="11">
        <v>10000</v>
      </c>
      <c r="J320" s="12">
        <v>0.5</v>
      </c>
      <c r="K320" s="11">
        <v>0.06</v>
      </c>
      <c r="L320" s="13">
        <v>0.06</v>
      </c>
      <c r="M320" s="44"/>
      <c r="N320">
        <f t="shared" si="110"/>
        <v>0</v>
      </c>
      <c r="O320">
        <f t="shared" si="111"/>
        <v>0</v>
      </c>
      <c r="P320">
        <f t="shared" si="112"/>
        <v>0</v>
      </c>
      <c r="Q320">
        <f t="shared" si="113"/>
        <v>0</v>
      </c>
      <c r="R320" s="44"/>
    </row>
    <row r="321" spans="1:18" ht="12.75" customHeight="1" x14ac:dyDescent="0.2">
      <c r="B321" s="44"/>
      <c r="C321" t="s">
        <v>334</v>
      </c>
      <c r="D321" s="47" t="s">
        <v>476</v>
      </c>
      <c r="H321" s="11">
        <v>10000</v>
      </c>
      <c r="J321" s="12">
        <v>0.5</v>
      </c>
      <c r="K321" s="11">
        <v>0.06</v>
      </c>
      <c r="L321" s="13">
        <v>0.06</v>
      </c>
      <c r="M321" s="44"/>
      <c r="N321">
        <f t="shared" si="110"/>
        <v>0</v>
      </c>
      <c r="O321">
        <f t="shared" si="111"/>
        <v>0</v>
      </c>
      <c r="P321">
        <f t="shared" si="112"/>
        <v>0</v>
      </c>
      <c r="Q321">
        <f t="shared" si="113"/>
        <v>0</v>
      </c>
      <c r="R321" s="44"/>
    </row>
    <row r="322" spans="1:18" ht="12.75" customHeight="1" x14ac:dyDescent="0.2">
      <c r="B322" s="44"/>
      <c r="C322" t="s">
        <v>335</v>
      </c>
      <c r="D322" s="47" t="s">
        <v>476</v>
      </c>
      <c r="H322" s="11">
        <v>10000</v>
      </c>
      <c r="J322" s="12">
        <v>0.5</v>
      </c>
      <c r="K322" s="11">
        <v>0.06</v>
      </c>
      <c r="L322" s="13">
        <v>0.06</v>
      </c>
      <c r="M322" s="44"/>
      <c r="N322">
        <f t="shared" si="110"/>
        <v>0</v>
      </c>
      <c r="O322">
        <f t="shared" si="111"/>
        <v>0</v>
      </c>
      <c r="P322">
        <f t="shared" si="112"/>
        <v>0</v>
      </c>
      <c r="Q322">
        <f t="shared" si="113"/>
        <v>0</v>
      </c>
      <c r="R322" s="44"/>
    </row>
    <row r="323" spans="1:18" ht="12.75" customHeight="1" x14ac:dyDescent="0.2">
      <c r="B323" s="44"/>
      <c r="C323" t="s">
        <v>336</v>
      </c>
      <c r="D323" s="47" t="s">
        <v>476</v>
      </c>
      <c r="H323" s="11">
        <v>10000</v>
      </c>
      <c r="J323" s="12">
        <v>0.5</v>
      </c>
      <c r="K323" s="11">
        <v>0.06</v>
      </c>
      <c r="L323" s="13">
        <v>0.06</v>
      </c>
      <c r="M323" s="44"/>
      <c r="N323">
        <f t="shared" si="110"/>
        <v>0</v>
      </c>
      <c r="O323">
        <f t="shared" si="111"/>
        <v>0</v>
      </c>
      <c r="P323">
        <f t="shared" si="112"/>
        <v>0</v>
      </c>
      <c r="Q323">
        <f t="shared" si="113"/>
        <v>0</v>
      </c>
      <c r="R323" s="44"/>
    </row>
    <row r="324" spans="1:18" ht="12.75" customHeight="1" x14ac:dyDescent="0.2">
      <c r="B324" s="44"/>
      <c r="C324" t="s">
        <v>337</v>
      </c>
      <c r="D324" s="47" t="s">
        <v>476</v>
      </c>
      <c r="H324" s="11">
        <v>10000</v>
      </c>
      <c r="J324" s="12">
        <v>0.5</v>
      </c>
      <c r="K324" s="11">
        <v>0.06</v>
      </c>
      <c r="L324" s="13">
        <v>0.06</v>
      </c>
      <c r="M324" s="44"/>
      <c r="N324">
        <f t="shared" si="110"/>
        <v>0</v>
      </c>
      <c r="O324">
        <f t="shared" si="111"/>
        <v>0</v>
      </c>
      <c r="P324">
        <f t="shared" si="112"/>
        <v>0</v>
      </c>
      <c r="Q324">
        <f t="shared" si="113"/>
        <v>0</v>
      </c>
      <c r="R324" s="44"/>
    </row>
    <row r="325" spans="1:18" ht="12.75" customHeight="1" x14ac:dyDescent="0.2">
      <c r="B325" s="44"/>
      <c r="C325" t="s">
        <v>338</v>
      </c>
      <c r="D325" s="47" t="s">
        <v>476</v>
      </c>
      <c r="H325" s="11">
        <v>10000</v>
      </c>
      <c r="J325" s="12">
        <v>0.5</v>
      </c>
      <c r="K325" s="11">
        <v>0.06</v>
      </c>
      <c r="L325" s="13">
        <v>0.06</v>
      </c>
      <c r="M325" s="44"/>
      <c r="N325">
        <f t="shared" si="110"/>
        <v>0</v>
      </c>
      <c r="O325">
        <f t="shared" si="111"/>
        <v>0</v>
      </c>
      <c r="P325">
        <f t="shared" si="112"/>
        <v>0</v>
      </c>
      <c r="Q325">
        <f t="shared" si="113"/>
        <v>0</v>
      </c>
      <c r="R325" s="44"/>
    </row>
    <row r="326" spans="1:18" ht="12.75" customHeight="1" x14ac:dyDescent="0.2">
      <c r="B326" s="44"/>
      <c r="C326" t="s">
        <v>339</v>
      </c>
      <c r="D326" s="47" t="s">
        <v>476</v>
      </c>
      <c r="H326" s="11">
        <v>10000</v>
      </c>
      <c r="J326" s="12">
        <v>0.5</v>
      </c>
      <c r="K326" s="11">
        <v>0.06</v>
      </c>
      <c r="L326" s="13">
        <v>0.06</v>
      </c>
      <c r="M326" s="44"/>
      <c r="N326">
        <f t="shared" si="110"/>
        <v>0</v>
      </c>
      <c r="O326">
        <f t="shared" si="111"/>
        <v>0</v>
      </c>
      <c r="P326">
        <f t="shared" si="112"/>
        <v>0</v>
      </c>
      <c r="Q326">
        <f t="shared" si="113"/>
        <v>0</v>
      </c>
      <c r="R326" s="44"/>
    </row>
    <row r="327" spans="1:18" ht="12.75" customHeight="1" x14ac:dyDescent="0.2">
      <c r="B327" s="44"/>
      <c r="C327" t="s">
        <v>340</v>
      </c>
      <c r="D327" s="47" t="s">
        <v>476</v>
      </c>
      <c r="H327" s="11">
        <v>10000</v>
      </c>
      <c r="J327" s="12">
        <v>0.5</v>
      </c>
      <c r="K327" s="11">
        <v>0.06</v>
      </c>
      <c r="L327" s="13">
        <v>0.06</v>
      </c>
      <c r="M327" s="44"/>
      <c r="N327">
        <f t="shared" si="110"/>
        <v>0</v>
      </c>
      <c r="O327">
        <f t="shared" si="111"/>
        <v>0</v>
      </c>
      <c r="P327">
        <f t="shared" si="112"/>
        <v>0</v>
      </c>
      <c r="Q327">
        <f t="shared" si="113"/>
        <v>0</v>
      </c>
      <c r="R327" s="44"/>
    </row>
    <row r="328" spans="1:18" ht="12.75" customHeight="1" thickBot="1" x14ac:dyDescent="0.25">
      <c r="B328" s="44"/>
      <c r="C328" t="s">
        <v>341</v>
      </c>
      <c r="D328" s="47" t="s">
        <v>476</v>
      </c>
      <c r="H328" s="11">
        <v>10000</v>
      </c>
      <c r="J328" s="12">
        <v>0.5</v>
      </c>
      <c r="K328" s="11">
        <v>0.06</v>
      </c>
      <c r="L328" s="13">
        <v>0.06</v>
      </c>
      <c r="M328" s="44"/>
      <c r="N328">
        <f t="shared" si="110"/>
        <v>0</v>
      </c>
      <c r="O328">
        <f t="shared" si="111"/>
        <v>0</v>
      </c>
      <c r="P328">
        <f t="shared" si="112"/>
        <v>0</v>
      </c>
      <c r="Q328">
        <f t="shared" si="113"/>
        <v>0</v>
      </c>
      <c r="R328" s="44"/>
    </row>
    <row r="329" spans="1:18" ht="12.75" customHeight="1" thickBot="1" x14ac:dyDescent="0.2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2.75" customHeight="1" x14ac:dyDescent="0.2">
      <c r="B330" s="44"/>
      <c r="C330" t="s">
        <v>342</v>
      </c>
      <c r="D330" s="47" t="s">
        <v>476</v>
      </c>
      <c r="H330" s="11">
        <v>10000</v>
      </c>
      <c r="J330" s="12">
        <v>0.5</v>
      </c>
      <c r="K330" s="11">
        <v>0.06</v>
      </c>
      <c r="L330" s="13">
        <v>0.06</v>
      </c>
      <c r="M330" s="44"/>
      <c r="N330">
        <f t="shared" si="110"/>
        <v>0</v>
      </c>
      <c r="O330">
        <f t="shared" si="111"/>
        <v>0</v>
      </c>
      <c r="P330">
        <f t="shared" si="112"/>
        <v>0</v>
      </c>
      <c r="Q330">
        <f t="shared" si="113"/>
        <v>0</v>
      </c>
      <c r="R330" s="44"/>
    </row>
    <row r="331" spans="1:18" ht="12.75" customHeight="1" x14ac:dyDescent="0.2">
      <c r="B331" s="44"/>
      <c r="C331" t="s">
        <v>343</v>
      </c>
      <c r="D331" s="47" t="s">
        <v>476</v>
      </c>
      <c r="H331" s="11">
        <v>10000</v>
      </c>
      <c r="J331" s="12">
        <v>0.5</v>
      </c>
      <c r="K331" s="11">
        <v>0.06</v>
      </c>
      <c r="L331" s="13">
        <v>0.06</v>
      </c>
      <c r="M331" s="44"/>
      <c r="N331">
        <f t="shared" si="110"/>
        <v>0</v>
      </c>
      <c r="O331">
        <f t="shared" si="111"/>
        <v>0</v>
      </c>
      <c r="P331">
        <f t="shared" si="112"/>
        <v>0</v>
      </c>
      <c r="Q331">
        <f t="shared" si="113"/>
        <v>0</v>
      </c>
      <c r="R331" s="44"/>
    </row>
    <row r="332" spans="1:18" ht="12.75" customHeight="1" x14ac:dyDescent="0.2">
      <c r="B332" s="44"/>
      <c r="C332" t="s">
        <v>344</v>
      </c>
      <c r="D332" s="47" t="s">
        <v>476</v>
      </c>
      <c r="H332" s="11">
        <v>10000</v>
      </c>
      <c r="J332" s="12">
        <v>0.5</v>
      </c>
      <c r="K332" s="11">
        <v>0.06</v>
      </c>
      <c r="L332" s="13">
        <v>0.06</v>
      </c>
      <c r="M332" s="44"/>
      <c r="N332">
        <f t="shared" si="110"/>
        <v>0</v>
      </c>
      <c r="O332">
        <f t="shared" si="111"/>
        <v>0</v>
      </c>
      <c r="P332">
        <f t="shared" si="112"/>
        <v>0</v>
      </c>
      <c r="Q332">
        <f t="shared" si="113"/>
        <v>0</v>
      </c>
      <c r="R332" s="44"/>
    </row>
    <row r="333" spans="1:18" ht="12.75" customHeight="1" x14ac:dyDescent="0.2">
      <c r="B333" s="44"/>
      <c r="C333" t="s">
        <v>345</v>
      </c>
      <c r="D333" s="47" t="s">
        <v>476</v>
      </c>
      <c r="H333" s="11">
        <v>10000</v>
      </c>
      <c r="J333" s="12">
        <v>0.5</v>
      </c>
      <c r="K333" s="11">
        <v>0.06</v>
      </c>
      <c r="L333" s="13">
        <v>0.06</v>
      </c>
      <c r="M333" s="44"/>
      <c r="N333">
        <f t="shared" si="110"/>
        <v>0</v>
      </c>
      <c r="O333">
        <f t="shared" si="111"/>
        <v>0</v>
      </c>
      <c r="P333">
        <f t="shared" si="112"/>
        <v>0</v>
      </c>
      <c r="Q333">
        <f t="shared" si="113"/>
        <v>0</v>
      </c>
      <c r="R333" s="44"/>
    </row>
    <row r="334" spans="1:18" ht="12.75" customHeight="1" thickBot="1" x14ac:dyDescent="0.25">
      <c r="B334" s="44"/>
      <c r="C334" t="s">
        <v>346</v>
      </c>
      <c r="D334" s="47" t="s">
        <v>476</v>
      </c>
      <c r="H334" s="11">
        <v>10000</v>
      </c>
      <c r="J334" s="12">
        <v>0.5</v>
      </c>
      <c r="K334" s="11">
        <v>0.06</v>
      </c>
      <c r="L334" s="13">
        <v>0.06</v>
      </c>
      <c r="M334" s="44"/>
      <c r="N334">
        <f t="shared" si="110"/>
        <v>0</v>
      </c>
      <c r="O334">
        <f t="shared" si="111"/>
        <v>0</v>
      </c>
      <c r="P334">
        <f t="shared" si="112"/>
        <v>0</v>
      </c>
      <c r="Q334">
        <f t="shared" si="113"/>
        <v>0</v>
      </c>
      <c r="R334" s="44"/>
    </row>
    <row r="335" spans="1:18" ht="12.75" customHeight="1" thickBot="1" x14ac:dyDescent="0.2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2.75" customHeight="1" x14ac:dyDescent="0.2">
      <c r="B336" s="44"/>
      <c r="C336" t="s">
        <v>347</v>
      </c>
      <c r="D336" s="47" t="s">
        <v>476</v>
      </c>
      <c r="H336" s="11">
        <v>10000</v>
      </c>
      <c r="J336" s="12">
        <v>0.5</v>
      </c>
      <c r="K336" s="11">
        <v>0.06</v>
      </c>
      <c r="L336" s="13">
        <v>0.06</v>
      </c>
      <c r="M336" s="44"/>
      <c r="N336">
        <f t="shared" si="110"/>
        <v>0</v>
      </c>
      <c r="O336">
        <f t="shared" si="111"/>
        <v>0</v>
      </c>
      <c r="P336">
        <f t="shared" si="112"/>
        <v>0</v>
      </c>
      <c r="Q336">
        <f t="shared" si="113"/>
        <v>0</v>
      </c>
      <c r="R336" s="44"/>
    </row>
    <row r="337" spans="1:18" ht="12.75" customHeight="1" x14ac:dyDescent="0.2">
      <c r="B337" s="44"/>
      <c r="C337" t="s">
        <v>348</v>
      </c>
      <c r="D337" s="47" t="s">
        <v>476</v>
      </c>
      <c r="H337" s="11">
        <v>10000</v>
      </c>
      <c r="J337" s="12">
        <v>0.5</v>
      </c>
      <c r="K337" s="11">
        <v>0.06</v>
      </c>
      <c r="L337" s="13">
        <v>0.06</v>
      </c>
      <c r="M337" s="44"/>
      <c r="N337">
        <f t="shared" si="110"/>
        <v>0</v>
      </c>
      <c r="O337">
        <f t="shared" si="111"/>
        <v>0</v>
      </c>
      <c r="P337">
        <f t="shared" si="112"/>
        <v>0</v>
      </c>
      <c r="Q337">
        <f t="shared" si="113"/>
        <v>0</v>
      </c>
      <c r="R337" s="44"/>
    </row>
    <row r="338" spans="1:18" ht="12.75" customHeight="1" x14ac:dyDescent="0.2">
      <c r="B338" s="44"/>
      <c r="C338" t="s">
        <v>349</v>
      </c>
      <c r="D338" s="47" t="s">
        <v>476</v>
      </c>
      <c r="H338" s="11">
        <v>10000</v>
      </c>
      <c r="J338" s="12">
        <v>0.5</v>
      </c>
      <c r="K338" s="11">
        <v>0.06</v>
      </c>
      <c r="L338" s="13">
        <v>0.06</v>
      </c>
      <c r="M338" s="44"/>
      <c r="N338">
        <f t="shared" si="110"/>
        <v>0</v>
      </c>
      <c r="O338">
        <f t="shared" si="111"/>
        <v>0</v>
      </c>
      <c r="P338">
        <f t="shared" si="112"/>
        <v>0</v>
      </c>
      <c r="Q338">
        <f t="shared" si="113"/>
        <v>0</v>
      </c>
      <c r="R338" s="44"/>
    </row>
    <row r="339" spans="1:18" ht="12.75" customHeight="1" x14ac:dyDescent="0.2">
      <c r="B339" s="44"/>
      <c r="C339" t="s">
        <v>350</v>
      </c>
      <c r="D339" s="47" t="s">
        <v>476</v>
      </c>
      <c r="H339" s="11">
        <v>10000</v>
      </c>
      <c r="J339" s="12">
        <v>0.5</v>
      </c>
      <c r="K339" s="11">
        <v>0.06</v>
      </c>
      <c r="L339" s="13">
        <v>0.06</v>
      </c>
      <c r="M339" s="44"/>
      <c r="N339">
        <f t="shared" si="110"/>
        <v>0</v>
      </c>
      <c r="O339">
        <f t="shared" si="111"/>
        <v>0</v>
      </c>
      <c r="P339">
        <f t="shared" si="112"/>
        <v>0</v>
      </c>
      <c r="Q339">
        <f t="shared" si="113"/>
        <v>0</v>
      </c>
      <c r="R339" s="44"/>
    </row>
    <row r="340" spans="1:18" ht="12.75" customHeight="1" x14ac:dyDescent="0.2">
      <c r="B340" s="44"/>
      <c r="C340" t="s">
        <v>351</v>
      </c>
      <c r="D340" s="47" t="s">
        <v>476</v>
      </c>
      <c r="H340" s="11">
        <v>10000</v>
      </c>
      <c r="J340" s="12">
        <v>0.5</v>
      </c>
      <c r="K340" s="11">
        <v>0.06</v>
      </c>
      <c r="L340" s="13">
        <v>0.06</v>
      </c>
      <c r="M340" s="44"/>
      <c r="N340">
        <f t="shared" si="110"/>
        <v>0</v>
      </c>
      <c r="O340">
        <f t="shared" si="111"/>
        <v>0</v>
      </c>
      <c r="P340">
        <f t="shared" si="112"/>
        <v>0</v>
      </c>
      <c r="Q340">
        <f t="shared" si="113"/>
        <v>0</v>
      </c>
      <c r="R340" s="44"/>
    </row>
    <row r="341" spans="1:18" ht="12.75" customHeight="1" x14ac:dyDescent="0.2">
      <c r="B341" s="44"/>
      <c r="C341" t="s">
        <v>352</v>
      </c>
      <c r="D341" s="47" t="s">
        <v>476</v>
      </c>
      <c r="H341" s="11">
        <v>10000</v>
      </c>
      <c r="J341" s="12">
        <v>0.5</v>
      </c>
      <c r="K341" s="11">
        <v>0.06</v>
      </c>
      <c r="L341" s="13">
        <v>0.06</v>
      </c>
      <c r="M341" s="44"/>
      <c r="N341">
        <f t="shared" si="110"/>
        <v>0</v>
      </c>
      <c r="O341">
        <f t="shared" si="111"/>
        <v>0</v>
      </c>
      <c r="P341">
        <f t="shared" si="112"/>
        <v>0</v>
      </c>
      <c r="Q341">
        <f t="shared" si="113"/>
        <v>0</v>
      </c>
      <c r="R341" s="44"/>
    </row>
    <row r="342" spans="1:18" ht="12.75" customHeight="1" x14ac:dyDescent="0.2">
      <c r="B342" s="44"/>
      <c r="C342" t="s">
        <v>353</v>
      </c>
      <c r="D342" s="47" t="s">
        <v>476</v>
      </c>
      <c r="H342" s="11">
        <v>10000</v>
      </c>
      <c r="J342" s="12">
        <v>0.5</v>
      </c>
      <c r="K342" s="11">
        <v>0.06</v>
      </c>
      <c r="L342" s="13">
        <v>0.06</v>
      </c>
      <c r="M342" s="44"/>
      <c r="N342">
        <f t="shared" si="110"/>
        <v>0</v>
      </c>
      <c r="O342">
        <f t="shared" si="111"/>
        <v>0</v>
      </c>
      <c r="P342">
        <f t="shared" si="112"/>
        <v>0</v>
      </c>
      <c r="Q342">
        <f t="shared" si="113"/>
        <v>0</v>
      </c>
      <c r="R342" s="44"/>
    </row>
    <row r="343" spans="1:18" ht="12.75" customHeight="1" thickBot="1" x14ac:dyDescent="0.25">
      <c r="B343" s="44"/>
      <c r="C343" t="s">
        <v>354</v>
      </c>
      <c r="D343" s="47" t="s">
        <v>476</v>
      </c>
      <c r="H343" s="11">
        <v>10000</v>
      </c>
      <c r="J343" s="12">
        <v>0.5</v>
      </c>
      <c r="K343" s="11">
        <v>0.06</v>
      </c>
      <c r="L343" s="13">
        <v>0.06</v>
      </c>
      <c r="M343" s="44"/>
      <c r="N343">
        <f t="shared" si="110"/>
        <v>0</v>
      </c>
      <c r="O343">
        <f t="shared" si="111"/>
        <v>0</v>
      </c>
      <c r="P343">
        <f t="shared" si="112"/>
        <v>0</v>
      </c>
      <c r="Q343">
        <f t="shared" si="113"/>
        <v>0</v>
      </c>
      <c r="R343" s="44"/>
    </row>
    <row r="344" spans="1:18" ht="12.75" customHeight="1" thickBot="1" x14ac:dyDescent="0.2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spans="1:18" ht="12.75" customHeight="1" x14ac:dyDescent="0.2">
      <c r="B345" s="44"/>
      <c r="C345" t="s">
        <v>355</v>
      </c>
      <c r="D345" s="47" t="s">
        <v>476</v>
      </c>
      <c r="H345" s="11">
        <v>10000</v>
      </c>
      <c r="J345" s="12">
        <v>0.5</v>
      </c>
      <c r="K345" s="11">
        <v>0.06</v>
      </c>
      <c r="L345" s="13">
        <v>0.06</v>
      </c>
      <c r="M345" s="44"/>
      <c r="N345">
        <f t="shared" si="110"/>
        <v>0</v>
      </c>
      <c r="O345">
        <f t="shared" si="111"/>
        <v>0</v>
      </c>
      <c r="P345">
        <f t="shared" si="112"/>
        <v>0</v>
      </c>
      <c r="Q345">
        <f t="shared" si="113"/>
        <v>0</v>
      </c>
      <c r="R345" s="44"/>
    </row>
    <row r="346" spans="1:18" ht="12.75" customHeight="1" x14ac:dyDescent="0.2">
      <c r="B346" s="44"/>
      <c r="C346" t="s">
        <v>356</v>
      </c>
      <c r="D346" s="47" t="s">
        <v>476</v>
      </c>
      <c r="H346" s="11">
        <v>10000</v>
      </c>
      <c r="J346" s="12">
        <v>0.5</v>
      </c>
      <c r="K346" s="11">
        <v>0.06</v>
      </c>
      <c r="L346" s="13">
        <v>0.06</v>
      </c>
      <c r="M346" s="44"/>
      <c r="N346">
        <f t="shared" si="110"/>
        <v>0</v>
      </c>
      <c r="O346">
        <f t="shared" si="111"/>
        <v>0</v>
      </c>
      <c r="P346">
        <f t="shared" si="112"/>
        <v>0</v>
      </c>
      <c r="Q346">
        <f t="shared" si="113"/>
        <v>0</v>
      </c>
      <c r="R346" s="44"/>
    </row>
    <row r="347" spans="1:18" ht="12.75" customHeight="1" x14ac:dyDescent="0.2">
      <c r="B347" s="44"/>
      <c r="C347" t="s">
        <v>357</v>
      </c>
      <c r="D347" s="47" t="s">
        <v>476</v>
      </c>
      <c r="H347" s="11">
        <v>10000</v>
      </c>
      <c r="J347" s="12">
        <v>0.5</v>
      </c>
      <c r="K347" s="11">
        <v>0.06</v>
      </c>
      <c r="L347" s="13">
        <v>0.06</v>
      </c>
      <c r="M347" s="44"/>
      <c r="N347">
        <f t="shared" si="110"/>
        <v>0</v>
      </c>
      <c r="O347">
        <f t="shared" si="111"/>
        <v>0</v>
      </c>
      <c r="P347">
        <f t="shared" si="112"/>
        <v>0</v>
      </c>
      <c r="Q347">
        <f t="shared" si="113"/>
        <v>0</v>
      </c>
      <c r="R347" s="44"/>
    </row>
    <row r="348" spans="1:18" ht="12.75" customHeight="1" x14ac:dyDescent="0.2">
      <c r="B348" s="44"/>
      <c r="C348" t="s">
        <v>358</v>
      </c>
      <c r="D348" s="47" t="s">
        <v>476</v>
      </c>
      <c r="H348" s="11">
        <v>10000</v>
      </c>
      <c r="J348" s="12">
        <v>0.5</v>
      </c>
      <c r="K348" s="11">
        <v>0.06</v>
      </c>
      <c r="L348" s="13">
        <v>0.06</v>
      </c>
      <c r="M348" s="44"/>
      <c r="N348">
        <f t="shared" si="110"/>
        <v>0</v>
      </c>
      <c r="O348">
        <f t="shared" si="111"/>
        <v>0</v>
      </c>
      <c r="P348">
        <f t="shared" si="112"/>
        <v>0</v>
      </c>
      <c r="Q348">
        <f t="shared" si="113"/>
        <v>0</v>
      </c>
      <c r="R348" s="44"/>
    </row>
    <row r="349" spans="1:18" ht="12.75" customHeight="1" x14ac:dyDescent="0.2">
      <c r="B349" s="44"/>
      <c r="C349" t="s">
        <v>359</v>
      </c>
      <c r="D349" s="47" t="s">
        <v>476</v>
      </c>
      <c r="H349" s="11">
        <v>10000</v>
      </c>
      <c r="J349" s="12">
        <v>0.5</v>
      </c>
      <c r="K349" s="11">
        <v>0.06</v>
      </c>
      <c r="L349" s="13">
        <v>0.06</v>
      </c>
      <c r="M349" s="44"/>
      <c r="N349">
        <f t="shared" si="110"/>
        <v>0</v>
      </c>
      <c r="O349">
        <f t="shared" si="111"/>
        <v>0</v>
      </c>
      <c r="P349">
        <f t="shared" si="112"/>
        <v>0</v>
      </c>
      <c r="Q349">
        <f t="shared" si="113"/>
        <v>0</v>
      </c>
      <c r="R349" s="44"/>
    </row>
    <row r="350" spans="1:18" ht="12.75" customHeight="1" x14ac:dyDescent="0.2">
      <c r="B350" s="44"/>
      <c r="C350" t="s">
        <v>360</v>
      </c>
      <c r="D350" s="47" t="s">
        <v>476</v>
      </c>
      <c r="H350" s="11">
        <v>10000</v>
      </c>
      <c r="J350" s="12">
        <v>0.5</v>
      </c>
      <c r="K350" s="11">
        <v>0.06</v>
      </c>
      <c r="L350" s="13">
        <v>0.06</v>
      </c>
      <c r="M350" s="44"/>
      <c r="N350">
        <f t="shared" si="110"/>
        <v>0</v>
      </c>
      <c r="O350">
        <f t="shared" si="111"/>
        <v>0</v>
      </c>
      <c r="P350">
        <f t="shared" si="112"/>
        <v>0</v>
      </c>
      <c r="Q350">
        <f t="shared" si="113"/>
        <v>0</v>
      </c>
      <c r="R350" s="44"/>
    </row>
    <row r="351" spans="1:18" ht="12.75" customHeight="1" x14ac:dyDescent="0.2">
      <c r="B351" s="44"/>
      <c r="C351" t="s">
        <v>361</v>
      </c>
      <c r="D351" s="47" t="s">
        <v>476</v>
      </c>
      <c r="H351" s="11">
        <v>10000</v>
      </c>
      <c r="J351" s="12">
        <v>0.5</v>
      </c>
      <c r="K351" s="11">
        <v>0.06</v>
      </c>
      <c r="L351" s="13">
        <v>0.06</v>
      </c>
      <c r="M351" s="44"/>
      <c r="N351">
        <f t="shared" si="110"/>
        <v>0</v>
      </c>
      <c r="O351">
        <f t="shared" si="111"/>
        <v>0</v>
      </c>
      <c r="P351">
        <f t="shared" si="112"/>
        <v>0</v>
      </c>
      <c r="Q351">
        <f t="shared" si="113"/>
        <v>0</v>
      </c>
      <c r="R351" s="44"/>
    </row>
    <row r="352" spans="1:18" ht="12.75" customHeight="1" x14ac:dyDescent="0.2">
      <c r="B352" s="44"/>
      <c r="C352" t="s">
        <v>362</v>
      </c>
      <c r="D352" s="47" t="s">
        <v>476</v>
      </c>
      <c r="H352" s="11">
        <v>10000</v>
      </c>
      <c r="J352" s="12">
        <v>0.5</v>
      </c>
      <c r="K352" s="11">
        <v>0.06</v>
      </c>
      <c r="L352" s="13">
        <v>0.06</v>
      </c>
      <c r="M352" s="44"/>
      <c r="N352">
        <f t="shared" si="110"/>
        <v>0</v>
      </c>
      <c r="O352">
        <f t="shared" si="111"/>
        <v>0</v>
      </c>
      <c r="P352">
        <f t="shared" si="112"/>
        <v>0</v>
      </c>
      <c r="Q352">
        <f t="shared" si="113"/>
        <v>0</v>
      </c>
      <c r="R352" s="44"/>
    </row>
    <row r="353" spans="1:18" ht="12.75" customHeight="1" x14ac:dyDescent="0.2">
      <c r="B353" s="44"/>
      <c r="C353" t="s">
        <v>363</v>
      </c>
      <c r="D353" s="47" t="s">
        <v>476</v>
      </c>
      <c r="H353" s="11">
        <v>10000</v>
      </c>
      <c r="J353" s="12">
        <v>0.5</v>
      </c>
      <c r="K353" s="11">
        <v>0.06</v>
      </c>
      <c r="L353" s="13">
        <v>0.06</v>
      </c>
      <c r="M353" s="44"/>
      <c r="N353">
        <f t="shared" si="110"/>
        <v>0</v>
      </c>
      <c r="O353">
        <f t="shared" si="111"/>
        <v>0</v>
      </c>
      <c r="P353">
        <f t="shared" si="112"/>
        <v>0</v>
      </c>
      <c r="Q353">
        <f t="shared" si="113"/>
        <v>0</v>
      </c>
      <c r="R353" s="44"/>
    </row>
    <row r="354" spans="1:18" ht="12.75" customHeight="1" thickBot="1" x14ac:dyDescent="0.25">
      <c r="B354" s="44"/>
      <c r="C354" t="s">
        <v>364</v>
      </c>
      <c r="D354" s="47" t="s">
        <v>476</v>
      </c>
      <c r="H354" s="11">
        <v>10000</v>
      </c>
      <c r="J354" s="12">
        <v>0.5</v>
      </c>
      <c r="K354" s="11">
        <v>0.06</v>
      </c>
      <c r="L354" s="13">
        <v>0.06</v>
      </c>
      <c r="M354" s="44"/>
      <c r="N354">
        <f t="shared" si="110"/>
        <v>0</v>
      </c>
      <c r="O354">
        <f t="shared" si="111"/>
        <v>0</v>
      </c>
      <c r="P354">
        <f t="shared" si="112"/>
        <v>0</v>
      </c>
      <c r="Q354">
        <f t="shared" si="113"/>
        <v>0</v>
      </c>
      <c r="R354" s="44"/>
    </row>
    <row r="355" spans="1:18" ht="12.75" customHeight="1" thickBot="1" x14ac:dyDescent="0.2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spans="1:18" ht="12.75" customHeight="1" x14ac:dyDescent="0.2">
      <c r="B356" s="44"/>
      <c r="C356" t="s">
        <v>365</v>
      </c>
      <c r="D356" s="47" t="s">
        <v>476</v>
      </c>
      <c r="H356" s="11">
        <v>10000</v>
      </c>
      <c r="J356" s="12">
        <v>0.5</v>
      </c>
      <c r="K356" s="11">
        <v>0.06</v>
      </c>
      <c r="L356" s="13">
        <v>0.06</v>
      </c>
      <c r="M356" s="44"/>
      <c r="N356">
        <f t="shared" si="110"/>
        <v>0</v>
      </c>
      <c r="O356">
        <f t="shared" si="111"/>
        <v>0</v>
      </c>
      <c r="P356">
        <f t="shared" si="112"/>
        <v>0</v>
      </c>
      <c r="Q356">
        <f t="shared" si="113"/>
        <v>0</v>
      </c>
      <c r="R356" s="44"/>
    </row>
    <row r="357" spans="1:18" ht="12.75" customHeight="1" x14ac:dyDescent="0.2">
      <c r="B357" s="44"/>
      <c r="C357" t="s">
        <v>366</v>
      </c>
      <c r="D357" s="47" t="s">
        <v>476</v>
      </c>
      <c r="H357" s="11">
        <v>10000</v>
      </c>
      <c r="J357" s="12">
        <v>0.5</v>
      </c>
      <c r="K357" s="11">
        <v>0.06</v>
      </c>
      <c r="L357" s="13">
        <v>0.06</v>
      </c>
      <c r="M357" s="44"/>
      <c r="N357">
        <f t="shared" si="110"/>
        <v>0</v>
      </c>
      <c r="O357">
        <f t="shared" si="111"/>
        <v>0</v>
      </c>
      <c r="P357">
        <f t="shared" si="112"/>
        <v>0</v>
      </c>
      <c r="Q357">
        <f t="shared" si="113"/>
        <v>0</v>
      </c>
      <c r="R357" s="44"/>
    </row>
    <row r="358" spans="1:18" ht="12.75" customHeight="1" x14ac:dyDescent="0.2">
      <c r="B358" s="44"/>
      <c r="C358" t="s">
        <v>367</v>
      </c>
      <c r="D358" s="47" t="s">
        <v>476</v>
      </c>
      <c r="H358" s="11">
        <v>10000</v>
      </c>
      <c r="J358" s="12">
        <v>0.5</v>
      </c>
      <c r="K358" s="11">
        <v>0.06</v>
      </c>
      <c r="L358" s="13">
        <v>0.06</v>
      </c>
      <c r="M358" s="44"/>
      <c r="N358">
        <f t="shared" si="110"/>
        <v>0</v>
      </c>
      <c r="O358">
        <f t="shared" si="111"/>
        <v>0</v>
      </c>
      <c r="P358">
        <f t="shared" si="112"/>
        <v>0</v>
      </c>
      <c r="Q358">
        <f t="shared" si="113"/>
        <v>0</v>
      </c>
      <c r="R358" s="44"/>
    </row>
    <row r="359" spans="1:18" ht="12.75" customHeight="1" x14ac:dyDescent="0.2">
      <c r="B359" s="44"/>
      <c r="C359" t="s">
        <v>368</v>
      </c>
      <c r="D359" s="47" t="s">
        <v>476</v>
      </c>
      <c r="H359" s="11">
        <v>10000</v>
      </c>
      <c r="J359" s="12">
        <v>0.5</v>
      </c>
      <c r="K359" s="11">
        <v>0.06</v>
      </c>
      <c r="L359" s="13">
        <v>0.06</v>
      </c>
      <c r="M359" s="44"/>
      <c r="N359">
        <f t="shared" si="110"/>
        <v>0</v>
      </c>
      <c r="O359">
        <f t="shared" si="111"/>
        <v>0</v>
      </c>
      <c r="P359">
        <f t="shared" si="112"/>
        <v>0</v>
      </c>
      <c r="Q359">
        <f t="shared" si="113"/>
        <v>0</v>
      </c>
      <c r="R359" s="44"/>
    </row>
    <row r="360" spans="1:18" ht="12.75" customHeight="1" x14ac:dyDescent="0.2">
      <c r="B360" s="44"/>
      <c r="C360" t="s">
        <v>369</v>
      </c>
      <c r="D360" s="47" t="s">
        <v>476</v>
      </c>
      <c r="H360" s="11">
        <v>10000</v>
      </c>
      <c r="J360" s="12">
        <v>0.5</v>
      </c>
      <c r="K360" s="11">
        <v>0.06</v>
      </c>
      <c r="L360" s="13">
        <v>0.06</v>
      </c>
      <c r="M360" s="44"/>
      <c r="N360">
        <f t="shared" si="110"/>
        <v>0</v>
      </c>
      <c r="O360">
        <f t="shared" si="111"/>
        <v>0</v>
      </c>
      <c r="P360">
        <f t="shared" si="112"/>
        <v>0</v>
      </c>
      <c r="Q360">
        <f t="shared" si="113"/>
        <v>0</v>
      </c>
      <c r="R360" s="44"/>
    </row>
    <row r="361" spans="1:18" ht="12.75" customHeight="1" x14ac:dyDescent="0.2">
      <c r="B361" s="44"/>
      <c r="C361" t="s">
        <v>370</v>
      </c>
      <c r="D361" s="47" t="s">
        <v>476</v>
      </c>
      <c r="H361" s="11">
        <v>10000</v>
      </c>
      <c r="J361" s="12">
        <v>0.5</v>
      </c>
      <c r="K361" s="11">
        <v>0.06</v>
      </c>
      <c r="L361" s="13">
        <v>0.06</v>
      </c>
      <c r="M361" s="44"/>
      <c r="N361">
        <f t="shared" si="110"/>
        <v>0</v>
      </c>
      <c r="O361">
        <f t="shared" si="111"/>
        <v>0</v>
      </c>
      <c r="P361">
        <f t="shared" si="112"/>
        <v>0</v>
      </c>
      <c r="Q361">
        <f t="shared" si="113"/>
        <v>0</v>
      </c>
      <c r="R361" s="44"/>
    </row>
    <row r="362" spans="1:18" ht="12.75" customHeight="1" x14ac:dyDescent="0.2">
      <c r="B362" s="44"/>
      <c r="C362" t="s">
        <v>371</v>
      </c>
      <c r="D362" s="47" t="s">
        <v>476</v>
      </c>
      <c r="H362" s="11">
        <v>10000</v>
      </c>
      <c r="J362" s="12">
        <v>0.5</v>
      </c>
      <c r="K362" s="11">
        <v>0.06</v>
      </c>
      <c r="L362" s="13">
        <v>0.06</v>
      </c>
      <c r="M362" s="44"/>
      <c r="N362">
        <f t="shared" si="110"/>
        <v>0</v>
      </c>
      <c r="O362">
        <f t="shared" si="111"/>
        <v>0</v>
      </c>
      <c r="P362">
        <f t="shared" si="112"/>
        <v>0</v>
      </c>
      <c r="Q362">
        <f t="shared" si="113"/>
        <v>0</v>
      </c>
      <c r="R362" s="44"/>
    </row>
    <row r="363" spans="1:18" ht="12.75" customHeight="1" thickBot="1" x14ac:dyDescent="0.25">
      <c r="B363" s="44"/>
      <c r="C363" t="s">
        <v>372</v>
      </c>
      <c r="D363" s="47" t="s">
        <v>476</v>
      </c>
      <c r="H363" s="11">
        <v>10000</v>
      </c>
      <c r="J363" s="12">
        <v>0.5</v>
      </c>
      <c r="K363" s="11">
        <v>0.06</v>
      </c>
      <c r="L363" s="13">
        <v>0.06</v>
      </c>
      <c r="M363" s="44"/>
      <c r="N363">
        <f t="shared" si="110"/>
        <v>0</v>
      </c>
      <c r="O363">
        <f t="shared" si="111"/>
        <v>0</v>
      </c>
      <c r="P363">
        <f t="shared" si="112"/>
        <v>0</v>
      </c>
      <c r="Q363">
        <f t="shared" si="113"/>
        <v>0</v>
      </c>
      <c r="R363" s="44"/>
    </row>
    <row r="364" spans="1:18" ht="12" customHeight="1" thickBot="1" x14ac:dyDescent="0.2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spans="1:18" ht="12.75" customHeight="1" x14ac:dyDescent="0.2">
      <c r="B365" s="44"/>
      <c r="C365" t="s">
        <v>373</v>
      </c>
      <c r="D365" s="47" t="s">
        <v>476</v>
      </c>
      <c r="H365" s="11">
        <v>10000</v>
      </c>
      <c r="J365" s="12">
        <v>0.5</v>
      </c>
      <c r="K365" s="11">
        <v>0.06</v>
      </c>
      <c r="L365" s="13">
        <v>0.06</v>
      </c>
      <c r="M365" s="44"/>
      <c r="N365">
        <f t="shared" si="110"/>
        <v>0</v>
      </c>
      <c r="O365">
        <f t="shared" si="111"/>
        <v>0</v>
      </c>
      <c r="P365">
        <f t="shared" si="112"/>
        <v>0</v>
      </c>
      <c r="Q365">
        <f t="shared" si="113"/>
        <v>0</v>
      </c>
      <c r="R365" s="44"/>
    </row>
    <row r="366" spans="1:18" ht="12.75" customHeight="1" x14ac:dyDescent="0.2">
      <c r="B366" s="44"/>
      <c r="C366" t="s">
        <v>374</v>
      </c>
      <c r="D366" s="47" t="s">
        <v>476</v>
      </c>
      <c r="H366" s="11">
        <v>10000</v>
      </c>
      <c r="J366" s="12">
        <v>0.5</v>
      </c>
      <c r="K366" s="11">
        <v>0.06</v>
      </c>
      <c r="L366" s="13">
        <v>0.06</v>
      </c>
      <c r="M366" s="44"/>
      <c r="N366">
        <f t="shared" si="110"/>
        <v>0</v>
      </c>
      <c r="O366">
        <f t="shared" si="111"/>
        <v>0</v>
      </c>
      <c r="P366">
        <f t="shared" si="112"/>
        <v>0</v>
      </c>
      <c r="Q366">
        <f t="shared" si="113"/>
        <v>0</v>
      </c>
      <c r="R366" s="44"/>
    </row>
    <row r="367" spans="1:18" ht="12.75" customHeight="1" x14ac:dyDescent="0.2">
      <c r="B367" s="44"/>
      <c r="C367" t="s">
        <v>375</v>
      </c>
      <c r="D367" s="47" t="s">
        <v>476</v>
      </c>
      <c r="H367" s="11">
        <v>10000</v>
      </c>
      <c r="J367" s="12">
        <v>0.5</v>
      </c>
      <c r="K367" s="11">
        <v>0.06</v>
      </c>
      <c r="L367" s="13">
        <v>0.06</v>
      </c>
      <c r="M367" s="44"/>
      <c r="N367">
        <f t="shared" si="110"/>
        <v>0</v>
      </c>
      <c r="O367">
        <f t="shared" si="111"/>
        <v>0</v>
      </c>
      <c r="P367">
        <f t="shared" si="112"/>
        <v>0</v>
      </c>
      <c r="Q367">
        <f t="shared" si="113"/>
        <v>0</v>
      </c>
      <c r="R367" s="44"/>
    </row>
    <row r="368" spans="1:18" ht="12.75" customHeight="1" x14ac:dyDescent="0.2">
      <c r="B368" s="44"/>
      <c r="C368" t="s">
        <v>376</v>
      </c>
      <c r="D368" s="47" t="s">
        <v>476</v>
      </c>
      <c r="H368" s="11">
        <v>10000</v>
      </c>
      <c r="J368" s="12">
        <v>0.5</v>
      </c>
      <c r="K368" s="11">
        <v>0.06</v>
      </c>
      <c r="L368" s="13">
        <v>0.06</v>
      </c>
      <c r="M368" s="44"/>
      <c r="N368">
        <f t="shared" si="110"/>
        <v>0</v>
      </c>
      <c r="O368">
        <f t="shared" si="111"/>
        <v>0</v>
      </c>
      <c r="P368">
        <f t="shared" si="112"/>
        <v>0</v>
      </c>
      <c r="Q368">
        <f t="shared" si="113"/>
        <v>0</v>
      </c>
      <c r="R368" s="44"/>
    </row>
    <row r="369" spans="1:18" ht="12.75" customHeight="1" thickBot="1" x14ac:dyDescent="0.25">
      <c r="B369" s="44"/>
      <c r="C369" t="s">
        <v>377</v>
      </c>
      <c r="D369" s="47" t="s">
        <v>476</v>
      </c>
      <c r="H369" s="11">
        <v>10000</v>
      </c>
      <c r="J369" s="12">
        <v>0.5</v>
      </c>
      <c r="K369" s="11">
        <v>0.06</v>
      </c>
      <c r="L369" s="13">
        <v>0.06</v>
      </c>
      <c r="M369" s="44"/>
      <c r="N369">
        <f t="shared" si="110"/>
        <v>0</v>
      </c>
      <c r="O369">
        <f t="shared" si="111"/>
        <v>0</v>
      </c>
      <c r="P369">
        <f t="shared" si="112"/>
        <v>0</v>
      </c>
      <c r="Q369">
        <f t="shared" si="113"/>
        <v>0</v>
      </c>
      <c r="R369" s="44"/>
    </row>
    <row r="370" spans="1:18" ht="12.75" customHeight="1" thickBot="1" x14ac:dyDescent="0.2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spans="1:18" ht="12.75" customHeight="1" x14ac:dyDescent="0.2">
      <c r="B371" s="44"/>
      <c r="C371" t="s">
        <v>477</v>
      </c>
      <c r="D371" s="47" t="s">
        <v>476</v>
      </c>
      <c r="H371" s="11">
        <v>10000</v>
      </c>
      <c r="J371" s="12">
        <v>0.5</v>
      </c>
      <c r="K371" s="11">
        <v>0.06</v>
      </c>
      <c r="L371" s="13">
        <v>0.06</v>
      </c>
      <c r="M371" s="44"/>
      <c r="N371">
        <f t="shared" si="110"/>
        <v>0</v>
      </c>
      <c r="O371">
        <f t="shared" si="111"/>
        <v>0</v>
      </c>
      <c r="P371">
        <f t="shared" si="112"/>
        <v>0</v>
      </c>
      <c r="Q371">
        <f t="shared" si="113"/>
        <v>0</v>
      </c>
      <c r="R371" s="44"/>
    </row>
    <row r="372" spans="1:18" ht="12.75" customHeight="1" x14ac:dyDescent="0.2">
      <c r="B372" s="44"/>
      <c r="C372" t="s">
        <v>478</v>
      </c>
      <c r="D372" s="47" t="s">
        <v>476</v>
      </c>
      <c r="H372" s="11">
        <v>10000</v>
      </c>
      <c r="J372" s="12">
        <v>0.5</v>
      </c>
      <c r="K372" s="11">
        <v>0.06</v>
      </c>
      <c r="L372" s="13">
        <v>0.06</v>
      </c>
      <c r="M372" s="44"/>
      <c r="N372">
        <f t="shared" si="110"/>
        <v>0</v>
      </c>
      <c r="O372">
        <f t="shared" si="111"/>
        <v>0</v>
      </c>
      <c r="P372">
        <f t="shared" si="112"/>
        <v>0</v>
      </c>
      <c r="Q372">
        <f t="shared" si="113"/>
        <v>0</v>
      </c>
      <c r="R372" s="44"/>
    </row>
    <row r="373" spans="1:18" ht="12.75" customHeight="1" x14ac:dyDescent="0.2">
      <c r="B373" s="44"/>
      <c r="C373" t="s">
        <v>479</v>
      </c>
      <c r="D373" s="47" t="s">
        <v>476</v>
      </c>
      <c r="H373" s="11">
        <v>10000</v>
      </c>
      <c r="J373" s="12">
        <v>0.5</v>
      </c>
      <c r="K373" s="11">
        <v>0.06</v>
      </c>
      <c r="L373" s="13">
        <v>0.06</v>
      </c>
      <c r="M373" s="44"/>
      <c r="N373">
        <f t="shared" si="110"/>
        <v>0</v>
      </c>
      <c r="O373">
        <f t="shared" si="111"/>
        <v>0</v>
      </c>
      <c r="P373">
        <f t="shared" si="112"/>
        <v>0</v>
      </c>
      <c r="Q373">
        <f t="shared" si="113"/>
        <v>0</v>
      </c>
      <c r="R373" s="44"/>
    </row>
    <row r="374" spans="1:18" ht="12.75" customHeight="1" x14ac:dyDescent="0.2">
      <c r="B374" s="44"/>
      <c r="C374" t="s">
        <v>378</v>
      </c>
      <c r="D374" s="47" t="s">
        <v>476</v>
      </c>
      <c r="H374" s="11">
        <v>10000</v>
      </c>
      <c r="J374" s="12">
        <v>0.5</v>
      </c>
      <c r="K374" s="11">
        <v>0.06</v>
      </c>
      <c r="L374" s="13">
        <v>0.06</v>
      </c>
      <c r="M374" s="44"/>
      <c r="N374">
        <f t="shared" si="110"/>
        <v>0</v>
      </c>
      <c r="O374">
        <f t="shared" si="111"/>
        <v>0</v>
      </c>
      <c r="P374">
        <f t="shared" si="112"/>
        <v>0</v>
      </c>
      <c r="Q374">
        <f t="shared" si="113"/>
        <v>0</v>
      </c>
      <c r="R374" s="44"/>
    </row>
    <row r="375" spans="1:18" ht="12.75" customHeight="1" thickBot="1" x14ac:dyDescent="0.25">
      <c r="B375" s="44"/>
      <c r="C375" t="s">
        <v>379</v>
      </c>
      <c r="D375" s="47" t="s">
        <v>476</v>
      </c>
      <c r="H375" s="11">
        <v>10000</v>
      </c>
      <c r="J375" s="12">
        <v>0.5</v>
      </c>
      <c r="K375" s="11">
        <v>0.06</v>
      </c>
      <c r="L375" s="13">
        <v>0.06</v>
      </c>
      <c r="M375" s="44"/>
      <c r="N375">
        <f t="shared" si="110"/>
        <v>0</v>
      </c>
      <c r="O375">
        <f t="shared" si="111"/>
        <v>0</v>
      </c>
      <c r="P375">
        <f t="shared" si="112"/>
        <v>0</v>
      </c>
      <c r="Q375">
        <f t="shared" si="113"/>
        <v>0</v>
      </c>
      <c r="R375" s="44"/>
    </row>
    <row r="376" spans="1:18" ht="12.75" customHeight="1" thickBot="1" x14ac:dyDescent="0.2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spans="1:18" ht="12.75" customHeight="1" x14ac:dyDescent="0.2">
      <c r="B377" s="44"/>
      <c r="C377" t="s">
        <v>380</v>
      </c>
      <c r="D377" s="47" t="s">
        <v>476</v>
      </c>
      <c r="H377" s="11">
        <v>10000</v>
      </c>
      <c r="J377" s="12">
        <v>0.5</v>
      </c>
      <c r="K377" s="11">
        <v>0.06</v>
      </c>
      <c r="L377" s="13">
        <v>0.06</v>
      </c>
      <c r="M377" s="44"/>
      <c r="N377">
        <f t="shared" ref="N377:N440" si="114">A377*((SUM(F377:I377))+(J377*1950*80))</f>
        <v>0</v>
      </c>
      <c r="O377">
        <f t="shared" ref="O377:O440" si="115">A377*J377</f>
        <v>0</v>
      </c>
      <c r="P377">
        <f t="shared" ref="P377:P440" si="116">A377*K377</f>
        <v>0</v>
      </c>
      <c r="Q377">
        <f t="shared" ref="Q377:Q440" si="117">A377*L377</f>
        <v>0</v>
      </c>
      <c r="R377" s="44"/>
    </row>
    <row r="378" spans="1:18" ht="12.75" customHeight="1" x14ac:dyDescent="0.2">
      <c r="B378" s="44"/>
      <c r="C378" t="s">
        <v>381</v>
      </c>
      <c r="D378" s="47" t="s">
        <v>476</v>
      </c>
      <c r="H378" s="11">
        <v>10000</v>
      </c>
      <c r="J378" s="12">
        <v>0.5</v>
      </c>
      <c r="K378" s="11">
        <v>0.06</v>
      </c>
      <c r="L378" s="13">
        <v>0.06</v>
      </c>
      <c r="M378" s="44"/>
      <c r="N378">
        <f t="shared" si="114"/>
        <v>0</v>
      </c>
      <c r="O378">
        <f t="shared" si="115"/>
        <v>0</v>
      </c>
      <c r="P378">
        <f t="shared" si="116"/>
        <v>0</v>
      </c>
      <c r="Q378">
        <f t="shared" si="117"/>
        <v>0</v>
      </c>
      <c r="R378" s="44"/>
    </row>
    <row r="379" spans="1:18" ht="12.75" customHeight="1" x14ac:dyDescent="0.2">
      <c r="B379" s="44"/>
      <c r="C379" t="s">
        <v>382</v>
      </c>
      <c r="D379" s="47" t="s">
        <v>476</v>
      </c>
      <c r="H379" s="11">
        <v>10000</v>
      </c>
      <c r="J379" s="12">
        <v>0.5</v>
      </c>
      <c r="K379" s="11">
        <v>0.06</v>
      </c>
      <c r="L379" s="13">
        <v>0.06</v>
      </c>
      <c r="M379" s="44"/>
      <c r="N379">
        <f t="shared" si="114"/>
        <v>0</v>
      </c>
      <c r="O379">
        <f t="shared" si="115"/>
        <v>0</v>
      </c>
      <c r="P379">
        <f t="shared" si="116"/>
        <v>0</v>
      </c>
      <c r="Q379">
        <f t="shared" si="117"/>
        <v>0</v>
      </c>
      <c r="R379" s="44"/>
    </row>
    <row r="380" spans="1:18" ht="12.75" customHeight="1" x14ac:dyDescent="0.2">
      <c r="B380" s="44"/>
      <c r="C380" t="s">
        <v>383</v>
      </c>
      <c r="D380" s="47" t="s">
        <v>476</v>
      </c>
      <c r="H380" s="11">
        <v>10000</v>
      </c>
      <c r="J380" s="12">
        <v>0.5</v>
      </c>
      <c r="K380" s="11">
        <v>0.06</v>
      </c>
      <c r="L380" s="13">
        <v>0.06</v>
      </c>
      <c r="M380" s="44"/>
      <c r="N380">
        <f t="shared" si="114"/>
        <v>0</v>
      </c>
      <c r="O380">
        <f t="shared" si="115"/>
        <v>0</v>
      </c>
      <c r="P380">
        <f t="shared" si="116"/>
        <v>0</v>
      </c>
      <c r="Q380">
        <f t="shared" si="117"/>
        <v>0</v>
      </c>
      <c r="R380" s="44"/>
    </row>
    <row r="381" spans="1:18" ht="12.75" customHeight="1" x14ac:dyDescent="0.2">
      <c r="B381" s="44"/>
      <c r="C381" t="s">
        <v>384</v>
      </c>
      <c r="D381" s="47" t="s">
        <v>476</v>
      </c>
      <c r="H381" s="11">
        <v>10000</v>
      </c>
      <c r="J381" s="12">
        <v>0.5</v>
      </c>
      <c r="K381" s="11">
        <v>0.06</v>
      </c>
      <c r="L381" s="13">
        <v>0.06</v>
      </c>
      <c r="M381" s="44"/>
      <c r="N381">
        <f t="shared" si="114"/>
        <v>0</v>
      </c>
      <c r="O381">
        <f t="shared" si="115"/>
        <v>0</v>
      </c>
      <c r="P381">
        <f t="shared" si="116"/>
        <v>0</v>
      </c>
      <c r="Q381">
        <f t="shared" si="117"/>
        <v>0</v>
      </c>
      <c r="R381" s="44"/>
    </row>
    <row r="382" spans="1:18" ht="12.75" customHeight="1" x14ac:dyDescent="0.2">
      <c r="B382" s="44"/>
      <c r="C382" t="s">
        <v>385</v>
      </c>
      <c r="D382" s="47" t="s">
        <v>476</v>
      </c>
      <c r="H382" s="11">
        <v>10000</v>
      </c>
      <c r="J382" s="12">
        <v>0.5</v>
      </c>
      <c r="K382" s="11">
        <v>0.06</v>
      </c>
      <c r="L382" s="13">
        <v>0.06</v>
      </c>
      <c r="M382" s="44"/>
      <c r="N382">
        <f t="shared" si="114"/>
        <v>0</v>
      </c>
      <c r="O382">
        <f t="shared" si="115"/>
        <v>0</v>
      </c>
      <c r="P382">
        <f t="shared" si="116"/>
        <v>0</v>
      </c>
      <c r="Q382">
        <f t="shared" si="117"/>
        <v>0</v>
      </c>
      <c r="R382" s="44"/>
    </row>
    <row r="383" spans="1:18" ht="12.75" customHeight="1" thickBot="1" x14ac:dyDescent="0.25">
      <c r="B383" s="44"/>
      <c r="C383" t="s">
        <v>386</v>
      </c>
      <c r="D383" s="47" t="s">
        <v>476</v>
      </c>
      <c r="H383" s="11">
        <v>10000</v>
      </c>
      <c r="J383" s="12">
        <v>0.5</v>
      </c>
      <c r="K383" s="11">
        <v>0.06</v>
      </c>
      <c r="L383" s="13">
        <v>0.06</v>
      </c>
      <c r="M383" s="44"/>
      <c r="N383">
        <f t="shared" si="114"/>
        <v>0</v>
      </c>
      <c r="O383">
        <f t="shared" si="115"/>
        <v>0</v>
      </c>
      <c r="P383">
        <f t="shared" si="116"/>
        <v>0</v>
      </c>
      <c r="Q383">
        <f t="shared" si="117"/>
        <v>0</v>
      </c>
      <c r="R383" s="44"/>
    </row>
    <row r="384" spans="1:18" ht="12.75" customHeight="1" thickBot="1" x14ac:dyDescent="0.2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spans="1:18" ht="12.75" customHeight="1" x14ac:dyDescent="0.2">
      <c r="B385" s="44"/>
      <c r="C385" t="s">
        <v>387</v>
      </c>
      <c r="D385" s="47" t="s">
        <v>476</v>
      </c>
      <c r="H385" s="11">
        <v>10000</v>
      </c>
      <c r="J385" s="12">
        <v>0.5</v>
      </c>
      <c r="K385" s="11">
        <v>0.06</v>
      </c>
      <c r="L385" s="13">
        <v>0.06</v>
      </c>
      <c r="M385" s="44"/>
      <c r="N385">
        <f t="shared" si="114"/>
        <v>0</v>
      </c>
      <c r="O385">
        <f t="shared" si="115"/>
        <v>0</v>
      </c>
      <c r="P385">
        <f t="shared" si="116"/>
        <v>0</v>
      </c>
      <c r="Q385">
        <f t="shared" si="117"/>
        <v>0</v>
      </c>
      <c r="R385" s="44"/>
    </row>
    <row r="386" spans="1:18" ht="12.75" customHeight="1" x14ac:dyDescent="0.2">
      <c r="B386" s="44"/>
      <c r="C386" t="s">
        <v>388</v>
      </c>
      <c r="D386" s="47" t="s">
        <v>476</v>
      </c>
      <c r="H386" s="11">
        <v>10000</v>
      </c>
      <c r="J386" s="12">
        <v>0.5</v>
      </c>
      <c r="K386" s="11">
        <v>0.06</v>
      </c>
      <c r="L386" s="13">
        <v>0.06</v>
      </c>
      <c r="M386" s="44"/>
      <c r="N386">
        <f t="shared" si="114"/>
        <v>0</v>
      </c>
      <c r="O386">
        <f t="shared" si="115"/>
        <v>0</v>
      </c>
      <c r="P386">
        <f t="shared" si="116"/>
        <v>0</v>
      </c>
      <c r="Q386">
        <f t="shared" si="117"/>
        <v>0</v>
      </c>
      <c r="R386" s="44"/>
    </row>
    <row r="387" spans="1:18" ht="12.75" customHeight="1" x14ac:dyDescent="0.2">
      <c r="B387" s="44"/>
      <c r="C387" t="s">
        <v>389</v>
      </c>
      <c r="D387" s="47" t="s">
        <v>476</v>
      </c>
      <c r="H387" s="11">
        <v>10000</v>
      </c>
      <c r="J387" s="12">
        <v>0.5</v>
      </c>
      <c r="K387" s="11">
        <v>0.06</v>
      </c>
      <c r="L387" s="13">
        <v>0.06</v>
      </c>
      <c r="M387" s="44"/>
      <c r="N387">
        <f t="shared" si="114"/>
        <v>0</v>
      </c>
      <c r="O387">
        <f t="shared" si="115"/>
        <v>0</v>
      </c>
      <c r="P387">
        <f t="shared" si="116"/>
        <v>0</v>
      </c>
      <c r="Q387">
        <f t="shared" si="117"/>
        <v>0</v>
      </c>
      <c r="R387" s="44"/>
    </row>
    <row r="388" spans="1:18" ht="12.75" customHeight="1" x14ac:dyDescent="0.2">
      <c r="B388" s="44"/>
      <c r="C388" t="s">
        <v>390</v>
      </c>
      <c r="D388" s="47" t="s">
        <v>476</v>
      </c>
      <c r="H388" s="11">
        <v>10000</v>
      </c>
      <c r="J388" s="12">
        <v>0.5</v>
      </c>
      <c r="K388" s="11">
        <v>0.06</v>
      </c>
      <c r="L388" s="13">
        <v>0.06</v>
      </c>
      <c r="M388" s="44"/>
      <c r="N388">
        <f t="shared" si="114"/>
        <v>0</v>
      </c>
      <c r="O388">
        <f t="shared" si="115"/>
        <v>0</v>
      </c>
      <c r="P388">
        <f t="shared" si="116"/>
        <v>0</v>
      </c>
      <c r="Q388">
        <f t="shared" si="117"/>
        <v>0</v>
      </c>
      <c r="R388" s="44"/>
    </row>
    <row r="389" spans="1:18" ht="12.75" customHeight="1" x14ac:dyDescent="0.2">
      <c r="B389" s="44"/>
      <c r="C389" t="s">
        <v>391</v>
      </c>
      <c r="D389" s="47" t="s">
        <v>476</v>
      </c>
      <c r="H389" s="11">
        <v>10000</v>
      </c>
      <c r="J389" s="12">
        <v>0.5</v>
      </c>
      <c r="K389" s="11">
        <v>0.06</v>
      </c>
      <c r="L389" s="13">
        <v>0.06</v>
      </c>
      <c r="M389" s="44"/>
      <c r="N389">
        <f t="shared" si="114"/>
        <v>0</v>
      </c>
      <c r="O389">
        <f t="shared" si="115"/>
        <v>0</v>
      </c>
      <c r="P389">
        <f t="shared" si="116"/>
        <v>0</v>
      </c>
      <c r="Q389">
        <f t="shared" si="117"/>
        <v>0</v>
      </c>
      <c r="R389" s="44"/>
    </row>
    <row r="390" spans="1:18" ht="12.75" customHeight="1" x14ac:dyDescent="0.2">
      <c r="B390" s="44"/>
      <c r="C390" t="s">
        <v>392</v>
      </c>
      <c r="D390" s="47" t="s">
        <v>476</v>
      </c>
      <c r="H390" s="11">
        <v>10000</v>
      </c>
      <c r="J390" s="12">
        <v>0.5</v>
      </c>
      <c r="K390" s="11">
        <v>0.06</v>
      </c>
      <c r="L390" s="13">
        <v>0.06</v>
      </c>
      <c r="M390" s="44"/>
      <c r="N390">
        <f t="shared" si="114"/>
        <v>0</v>
      </c>
      <c r="O390">
        <f t="shared" si="115"/>
        <v>0</v>
      </c>
      <c r="P390">
        <f t="shared" si="116"/>
        <v>0</v>
      </c>
      <c r="Q390">
        <f t="shared" si="117"/>
        <v>0</v>
      </c>
      <c r="R390" s="44"/>
    </row>
    <row r="391" spans="1:18" ht="12.75" customHeight="1" x14ac:dyDescent="0.2">
      <c r="B391" s="44"/>
      <c r="C391" t="s">
        <v>393</v>
      </c>
      <c r="D391" s="47" t="s">
        <v>476</v>
      </c>
      <c r="H391" s="11">
        <v>10000</v>
      </c>
      <c r="J391" s="12">
        <v>0.5</v>
      </c>
      <c r="K391" s="11">
        <v>0.06</v>
      </c>
      <c r="L391" s="13">
        <v>0.06</v>
      </c>
      <c r="M391" s="44"/>
      <c r="N391">
        <f t="shared" si="114"/>
        <v>0</v>
      </c>
      <c r="O391">
        <f t="shared" si="115"/>
        <v>0</v>
      </c>
      <c r="P391">
        <f t="shared" si="116"/>
        <v>0</v>
      </c>
      <c r="Q391">
        <f t="shared" si="117"/>
        <v>0</v>
      </c>
      <c r="R391" s="44"/>
    </row>
    <row r="392" spans="1:18" ht="12.75" customHeight="1" x14ac:dyDescent="0.2">
      <c r="B392" s="44"/>
      <c r="C392" t="s">
        <v>394</v>
      </c>
      <c r="D392" s="47" t="s">
        <v>476</v>
      </c>
      <c r="H392" s="11">
        <v>10000</v>
      </c>
      <c r="J392" s="12">
        <v>0.5</v>
      </c>
      <c r="K392" s="11">
        <v>0.06</v>
      </c>
      <c r="L392" s="13">
        <v>0.06</v>
      </c>
      <c r="M392" s="44"/>
      <c r="N392">
        <f t="shared" si="114"/>
        <v>0</v>
      </c>
      <c r="O392">
        <f t="shared" si="115"/>
        <v>0</v>
      </c>
      <c r="P392">
        <f t="shared" si="116"/>
        <v>0</v>
      </c>
      <c r="Q392">
        <f t="shared" si="117"/>
        <v>0</v>
      </c>
      <c r="R392" s="44"/>
    </row>
    <row r="393" spans="1:18" ht="12.75" customHeight="1" x14ac:dyDescent="0.2">
      <c r="B393" s="44"/>
      <c r="C393" t="s">
        <v>395</v>
      </c>
      <c r="D393" s="47" t="s">
        <v>476</v>
      </c>
      <c r="H393" s="11">
        <v>10000</v>
      </c>
      <c r="J393" s="12">
        <v>0.5</v>
      </c>
      <c r="K393" s="11">
        <v>0.06</v>
      </c>
      <c r="L393" s="13">
        <v>0.06</v>
      </c>
      <c r="M393" s="44"/>
      <c r="N393">
        <f t="shared" si="114"/>
        <v>0</v>
      </c>
      <c r="O393">
        <f t="shared" si="115"/>
        <v>0</v>
      </c>
      <c r="P393">
        <f t="shared" si="116"/>
        <v>0</v>
      </c>
      <c r="Q393">
        <f t="shared" si="117"/>
        <v>0</v>
      </c>
      <c r="R393" s="44"/>
    </row>
    <row r="394" spans="1:18" ht="12.75" customHeight="1" x14ac:dyDescent="0.2">
      <c r="B394" s="44"/>
      <c r="C394" t="s">
        <v>396</v>
      </c>
      <c r="D394" s="47" t="s">
        <v>476</v>
      </c>
      <c r="H394" s="11">
        <v>10000</v>
      </c>
      <c r="J394" s="12">
        <v>0.5</v>
      </c>
      <c r="K394" s="11">
        <v>0.06</v>
      </c>
      <c r="L394" s="13">
        <v>0.06</v>
      </c>
      <c r="M394" s="44"/>
      <c r="N394">
        <f t="shared" si="114"/>
        <v>0</v>
      </c>
      <c r="O394">
        <f t="shared" si="115"/>
        <v>0</v>
      </c>
      <c r="P394">
        <f t="shared" si="116"/>
        <v>0</v>
      </c>
      <c r="Q394">
        <f t="shared" si="117"/>
        <v>0</v>
      </c>
      <c r="R394" s="44"/>
    </row>
    <row r="395" spans="1:18" ht="16" x14ac:dyDescent="0.2">
      <c r="B395" s="44"/>
      <c r="C395" t="s">
        <v>397</v>
      </c>
      <c r="D395" s="47" t="s">
        <v>476</v>
      </c>
      <c r="H395" s="11">
        <v>10000</v>
      </c>
      <c r="J395" s="12">
        <v>0.5</v>
      </c>
      <c r="K395" s="11">
        <v>0.06</v>
      </c>
      <c r="L395" s="13">
        <v>0.06</v>
      </c>
      <c r="M395" s="44"/>
      <c r="N395">
        <f t="shared" si="114"/>
        <v>0</v>
      </c>
      <c r="O395">
        <f t="shared" si="115"/>
        <v>0</v>
      </c>
      <c r="P395">
        <f t="shared" si="116"/>
        <v>0</v>
      </c>
      <c r="Q395">
        <f t="shared" si="117"/>
        <v>0</v>
      </c>
      <c r="R395" s="44"/>
    </row>
    <row r="396" spans="1:18" ht="12.75" customHeight="1" thickBot="1" x14ac:dyDescent="0.25">
      <c r="B396" s="44"/>
      <c r="C396" t="s">
        <v>398</v>
      </c>
      <c r="D396" s="47" t="s">
        <v>476</v>
      </c>
      <c r="H396" s="11">
        <v>10000</v>
      </c>
      <c r="J396" s="12">
        <v>0.5</v>
      </c>
      <c r="K396" s="11">
        <v>0.06</v>
      </c>
      <c r="L396" s="13">
        <v>0.06</v>
      </c>
      <c r="M396" s="44"/>
      <c r="N396">
        <f t="shared" si="114"/>
        <v>0</v>
      </c>
      <c r="O396">
        <f t="shared" si="115"/>
        <v>0</v>
      </c>
      <c r="P396">
        <f t="shared" si="116"/>
        <v>0</v>
      </c>
      <c r="Q396">
        <f t="shared" si="117"/>
        <v>0</v>
      </c>
      <c r="R396" s="44"/>
    </row>
    <row r="397" spans="1:18" ht="12.75" customHeight="1" thickBot="1" x14ac:dyDescent="0.2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spans="1:18" ht="12.75" customHeight="1" x14ac:dyDescent="0.2">
      <c r="B398" s="44"/>
      <c r="C398" t="s">
        <v>399</v>
      </c>
      <c r="D398" s="47" t="s">
        <v>476</v>
      </c>
      <c r="H398" s="11">
        <v>10000</v>
      </c>
      <c r="J398" s="12">
        <v>0.5</v>
      </c>
      <c r="K398" s="11">
        <v>0.06</v>
      </c>
      <c r="L398" s="13">
        <v>0.06</v>
      </c>
      <c r="M398" s="44"/>
      <c r="N398">
        <f t="shared" si="114"/>
        <v>0</v>
      </c>
      <c r="O398">
        <f t="shared" si="115"/>
        <v>0</v>
      </c>
      <c r="P398">
        <f t="shared" si="116"/>
        <v>0</v>
      </c>
      <c r="Q398">
        <f t="shared" si="117"/>
        <v>0</v>
      </c>
      <c r="R398" s="44"/>
    </row>
    <row r="399" spans="1:18" ht="12.75" customHeight="1" x14ac:dyDescent="0.2">
      <c r="B399" s="44"/>
      <c r="C399" t="s">
        <v>400</v>
      </c>
      <c r="D399" s="47" t="s">
        <v>476</v>
      </c>
      <c r="H399" s="11">
        <v>10000</v>
      </c>
      <c r="J399" s="12">
        <v>0.5</v>
      </c>
      <c r="K399" s="11">
        <v>0.06</v>
      </c>
      <c r="L399" s="13">
        <v>0.06</v>
      </c>
      <c r="M399" s="44"/>
      <c r="N399">
        <f t="shared" si="114"/>
        <v>0</v>
      </c>
      <c r="O399">
        <f t="shared" si="115"/>
        <v>0</v>
      </c>
      <c r="P399">
        <f t="shared" si="116"/>
        <v>0</v>
      </c>
      <c r="Q399">
        <f t="shared" si="117"/>
        <v>0</v>
      </c>
      <c r="R399" s="44"/>
    </row>
    <row r="400" spans="1:18" ht="12.75" customHeight="1" x14ac:dyDescent="0.2">
      <c r="B400" s="44"/>
      <c r="C400" t="s">
        <v>401</v>
      </c>
      <c r="D400" s="47" t="s">
        <v>476</v>
      </c>
      <c r="H400" s="11">
        <v>10000</v>
      </c>
      <c r="J400" s="12">
        <v>0.5</v>
      </c>
      <c r="K400" s="11">
        <v>0.06</v>
      </c>
      <c r="L400" s="13">
        <v>0.06</v>
      </c>
      <c r="M400" s="44"/>
      <c r="N400">
        <f t="shared" si="114"/>
        <v>0</v>
      </c>
      <c r="O400">
        <f t="shared" si="115"/>
        <v>0</v>
      </c>
      <c r="P400">
        <f t="shared" si="116"/>
        <v>0</v>
      </c>
      <c r="Q400">
        <f t="shared" si="117"/>
        <v>0</v>
      </c>
      <c r="R400" s="44"/>
    </row>
    <row r="401" spans="1:18" ht="12.75" customHeight="1" x14ac:dyDescent="0.2">
      <c r="B401" s="44"/>
      <c r="C401" t="s">
        <v>402</v>
      </c>
      <c r="D401" s="47" t="s">
        <v>476</v>
      </c>
      <c r="H401" s="11">
        <v>10000</v>
      </c>
      <c r="J401" s="12">
        <v>0.5</v>
      </c>
      <c r="K401" s="11">
        <v>0.06</v>
      </c>
      <c r="L401" s="13">
        <v>0.06</v>
      </c>
      <c r="M401" s="44"/>
      <c r="N401">
        <f t="shared" si="114"/>
        <v>0</v>
      </c>
      <c r="O401">
        <f t="shared" si="115"/>
        <v>0</v>
      </c>
      <c r="P401">
        <f t="shared" si="116"/>
        <v>0</v>
      </c>
      <c r="Q401">
        <f t="shared" si="117"/>
        <v>0</v>
      </c>
      <c r="R401" s="44"/>
    </row>
    <row r="402" spans="1:18" ht="12.75" customHeight="1" x14ac:dyDescent="0.2">
      <c r="B402" s="44"/>
      <c r="C402" t="s">
        <v>403</v>
      </c>
      <c r="D402" s="47" t="s">
        <v>476</v>
      </c>
      <c r="H402" s="11">
        <v>10000</v>
      </c>
      <c r="J402" s="12">
        <v>0.5</v>
      </c>
      <c r="K402" s="11">
        <v>0.06</v>
      </c>
      <c r="L402" s="13">
        <v>0.06</v>
      </c>
      <c r="M402" s="44"/>
      <c r="N402">
        <f t="shared" si="114"/>
        <v>0</v>
      </c>
      <c r="O402">
        <f t="shared" si="115"/>
        <v>0</v>
      </c>
      <c r="P402">
        <f t="shared" si="116"/>
        <v>0</v>
      </c>
      <c r="Q402">
        <f t="shared" si="117"/>
        <v>0</v>
      </c>
      <c r="R402" s="44"/>
    </row>
    <row r="403" spans="1:18" ht="12.75" customHeight="1" x14ac:dyDescent="0.2">
      <c r="B403" s="44"/>
      <c r="C403" t="s">
        <v>404</v>
      </c>
      <c r="D403" s="47" t="s">
        <v>476</v>
      </c>
      <c r="H403" s="11">
        <v>10000</v>
      </c>
      <c r="J403" s="12">
        <v>0.5</v>
      </c>
      <c r="K403" s="11">
        <v>0.06</v>
      </c>
      <c r="L403" s="13">
        <v>0.06</v>
      </c>
      <c r="M403" s="44"/>
      <c r="N403">
        <f t="shared" si="114"/>
        <v>0</v>
      </c>
      <c r="O403">
        <f t="shared" si="115"/>
        <v>0</v>
      </c>
      <c r="P403">
        <f t="shared" si="116"/>
        <v>0</v>
      </c>
      <c r="Q403">
        <f t="shared" si="117"/>
        <v>0</v>
      </c>
      <c r="R403" s="44"/>
    </row>
    <row r="404" spans="1:18" ht="12.75" customHeight="1" x14ac:dyDescent="0.2">
      <c r="B404" s="44"/>
      <c r="C404" t="s">
        <v>405</v>
      </c>
      <c r="D404" s="47" t="s">
        <v>476</v>
      </c>
      <c r="H404" s="11">
        <v>10000</v>
      </c>
      <c r="J404" s="12">
        <v>0.5</v>
      </c>
      <c r="K404" s="11">
        <v>0.06</v>
      </c>
      <c r="L404" s="13">
        <v>0.06</v>
      </c>
      <c r="M404" s="44"/>
      <c r="N404">
        <f t="shared" si="114"/>
        <v>0</v>
      </c>
      <c r="O404">
        <f t="shared" si="115"/>
        <v>0</v>
      </c>
      <c r="P404">
        <f t="shared" si="116"/>
        <v>0</v>
      </c>
      <c r="Q404">
        <f t="shared" si="117"/>
        <v>0</v>
      </c>
      <c r="R404" s="44"/>
    </row>
    <row r="405" spans="1:18" ht="12.75" customHeight="1" x14ac:dyDescent="0.2">
      <c r="B405" s="44"/>
      <c r="C405" t="s">
        <v>406</v>
      </c>
      <c r="D405" s="47" t="s">
        <v>476</v>
      </c>
      <c r="H405" s="11">
        <v>10000</v>
      </c>
      <c r="J405" s="12">
        <v>0.5</v>
      </c>
      <c r="K405" s="11">
        <v>0.06</v>
      </c>
      <c r="L405" s="13">
        <v>0.06</v>
      </c>
      <c r="M405" s="44"/>
      <c r="N405">
        <f t="shared" si="114"/>
        <v>0</v>
      </c>
      <c r="O405">
        <f t="shared" si="115"/>
        <v>0</v>
      </c>
      <c r="P405">
        <f t="shared" si="116"/>
        <v>0</v>
      </c>
      <c r="Q405">
        <f t="shared" si="117"/>
        <v>0</v>
      </c>
      <c r="R405" s="44"/>
    </row>
    <row r="406" spans="1:18" ht="12.75" customHeight="1" thickBot="1" x14ac:dyDescent="0.25">
      <c r="B406" s="44"/>
      <c r="C406" t="s">
        <v>407</v>
      </c>
      <c r="D406" s="47" t="s">
        <v>476</v>
      </c>
      <c r="H406" s="11">
        <v>10000</v>
      </c>
      <c r="J406" s="12">
        <v>0.5</v>
      </c>
      <c r="K406" s="11">
        <v>0.06</v>
      </c>
      <c r="L406" s="13">
        <v>0.06</v>
      </c>
      <c r="M406" s="44"/>
      <c r="N406">
        <f t="shared" si="114"/>
        <v>0</v>
      </c>
      <c r="O406">
        <f t="shared" si="115"/>
        <v>0</v>
      </c>
      <c r="P406">
        <f t="shared" si="116"/>
        <v>0</v>
      </c>
      <c r="Q406">
        <f t="shared" si="117"/>
        <v>0</v>
      </c>
      <c r="R406" s="44"/>
    </row>
    <row r="407" spans="1:18" ht="12.75" customHeight="1" thickBot="1" x14ac:dyDescent="0.2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spans="1:18" ht="12.75" customHeight="1" x14ac:dyDescent="0.2">
      <c r="B408" s="44"/>
      <c r="C408" t="s">
        <v>408</v>
      </c>
      <c r="D408" s="47" t="s">
        <v>476</v>
      </c>
      <c r="H408" s="11">
        <v>10000</v>
      </c>
      <c r="J408" s="12">
        <v>0.5</v>
      </c>
      <c r="K408" s="11">
        <v>0.06</v>
      </c>
      <c r="L408" s="13">
        <v>0.06</v>
      </c>
      <c r="M408" s="44"/>
      <c r="N408">
        <f t="shared" si="114"/>
        <v>0</v>
      </c>
      <c r="O408">
        <f t="shared" si="115"/>
        <v>0</v>
      </c>
      <c r="P408">
        <f t="shared" si="116"/>
        <v>0</v>
      </c>
      <c r="Q408">
        <f t="shared" si="117"/>
        <v>0</v>
      </c>
      <c r="R408" s="44"/>
    </row>
    <row r="409" spans="1:18" ht="12.75" customHeight="1" x14ac:dyDescent="0.2">
      <c r="B409" s="44"/>
      <c r="C409" t="s">
        <v>409</v>
      </c>
      <c r="D409" s="47" t="s">
        <v>476</v>
      </c>
      <c r="H409" s="11">
        <v>10000</v>
      </c>
      <c r="J409" s="12">
        <v>0.5</v>
      </c>
      <c r="K409" s="11">
        <v>0.06</v>
      </c>
      <c r="L409" s="13">
        <v>0.06</v>
      </c>
      <c r="M409" s="44"/>
      <c r="N409">
        <f t="shared" si="114"/>
        <v>0</v>
      </c>
      <c r="O409">
        <f t="shared" si="115"/>
        <v>0</v>
      </c>
      <c r="P409">
        <f t="shared" si="116"/>
        <v>0</v>
      </c>
      <c r="Q409">
        <f t="shared" si="117"/>
        <v>0</v>
      </c>
      <c r="R409" s="44"/>
    </row>
    <row r="410" spans="1:18" ht="12.75" customHeight="1" x14ac:dyDescent="0.2">
      <c r="B410" s="44"/>
      <c r="C410" t="s">
        <v>410</v>
      </c>
      <c r="D410" s="47" t="s">
        <v>476</v>
      </c>
      <c r="H410" s="11">
        <v>10000</v>
      </c>
      <c r="J410" s="12">
        <v>0.5</v>
      </c>
      <c r="K410" s="11">
        <v>0.06</v>
      </c>
      <c r="L410" s="13">
        <v>0.06</v>
      </c>
      <c r="M410" s="44"/>
      <c r="N410">
        <f t="shared" si="114"/>
        <v>0</v>
      </c>
      <c r="O410">
        <f t="shared" si="115"/>
        <v>0</v>
      </c>
      <c r="P410">
        <f t="shared" si="116"/>
        <v>0</v>
      </c>
      <c r="Q410">
        <f t="shared" si="117"/>
        <v>0</v>
      </c>
      <c r="R410" s="44"/>
    </row>
    <row r="411" spans="1:18" ht="12.75" customHeight="1" x14ac:dyDescent="0.2">
      <c r="B411" s="44"/>
      <c r="C411" t="s">
        <v>411</v>
      </c>
      <c r="D411" s="47" t="s">
        <v>476</v>
      </c>
      <c r="H411" s="11">
        <v>10000</v>
      </c>
      <c r="J411" s="12">
        <v>0.5</v>
      </c>
      <c r="K411" s="11">
        <v>0.06</v>
      </c>
      <c r="L411" s="13">
        <v>0.06</v>
      </c>
      <c r="M411" s="44"/>
      <c r="N411">
        <f t="shared" si="114"/>
        <v>0</v>
      </c>
      <c r="O411">
        <f t="shared" si="115"/>
        <v>0</v>
      </c>
      <c r="P411">
        <f t="shared" si="116"/>
        <v>0</v>
      </c>
      <c r="Q411">
        <f t="shared" si="117"/>
        <v>0</v>
      </c>
      <c r="R411" s="44"/>
    </row>
    <row r="412" spans="1:18" ht="12.75" customHeight="1" x14ac:dyDescent="0.2">
      <c r="B412" s="44"/>
      <c r="C412" t="s">
        <v>412</v>
      </c>
      <c r="D412" s="47" t="s">
        <v>476</v>
      </c>
      <c r="H412" s="11">
        <v>10000</v>
      </c>
      <c r="J412" s="12">
        <v>0.5</v>
      </c>
      <c r="K412" s="11">
        <v>0.06</v>
      </c>
      <c r="L412" s="13">
        <v>0.06</v>
      </c>
      <c r="M412" s="44"/>
      <c r="N412">
        <f t="shared" si="114"/>
        <v>0</v>
      </c>
      <c r="O412">
        <f t="shared" si="115"/>
        <v>0</v>
      </c>
      <c r="P412">
        <f t="shared" si="116"/>
        <v>0</v>
      </c>
      <c r="Q412">
        <f t="shared" si="117"/>
        <v>0</v>
      </c>
      <c r="R412" s="44"/>
    </row>
    <row r="413" spans="1:18" ht="12.75" customHeight="1" x14ac:dyDescent="0.2">
      <c r="B413" s="44"/>
      <c r="C413" t="s">
        <v>413</v>
      </c>
      <c r="D413" s="47" t="s">
        <v>476</v>
      </c>
      <c r="H413" s="11">
        <v>10000</v>
      </c>
      <c r="J413" s="12">
        <v>0.5</v>
      </c>
      <c r="K413" s="11">
        <v>0.06</v>
      </c>
      <c r="L413" s="13">
        <v>0.06</v>
      </c>
      <c r="M413" s="44"/>
      <c r="N413">
        <f t="shared" si="114"/>
        <v>0</v>
      </c>
      <c r="O413">
        <f t="shared" si="115"/>
        <v>0</v>
      </c>
      <c r="P413">
        <f t="shared" si="116"/>
        <v>0</v>
      </c>
      <c r="Q413">
        <f t="shared" si="117"/>
        <v>0</v>
      </c>
      <c r="R413" s="44"/>
    </row>
    <row r="414" spans="1:18" ht="12.75" customHeight="1" x14ac:dyDescent="0.2">
      <c r="B414" s="44"/>
      <c r="C414" t="s">
        <v>414</v>
      </c>
      <c r="D414" s="47" t="s">
        <v>476</v>
      </c>
      <c r="H414" s="11">
        <v>10000</v>
      </c>
      <c r="J414" s="12">
        <v>0.5</v>
      </c>
      <c r="K414" s="11">
        <v>0.06</v>
      </c>
      <c r="L414" s="13">
        <v>0.06</v>
      </c>
      <c r="M414" s="44"/>
      <c r="N414">
        <f t="shared" si="114"/>
        <v>0</v>
      </c>
      <c r="O414">
        <f t="shared" si="115"/>
        <v>0</v>
      </c>
      <c r="P414">
        <f t="shared" si="116"/>
        <v>0</v>
      </c>
      <c r="Q414">
        <f t="shared" si="117"/>
        <v>0</v>
      </c>
      <c r="R414" s="44"/>
    </row>
    <row r="415" spans="1:18" ht="12.75" customHeight="1" x14ac:dyDescent="0.2">
      <c r="B415" s="44"/>
      <c r="C415" t="s">
        <v>415</v>
      </c>
      <c r="D415" s="47" t="s">
        <v>476</v>
      </c>
      <c r="H415" s="11">
        <v>10000</v>
      </c>
      <c r="J415" s="12">
        <v>0.5</v>
      </c>
      <c r="K415" s="11">
        <v>0.06</v>
      </c>
      <c r="L415" s="13">
        <v>0.06</v>
      </c>
      <c r="M415" s="44"/>
      <c r="N415">
        <f t="shared" si="114"/>
        <v>0</v>
      </c>
      <c r="O415">
        <f t="shared" si="115"/>
        <v>0</v>
      </c>
      <c r="P415">
        <f t="shared" si="116"/>
        <v>0</v>
      </c>
      <c r="Q415">
        <f t="shared" si="117"/>
        <v>0</v>
      </c>
      <c r="R415" s="44"/>
    </row>
    <row r="416" spans="1:18" ht="12.75" customHeight="1" thickBot="1" x14ac:dyDescent="0.25">
      <c r="B416" s="44"/>
      <c r="C416" t="s">
        <v>416</v>
      </c>
      <c r="D416" s="47" t="s">
        <v>476</v>
      </c>
      <c r="H416" s="11">
        <v>10000</v>
      </c>
      <c r="J416" s="12">
        <v>0.5</v>
      </c>
      <c r="K416" s="11">
        <v>0.06</v>
      </c>
      <c r="L416" s="13">
        <v>0.06</v>
      </c>
      <c r="M416" s="44"/>
      <c r="N416">
        <f t="shared" si="114"/>
        <v>0</v>
      </c>
      <c r="O416">
        <f t="shared" si="115"/>
        <v>0</v>
      </c>
      <c r="P416">
        <f t="shared" si="116"/>
        <v>0</v>
      </c>
      <c r="Q416">
        <f t="shared" si="117"/>
        <v>0</v>
      </c>
      <c r="R416" s="44"/>
    </row>
    <row r="417" spans="1:18" ht="12.75" customHeight="1" thickBot="1" x14ac:dyDescent="0.2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spans="1:18" ht="12.75" customHeight="1" x14ac:dyDescent="0.2">
      <c r="B418" s="44"/>
      <c r="C418" t="s">
        <v>417</v>
      </c>
      <c r="D418" s="47" t="s">
        <v>476</v>
      </c>
      <c r="H418">
        <v>20000</v>
      </c>
      <c r="I418">
        <v>5000</v>
      </c>
      <c r="J418" s="12">
        <v>0.5</v>
      </c>
      <c r="K418" s="11">
        <v>0.06</v>
      </c>
      <c r="L418" s="13">
        <v>0.06</v>
      </c>
      <c r="M418" s="44"/>
      <c r="N418">
        <f t="shared" si="114"/>
        <v>0</v>
      </c>
      <c r="O418">
        <f t="shared" si="115"/>
        <v>0</v>
      </c>
      <c r="P418">
        <f t="shared" si="116"/>
        <v>0</v>
      </c>
      <c r="Q418">
        <f t="shared" si="117"/>
        <v>0</v>
      </c>
      <c r="R418" s="44"/>
    </row>
    <row r="419" spans="1:18" ht="12.75" customHeight="1" x14ac:dyDescent="0.2">
      <c r="B419" s="44"/>
      <c r="C419" t="s">
        <v>418</v>
      </c>
      <c r="D419" s="47" t="s">
        <v>476</v>
      </c>
      <c r="G419">
        <v>500</v>
      </c>
      <c r="H419">
        <v>10000</v>
      </c>
      <c r="J419" s="12">
        <v>0.5</v>
      </c>
      <c r="K419" s="11">
        <v>0.06</v>
      </c>
      <c r="L419" s="13">
        <v>0.06</v>
      </c>
      <c r="M419" s="44"/>
      <c r="N419">
        <f t="shared" si="114"/>
        <v>0</v>
      </c>
      <c r="O419">
        <f t="shared" si="115"/>
        <v>0</v>
      </c>
      <c r="P419">
        <f t="shared" si="116"/>
        <v>0</v>
      </c>
      <c r="Q419">
        <f t="shared" si="117"/>
        <v>0</v>
      </c>
      <c r="R419" s="44"/>
    </row>
    <row r="420" spans="1:18" ht="12.75" customHeight="1" x14ac:dyDescent="0.2">
      <c r="B420" s="44"/>
      <c r="C420" t="s">
        <v>419</v>
      </c>
      <c r="D420" s="47" t="s">
        <v>476</v>
      </c>
      <c r="H420">
        <v>35000</v>
      </c>
      <c r="I420">
        <v>10000</v>
      </c>
      <c r="J420" s="12">
        <v>0.5</v>
      </c>
      <c r="K420" s="11">
        <v>0.06</v>
      </c>
      <c r="L420" s="13">
        <v>0.06</v>
      </c>
      <c r="M420" s="44"/>
      <c r="N420">
        <f t="shared" si="114"/>
        <v>0</v>
      </c>
      <c r="O420">
        <f t="shared" si="115"/>
        <v>0</v>
      </c>
      <c r="P420">
        <f t="shared" si="116"/>
        <v>0</v>
      </c>
      <c r="Q420">
        <f t="shared" si="117"/>
        <v>0</v>
      </c>
      <c r="R420" s="44"/>
    </row>
    <row r="421" spans="1:18" ht="12.75" customHeight="1" x14ac:dyDescent="0.2">
      <c r="B421" s="44"/>
      <c r="C421" t="s">
        <v>420</v>
      </c>
      <c r="D421" s="47" t="s">
        <v>476</v>
      </c>
      <c r="H421">
        <v>5000</v>
      </c>
      <c r="J421" s="12">
        <v>0.5</v>
      </c>
      <c r="K421" s="11">
        <v>0.06</v>
      </c>
      <c r="L421" s="13">
        <v>0.06</v>
      </c>
      <c r="M421" s="44"/>
      <c r="N421">
        <f t="shared" si="114"/>
        <v>0</v>
      </c>
      <c r="O421">
        <f t="shared" si="115"/>
        <v>0</v>
      </c>
      <c r="P421">
        <f t="shared" si="116"/>
        <v>0</v>
      </c>
      <c r="Q421">
        <f t="shared" si="117"/>
        <v>0</v>
      </c>
      <c r="R421" s="44"/>
    </row>
    <row r="422" spans="1:18" ht="12.75" customHeight="1" x14ac:dyDescent="0.2">
      <c r="B422" s="44"/>
      <c r="C422" t="s">
        <v>421</v>
      </c>
      <c r="D422" s="47" t="s">
        <v>476</v>
      </c>
      <c r="H422">
        <v>5000</v>
      </c>
      <c r="J422" s="12">
        <v>0.5</v>
      </c>
      <c r="K422" s="11">
        <v>0.06</v>
      </c>
      <c r="L422" s="13">
        <v>0.06</v>
      </c>
      <c r="M422" s="44"/>
      <c r="N422">
        <f t="shared" si="114"/>
        <v>0</v>
      </c>
      <c r="O422">
        <f t="shared" si="115"/>
        <v>0</v>
      </c>
      <c r="P422">
        <f t="shared" si="116"/>
        <v>0</v>
      </c>
      <c r="Q422">
        <f t="shared" si="117"/>
        <v>0</v>
      </c>
      <c r="R422" s="44"/>
    </row>
    <row r="423" spans="1:18" ht="12.75" customHeight="1" x14ac:dyDescent="0.2">
      <c r="B423" s="44"/>
      <c r="C423" t="s">
        <v>422</v>
      </c>
      <c r="D423" s="47" t="s">
        <v>476</v>
      </c>
      <c r="H423">
        <v>5000</v>
      </c>
      <c r="J423" s="12">
        <v>0.5</v>
      </c>
      <c r="K423" s="11">
        <v>0.06</v>
      </c>
      <c r="L423" s="13">
        <v>0.06</v>
      </c>
      <c r="M423" s="44"/>
      <c r="N423">
        <f t="shared" si="114"/>
        <v>0</v>
      </c>
      <c r="O423">
        <f t="shared" si="115"/>
        <v>0</v>
      </c>
      <c r="P423">
        <f t="shared" si="116"/>
        <v>0</v>
      </c>
      <c r="Q423">
        <f t="shared" si="117"/>
        <v>0</v>
      </c>
      <c r="R423" s="44"/>
    </row>
    <row r="424" spans="1:18" ht="12.75" customHeight="1" x14ac:dyDescent="0.2">
      <c r="B424" s="44"/>
      <c r="C424" t="s">
        <v>423</v>
      </c>
      <c r="D424" s="47" t="s">
        <v>476</v>
      </c>
      <c r="H424">
        <v>10000</v>
      </c>
      <c r="J424" s="12">
        <v>0.5</v>
      </c>
      <c r="K424" s="11">
        <v>0.06</v>
      </c>
      <c r="L424" s="13">
        <v>0.06</v>
      </c>
      <c r="M424" s="44"/>
      <c r="N424">
        <f t="shared" si="114"/>
        <v>0</v>
      </c>
      <c r="O424">
        <f t="shared" si="115"/>
        <v>0</v>
      </c>
      <c r="P424">
        <f t="shared" si="116"/>
        <v>0</v>
      </c>
      <c r="Q424">
        <f t="shared" si="117"/>
        <v>0</v>
      </c>
      <c r="R424" s="44"/>
    </row>
    <row r="425" spans="1:18" ht="12.75" customHeight="1" x14ac:dyDescent="0.2">
      <c r="B425" s="44"/>
      <c r="C425" t="s">
        <v>424</v>
      </c>
      <c r="D425" s="47" t="s">
        <v>476</v>
      </c>
      <c r="H425">
        <v>20000</v>
      </c>
      <c r="J425" s="12">
        <v>0.5</v>
      </c>
      <c r="K425" s="11">
        <v>0.06</v>
      </c>
      <c r="L425" s="13">
        <v>0.06</v>
      </c>
      <c r="M425" s="44"/>
      <c r="N425">
        <f t="shared" si="114"/>
        <v>0</v>
      </c>
      <c r="O425">
        <f t="shared" si="115"/>
        <v>0</v>
      </c>
      <c r="P425">
        <f t="shared" si="116"/>
        <v>0</v>
      </c>
      <c r="Q425">
        <f t="shared" si="117"/>
        <v>0</v>
      </c>
      <c r="R425" s="44"/>
    </row>
    <row r="426" spans="1:18" ht="12.75" customHeight="1" x14ac:dyDescent="0.2">
      <c r="B426" s="44"/>
      <c r="C426" t="s">
        <v>425</v>
      </c>
      <c r="D426" s="47" t="s">
        <v>476</v>
      </c>
      <c r="H426">
        <v>10000</v>
      </c>
      <c r="J426" s="12">
        <v>0.5</v>
      </c>
      <c r="K426" s="11">
        <v>0.06</v>
      </c>
      <c r="L426" s="13">
        <v>0.06</v>
      </c>
      <c r="M426" s="44"/>
      <c r="N426">
        <f t="shared" si="114"/>
        <v>0</v>
      </c>
      <c r="O426">
        <f t="shared" si="115"/>
        <v>0</v>
      </c>
      <c r="P426">
        <f t="shared" si="116"/>
        <v>0</v>
      </c>
      <c r="Q426">
        <f t="shared" si="117"/>
        <v>0</v>
      </c>
      <c r="R426" s="44"/>
    </row>
    <row r="427" spans="1:18" ht="12.75" customHeight="1" thickBot="1" x14ac:dyDescent="0.25">
      <c r="B427" s="44"/>
      <c r="C427" t="s">
        <v>426</v>
      </c>
      <c r="D427" s="47" t="s">
        <v>476</v>
      </c>
      <c r="F427">
        <v>20000</v>
      </c>
      <c r="H427">
        <v>50000</v>
      </c>
      <c r="I427">
        <v>10000</v>
      </c>
      <c r="J427" s="12">
        <v>0.5</v>
      </c>
      <c r="K427" s="11">
        <v>0.06</v>
      </c>
      <c r="L427" s="13">
        <v>0.06</v>
      </c>
      <c r="M427" s="44"/>
      <c r="N427">
        <f t="shared" si="114"/>
        <v>0</v>
      </c>
      <c r="O427">
        <f t="shared" si="115"/>
        <v>0</v>
      </c>
      <c r="P427">
        <f t="shared" si="116"/>
        <v>0</v>
      </c>
      <c r="Q427">
        <f t="shared" si="117"/>
        <v>0</v>
      </c>
      <c r="R427" s="44"/>
    </row>
    <row r="428" spans="1:18" ht="12.75" customHeight="1" thickBot="1" x14ac:dyDescent="0.2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spans="1:18" ht="12.75" customHeight="1" x14ac:dyDescent="0.2">
      <c r="B429" s="44"/>
      <c r="D429" s="47" t="s">
        <v>476</v>
      </c>
      <c r="H429" s="11">
        <v>10000</v>
      </c>
      <c r="M429" s="44"/>
      <c r="N429">
        <f t="shared" si="114"/>
        <v>0</v>
      </c>
      <c r="O429">
        <f t="shared" si="115"/>
        <v>0</v>
      </c>
      <c r="P429">
        <f t="shared" si="116"/>
        <v>0</v>
      </c>
      <c r="Q429">
        <f t="shared" si="117"/>
        <v>0</v>
      </c>
      <c r="R429" s="44"/>
    </row>
    <row r="430" spans="1:18" ht="12.75" customHeight="1" x14ac:dyDescent="0.2">
      <c r="B430" s="44"/>
      <c r="C430" t="s">
        <v>427</v>
      </c>
      <c r="D430" s="47" t="s">
        <v>476</v>
      </c>
      <c r="H430" s="11">
        <v>10000</v>
      </c>
      <c r="J430" s="12">
        <v>0.5</v>
      </c>
      <c r="K430" s="11">
        <v>0.06</v>
      </c>
      <c r="L430" s="13">
        <v>0.06</v>
      </c>
      <c r="M430" s="44"/>
      <c r="N430">
        <f t="shared" si="114"/>
        <v>0</v>
      </c>
      <c r="O430">
        <f t="shared" si="115"/>
        <v>0</v>
      </c>
      <c r="P430">
        <f t="shared" si="116"/>
        <v>0</v>
      </c>
      <c r="Q430">
        <f t="shared" si="117"/>
        <v>0</v>
      </c>
      <c r="R430" s="44"/>
    </row>
    <row r="431" spans="1:18" ht="12.75" customHeight="1" x14ac:dyDescent="0.2">
      <c r="B431" s="44"/>
      <c r="C431" t="s">
        <v>428</v>
      </c>
      <c r="D431" s="47" t="s">
        <v>476</v>
      </c>
      <c r="H431" s="11">
        <v>10000</v>
      </c>
      <c r="J431" s="12">
        <v>0.5</v>
      </c>
      <c r="K431" s="11">
        <v>0.06</v>
      </c>
      <c r="L431" s="13">
        <v>0.06</v>
      </c>
      <c r="M431" s="44"/>
      <c r="N431">
        <f t="shared" si="114"/>
        <v>0</v>
      </c>
      <c r="O431">
        <f t="shared" si="115"/>
        <v>0</v>
      </c>
      <c r="P431">
        <f t="shared" si="116"/>
        <v>0</v>
      </c>
      <c r="Q431">
        <f t="shared" si="117"/>
        <v>0</v>
      </c>
      <c r="R431" s="44"/>
    </row>
    <row r="432" spans="1:18" ht="12.75" customHeight="1" x14ac:dyDescent="0.2">
      <c r="B432" s="44"/>
      <c r="C432" t="s">
        <v>429</v>
      </c>
      <c r="D432" s="47" t="s">
        <v>476</v>
      </c>
      <c r="H432" s="11">
        <v>10000</v>
      </c>
      <c r="J432" s="12">
        <v>0.5</v>
      </c>
      <c r="K432" s="11">
        <v>0.06</v>
      </c>
      <c r="L432" s="13">
        <v>0.06</v>
      </c>
      <c r="M432" s="44"/>
      <c r="N432">
        <f t="shared" si="114"/>
        <v>0</v>
      </c>
      <c r="O432">
        <f t="shared" si="115"/>
        <v>0</v>
      </c>
      <c r="P432">
        <f t="shared" si="116"/>
        <v>0</v>
      </c>
      <c r="Q432">
        <f t="shared" si="117"/>
        <v>0</v>
      </c>
      <c r="R432" s="44"/>
    </row>
    <row r="433" spans="1:18" ht="12.75" customHeight="1" x14ac:dyDescent="0.2">
      <c r="B433" s="44"/>
      <c r="C433" t="s">
        <v>430</v>
      </c>
      <c r="D433" s="47" t="s">
        <v>476</v>
      </c>
      <c r="H433" s="11">
        <v>10000</v>
      </c>
      <c r="J433" s="12">
        <v>0.5</v>
      </c>
      <c r="K433" s="11">
        <v>0.06</v>
      </c>
      <c r="L433" s="13">
        <v>0.06</v>
      </c>
      <c r="M433" s="44"/>
      <c r="N433">
        <f t="shared" si="114"/>
        <v>0</v>
      </c>
      <c r="O433">
        <f t="shared" si="115"/>
        <v>0</v>
      </c>
      <c r="P433">
        <f t="shared" si="116"/>
        <v>0</v>
      </c>
      <c r="Q433">
        <f t="shared" si="117"/>
        <v>0</v>
      </c>
      <c r="R433" s="44"/>
    </row>
    <row r="434" spans="1:18" ht="12.75" customHeight="1" x14ac:dyDescent="0.2">
      <c r="B434" s="44"/>
      <c r="C434" t="s">
        <v>431</v>
      </c>
      <c r="D434" s="47" t="s">
        <v>476</v>
      </c>
      <c r="H434" s="11">
        <v>10000</v>
      </c>
      <c r="J434" s="12">
        <v>0.5</v>
      </c>
      <c r="K434" s="11">
        <v>0.06</v>
      </c>
      <c r="L434" s="13">
        <v>0.06</v>
      </c>
      <c r="M434" s="44"/>
      <c r="N434">
        <f t="shared" si="114"/>
        <v>0</v>
      </c>
      <c r="O434">
        <f t="shared" si="115"/>
        <v>0</v>
      </c>
      <c r="P434">
        <f t="shared" si="116"/>
        <v>0</v>
      </c>
      <c r="Q434">
        <f t="shared" si="117"/>
        <v>0</v>
      </c>
      <c r="R434" s="44"/>
    </row>
    <row r="435" spans="1:18" ht="12.75" customHeight="1" x14ac:dyDescent="0.2">
      <c r="B435" s="44"/>
      <c r="C435" t="s">
        <v>432</v>
      </c>
      <c r="D435" s="47" t="s">
        <v>476</v>
      </c>
      <c r="H435" s="11">
        <v>10000</v>
      </c>
      <c r="J435" s="12">
        <v>0.5</v>
      </c>
      <c r="K435" s="11">
        <v>0.06</v>
      </c>
      <c r="L435" s="13">
        <v>0.06</v>
      </c>
      <c r="M435" s="44"/>
      <c r="N435">
        <f t="shared" si="114"/>
        <v>0</v>
      </c>
      <c r="O435">
        <f t="shared" si="115"/>
        <v>0</v>
      </c>
      <c r="P435">
        <f t="shared" si="116"/>
        <v>0</v>
      </c>
      <c r="Q435">
        <f t="shared" si="117"/>
        <v>0</v>
      </c>
      <c r="R435" s="44"/>
    </row>
    <row r="436" spans="1:18" ht="12.75" customHeight="1" x14ac:dyDescent="0.2">
      <c r="B436" s="44"/>
      <c r="C436" t="s">
        <v>433</v>
      </c>
      <c r="D436" s="47" t="s">
        <v>476</v>
      </c>
      <c r="H436" s="11">
        <v>10000</v>
      </c>
      <c r="J436" s="12">
        <v>0.5</v>
      </c>
      <c r="K436" s="11">
        <v>0.06</v>
      </c>
      <c r="L436" s="13">
        <v>0.06</v>
      </c>
      <c r="M436" s="44"/>
      <c r="N436">
        <f t="shared" si="114"/>
        <v>0</v>
      </c>
      <c r="O436">
        <f t="shared" si="115"/>
        <v>0</v>
      </c>
      <c r="P436">
        <f t="shared" si="116"/>
        <v>0</v>
      </c>
      <c r="Q436">
        <f t="shared" si="117"/>
        <v>0</v>
      </c>
      <c r="R436" s="44"/>
    </row>
    <row r="437" spans="1:18" ht="12.75" customHeight="1" x14ac:dyDescent="0.2">
      <c r="B437" s="44"/>
      <c r="C437" t="s">
        <v>434</v>
      </c>
      <c r="D437" s="47" t="s">
        <v>476</v>
      </c>
      <c r="H437" s="11">
        <v>10000</v>
      </c>
      <c r="J437" s="12">
        <v>0.5</v>
      </c>
      <c r="K437" s="11">
        <v>0.06</v>
      </c>
      <c r="L437" s="13">
        <v>0.06</v>
      </c>
      <c r="M437" s="44"/>
      <c r="N437">
        <f t="shared" si="114"/>
        <v>0</v>
      </c>
      <c r="O437">
        <f t="shared" si="115"/>
        <v>0</v>
      </c>
      <c r="P437">
        <f t="shared" si="116"/>
        <v>0</v>
      </c>
      <c r="Q437">
        <f t="shared" si="117"/>
        <v>0</v>
      </c>
      <c r="R437" s="44"/>
    </row>
    <row r="438" spans="1:18" ht="12.75" customHeight="1" x14ac:dyDescent="0.2">
      <c r="B438" s="44"/>
      <c r="C438" t="s">
        <v>435</v>
      </c>
      <c r="D438" s="47" t="s">
        <v>476</v>
      </c>
      <c r="H438" s="11">
        <v>10000</v>
      </c>
      <c r="J438" s="12">
        <v>0.5</v>
      </c>
      <c r="K438" s="11">
        <v>0.06</v>
      </c>
      <c r="L438" s="13">
        <v>0.06</v>
      </c>
      <c r="M438" s="44"/>
      <c r="N438">
        <f t="shared" si="114"/>
        <v>0</v>
      </c>
      <c r="O438">
        <f t="shared" si="115"/>
        <v>0</v>
      </c>
      <c r="P438">
        <f t="shared" si="116"/>
        <v>0</v>
      </c>
      <c r="Q438">
        <f t="shared" si="117"/>
        <v>0</v>
      </c>
      <c r="R438" s="44"/>
    </row>
    <row r="439" spans="1:18" ht="12.75" customHeight="1" x14ac:dyDescent="0.2">
      <c r="B439" s="44"/>
      <c r="C439" t="s">
        <v>436</v>
      </c>
      <c r="D439" s="47" t="s">
        <v>476</v>
      </c>
      <c r="H439" s="11">
        <v>10000</v>
      </c>
      <c r="J439" s="12">
        <v>0.5</v>
      </c>
      <c r="K439" s="11">
        <v>0.06</v>
      </c>
      <c r="L439" s="13">
        <v>0.06</v>
      </c>
      <c r="M439" s="44"/>
      <c r="N439">
        <f t="shared" si="114"/>
        <v>0</v>
      </c>
      <c r="O439">
        <f t="shared" si="115"/>
        <v>0</v>
      </c>
      <c r="P439">
        <f t="shared" si="116"/>
        <v>0</v>
      </c>
      <c r="Q439">
        <f t="shared" si="117"/>
        <v>0</v>
      </c>
      <c r="R439" s="44"/>
    </row>
    <row r="440" spans="1:18" ht="12.75" customHeight="1" x14ac:dyDescent="0.2">
      <c r="B440" s="44"/>
      <c r="C440" t="s">
        <v>437</v>
      </c>
      <c r="D440" s="47" t="s">
        <v>476</v>
      </c>
      <c r="H440" s="11">
        <v>10000</v>
      </c>
      <c r="J440" s="12">
        <v>0.5</v>
      </c>
      <c r="K440" s="11">
        <v>0.06</v>
      </c>
      <c r="L440" s="13">
        <v>0.06</v>
      </c>
      <c r="M440" s="44"/>
      <c r="N440">
        <f t="shared" si="114"/>
        <v>0</v>
      </c>
      <c r="O440">
        <f t="shared" si="115"/>
        <v>0</v>
      </c>
      <c r="P440">
        <f t="shared" si="116"/>
        <v>0</v>
      </c>
      <c r="Q440">
        <f t="shared" si="117"/>
        <v>0</v>
      </c>
      <c r="R440" s="44"/>
    </row>
    <row r="441" spans="1:18" ht="12.75" customHeight="1" x14ac:dyDescent="0.2">
      <c r="B441" s="44"/>
      <c r="C441" t="s">
        <v>438</v>
      </c>
      <c r="D441" s="47" t="s">
        <v>476</v>
      </c>
      <c r="H441" s="11">
        <v>10000</v>
      </c>
      <c r="J441" s="12">
        <v>0.5</v>
      </c>
      <c r="K441" s="11">
        <v>0.06</v>
      </c>
      <c r="L441" s="13">
        <v>0.06</v>
      </c>
      <c r="M441" s="44"/>
      <c r="N441">
        <f t="shared" ref="N441:N482" si="118">A441*((SUM(F441:I441))+(J441*1950*80))</f>
        <v>0</v>
      </c>
      <c r="O441">
        <f t="shared" ref="O441:O482" si="119">A441*J441</f>
        <v>0</v>
      </c>
      <c r="P441">
        <f t="shared" ref="P441:P482" si="120">A441*K441</f>
        <v>0</v>
      </c>
      <c r="Q441">
        <f t="shared" ref="Q441:Q482" si="121">A441*L441</f>
        <v>0</v>
      </c>
      <c r="R441" s="44"/>
    </row>
    <row r="442" spans="1:18" ht="12.75" customHeight="1" thickBot="1" x14ac:dyDescent="0.25">
      <c r="B442" s="44"/>
      <c r="C442" t="s">
        <v>439</v>
      </c>
      <c r="D442" s="47" t="s">
        <v>476</v>
      </c>
      <c r="H442" s="11">
        <v>10000</v>
      </c>
      <c r="J442" s="12">
        <v>0.5</v>
      </c>
      <c r="K442" s="11">
        <v>0.06</v>
      </c>
      <c r="L442" s="13">
        <v>0.06</v>
      </c>
      <c r="M442" s="44"/>
      <c r="N442">
        <f t="shared" si="118"/>
        <v>0</v>
      </c>
      <c r="O442">
        <f t="shared" si="119"/>
        <v>0</v>
      </c>
      <c r="P442">
        <f t="shared" si="120"/>
        <v>0</v>
      </c>
      <c r="Q442">
        <f t="shared" si="121"/>
        <v>0</v>
      </c>
      <c r="R442" s="44"/>
    </row>
    <row r="443" spans="1:18" ht="12" customHeight="1" thickBot="1" x14ac:dyDescent="0.2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spans="1:18" ht="12.75" customHeight="1" x14ac:dyDescent="0.2">
      <c r="B444" s="44"/>
      <c r="C444" t="s">
        <v>440</v>
      </c>
      <c r="D444" s="47" t="s">
        <v>476</v>
      </c>
      <c r="H444" s="11">
        <v>10000</v>
      </c>
      <c r="J444" s="12">
        <v>0.5</v>
      </c>
      <c r="K444" s="11">
        <v>0.06</v>
      </c>
      <c r="L444" s="13">
        <v>0.06</v>
      </c>
      <c r="M444" s="44"/>
      <c r="N444">
        <f t="shared" si="118"/>
        <v>0</v>
      </c>
      <c r="O444">
        <f t="shared" si="119"/>
        <v>0</v>
      </c>
      <c r="P444">
        <f t="shared" si="120"/>
        <v>0</v>
      </c>
      <c r="Q444">
        <f t="shared" si="121"/>
        <v>0</v>
      </c>
      <c r="R444" s="44"/>
    </row>
    <row r="445" spans="1:18" ht="12.75" customHeight="1" x14ac:dyDescent="0.2">
      <c r="B445" s="44"/>
      <c r="C445" t="s">
        <v>441</v>
      </c>
      <c r="D445" s="47" t="s">
        <v>476</v>
      </c>
      <c r="H445" s="11">
        <v>10000</v>
      </c>
      <c r="J445" s="12">
        <v>0.5</v>
      </c>
      <c r="K445" s="11">
        <v>0.06</v>
      </c>
      <c r="L445" s="13">
        <v>0.06</v>
      </c>
      <c r="M445" s="44"/>
      <c r="N445">
        <f t="shared" si="118"/>
        <v>0</v>
      </c>
      <c r="O445">
        <f t="shared" si="119"/>
        <v>0</v>
      </c>
      <c r="P445">
        <f t="shared" si="120"/>
        <v>0</v>
      </c>
      <c r="Q445">
        <f t="shared" si="121"/>
        <v>0</v>
      </c>
      <c r="R445" s="44"/>
    </row>
    <row r="446" spans="1:18" ht="12.75" customHeight="1" x14ac:dyDescent="0.2">
      <c r="B446" s="44"/>
      <c r="C446" t="s">
        <v>442</v>
      </c>
      <c r="D446" s="47" t="s">
        <v>476</v>
      </c>
      <c r="H446" s="11">
        <v>10000</v>
      </c>
      <c r="J446" s="12">
        <v>0.5</v>
      </c>
      <c r="K446" s="11">
        <v>0.06</v>
      </c>
      <c r="L446" s="13">
        <v>0.06</v>
      </c>
      <c r="M446" s="44"/>
      <c r="N446">
        <f t="shared" si="118"/>
        <v>0</v>
      </c>
      <c r="O446">
        <f t="shared" si="119"/>
        <v>0</v>
      </c>
      <c r="P446">
        <f t="shared" si="120"/>
        <v>0</v>
      </c>
      <c r="Q446">
        <f t="shared" si="121"/>
        <v>0</v>
      </c>
      <c r="R446" s="44"/>
    </row>
    <row r="447" spans="1:18" ht="12.75" customHeight="1" x14ac:dyDescent="0.2">
      <c r="B447" s="44"/>
      <c r="C447" t="s">
        <v>443</v>
      </c>
      <c r="D447" s="47" t="s">
        <v>476</v>
      </c>
      <c r="H447" s="11">
        <v>10000</v>
      </c>
      <c r="J447" s="12">
        <v>0.5</v>
      </c>
      <c r="K447" s="11">
        <v>0.06</v>
      </c>
      <c r="L447" s="13">
        <v>0.06</v>
      </c>
      <c r="M447" s="44"/>
      <c r="N447">
        <f t="shared" si="118"/>
        <v>0</v>
      </c>
      <c r="O447">
        <f t="shared" si="119"/>
        <v>0</v>
      </c>
      <c r="P447">
        <f t="shared" si="120"/>
        <v>0</v>
      </c>
      <c r="Q447">
        <f t="shared" si="121"/>
        <v>0</v>
      </c>
      <c r="R447" s="44"/>
    </row>
    <row r="448" spans="1:18" ht="12.75" customHeight="1" x14ac:dyDescent="0.2">
      <c r="B448" s="44"/>
      <c r="C448" t="s">
        <v>444</v>
      </c>
      <c r="D448" s="47" t="s">
        <v>476</v>
      </c>
      <c r="H448" s="11">
        <v>10000</v>
      </c>
      <c r="J448" s="12">
        <v>0.5</v>
      </c>
      <c r="K448" s="11">
        <v>0.06</v>
      </c>
      <c r="L448" s="13">
        <v>0.06</v>
      </c>
      <c r="M448" s="44"/>
      <c r="N448">
        <f t="shared" si="118"/>
        <v>0</v>
      </c>
      <c r="O448">
        <f t="shared" si="119"/>
        <v>0</v>
      </c>
      <c r="P448">
        <f t="shared" si="120"/>
        <v>0</v>
      </c>
      <c r="Q448">
        <f t="shared" si="121"/>
        <v>0</v>
      </c>
      <c r="R448" s="44"/>
    </row>
    <row r="449" spans="1:18" ht="12.75" customHeight="1" x14ac:dyDescent="0.2">
      <c r="B449" s="44"/>
      <c r="C449" t="s">
        <v>445</v>
      </c>
      <c r="D449" s="47" t="s">
        <v>476</v>
      </c>
      <c r="H449" s="11">
        <v>10000</v>
      </c>
      <c r="J449" s="12">
        <v>0.5</v>
      </c>
      <c r="K449" s="11">
        <v>0.06</v>
      </c>
      <c r="L449" s="13">
        <v>0.06</v>
      </c>
      <c r="M449" s="44"/>
      <c r="N449">
        <f t="shared" si="118"/>
        <v>0</v>
      </c>
      <c r="O449">
        <f t="shared" si="119"/>
        <v>0</v>
      </c>
      <c r="P449">
        <f t="shared" si="120"/>
        <v>0</v>
      </c>
      <c r="Q449">
        <f t="shared" si="121"/>
        <v>0</v>
      </c>
      <c r="R449" s="44"/>
    </row>
    <row r="450" spans="1:18" ht="12.75" customHeight="1" x14ac:dyDescent="0.2">
      <c r="B450" s="44"/>
      <c r="C450" t="s">
        <v>446</v>
      </c>
      <c r="D450" s="47" t="s">
        <v>476</v>
      </c>
      <c r="H450" s="11">
        <v>10000</v>
      </c>
      <c r="J450" s="12">
        <v>0.5</v>
      </c>
      <c r="K450" s="11">
        <v>0.06</v>
      </c>
      <c r="L450" s="13">
        <v>0.06</v>
      </c>
      <c r="M450" s="44"/>
      <c r="N450">
        <f t="shared" si="118"/>
        <v>0</v>
      </c>
      <c r="O450">
        <f t="shared" si="119"/>
        <v>0</v>
      </c>
      <c r="P450">
        <f t="shared" si="120"/>
        <v>0</v>
      </c>
      <c r="Q450">
        <f t="shared" si="121"/>
        <v>0</v>
      </c>
      <c r="R450" s="44"/>
    </row>
    <row r="451" spans="1:18" ht="12.75" customHeight="1" x14ac:dyDescent="0.2">
      <c r="B451" s="44"/>
      <c r="C451" t="s">
        <v>447</v>
      </c>
      <c r="D451" s="47" t="s">
        <v>476</v>
      </c>
      <c r="H451" s="11">
        <v>10000</v>
      </c>
      <c r="J451" s="12">
        <v>0.5</v>
      </c>
      <c r="K451" s="11">
        <v>0.06</v>
      </c>
      <c r="L451" s="13">
        <v>0.06</v>
      </c>
      <c r="M451" s="44"/>
      <c r="N451">
        <f t="shared" si="118"/>
        <v>0</v>
      </c>
      <c r="O451">
        <f t="shared" si="119"/>
        <v>0</v>
      </c>
      <c r="P451">
        <f t="shared" si="120"/>
        <v>0</v>
      </c>
      <c r="Q451">
        <f t="shared" si="121"/>
        <v>0</v>
      </c>
      <c r="R451" s="44"/>
    </row>
    <row r="452" spans="1:18" ht="12.75" customHeight="1" thickBot="1" x14ac:dyDescent="0.25">
      <c r="B452" s="44"/>
      <c r="C452" t="s">
        <v>448</v>
      </c>
      <c r="D452" s="47" t="s">
        <v>476</v>
      </c>
      <c r="H452" s="11">
        <v>10000</v>
      </c>
      <c r="J452" s="12">
        <v>0.5</v>
      </c>
      <c r="K452" s="11">
        <v>0.06</v>
      </c>
      <c r="L452" s="13">
        <v>0.06</v>
      </c>
      <c r="M452" s="44"/>
      <c r="N452">
        <f t="shared" si="118"/>
        <v>0</v>
      </c>
      <c r="O452">
        <f t="shared" si="119"/>
        <v>0</v>
      </c>
      <c r="P452">
        <f t="shared" si="120"/>
        <v>0</v>
      </c>
      <c r="Q452">
        <f t="shared" si="121"/>
        <v>0</v>
      </c>
      <c r="R452" s="44"/>
    </row>
    <row r="453" spans="1:18" ht="12" customHeight="1" thickBot="1" x14ac:dyDescent="0.2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spans="1:18" ht="12.75" customHeight="1" x14ac:dyDescent="0.2">
      <c r="B454" s="44"/>
      <c r="C454" t="s">
        <v>449</v>
      </c>
      <c r="D454" s="47" t="s">
        <v>476</v>
      </c>
      <c r="H454" s="11">
        <v>10000</v>
      </c>
      <c r="J454" s="12">
        <v>0.5</v>
      </c>
      <c r="K454" s="11">
        <v>0.06</v>
      </c>
      <c r="L454" s="13">
        <v>0.06</v>
      </c>
      <c r="M454" s="44"/>
      <c r="N454">
        <f t="shared" si="118"/>
        <v>0</v>
      </c>
      <c r="O454">
        <f t="shared" si="119"/>
        <v>0</v>
      </c>
      <c r="P454">
        <f t="shared" si="120"/>
        <v>0</v>
      </c>
      <c r="Q454">
        <f t="shared" si="121"/>
        <v>0</v>
      </c>
      <c r="R454" s="44"/>
    </row>
    <row r="455" spans="1:18" ht="12.75" customHeight="1" x14ac:dyDescent="0.2">
      <c r="B455" s="44"/>
      <c r="C455" t="s">
        <v>450</v>
      </c>
      <c r="D455" s="47" t="s">
        <v>476</v>
      </c>
      <c r="H455" s="11">
        <v>10000</v>
      </c>
      <c r="J455" s="12">
        <v>0.5</v>
      </c>
      <c r="K455" s="11">
        <v>0.06</v>
      </c>
      <c r="L455" s="13">
        <v>0.06</v>
      </c>
      <c r="M455" s="44"/>
      <c r="N455">
        <f t="shared" si="118"/>
        <v>0</v>
      </c>
      <c r="O455">
        <f t="shared" si="119"/>
        <v>0</v>
      </c>
      <c r="P455">
        <f t="shared" si="120"/>
        <v>0</v>
      </c>
      <c r="Q455">
        <f t="shared" si="121"/>
        <v>0</v>
      </c>
      <c r="R455" s="44"/>
    </row>
    <row r="456" spans="1:18" ht="12.75" customHeight="1" x14ac:dyDescent="0.2">
      <c r="B456" s="44"/>
      <c r="C456" t="s">
        <v>451</v>
      </c>
      <c r="D456" s="47" t="s">
        <v>476</v>
      </c>
      <c r="H456" s="11">
        <v>10000</v>
      </c>
      <c r="J456" s="12">
        <v>0.5</v>
      </c>
      <c r="K456" s="11">
        <v>0.06</v>
      </c>
      <c r="L456" s="13">
        <v>0.06</v>
      </c>
      <c r="M456" s="44"/>
      <c r="N456">
        <f t="shared" si="118"/>
        <v>0</v>
      </c>
      <c r="O456">
        <f t="shared" si="119"/>
        <v>0</v>
      </c>
      <c r="P456">
        <f t="shared" si="120"/>
        <v>0</v>
      </c>
      <c r="Q456">
        <f t="shared" si="121"/>
        <v>0</v>
      </c>
      <c r="R456" s="44"/>
    </row>
    <row r="457" spans="1:18" ht="12.75" customHeight="1" x14ac:dyDescent="0.2">
      <c r="B457" s="44"/>
      <c r="C457" t="s">
        <v>452</v>
      </c>
      <c r="D457" s="47" t="s">
        <v>476</v>
      </c>
      <c r="H457" s="11">
        <v>10000</v>
      </c>
      <c r="J457" s="12">
        <v>0.5</v>
      </c>
      <c r="K457" s="11">
        <v>0.06</v>
      </c>
      <c r="L457" s="13">
        <v>0.06</v>
      </c>
      <c r="M457" s="44"/>
      <c r="N457">
        <f t="shared" si="118"/>
        <v>0</v>
      </c>
      <c r="O457">
        <f t="shared" si="119"/>
        <v>0</v>
      </c>
      <c r="P457">
        <f t="shared" si="120"/>
        <v>0</v>
      </c>
      <c r="Q457">
        <f t="shared" si="121"/>
        <v>0</v>
      </c>
      <c r="R457" s="44"/>
    </row>
    <row r="458" spans="1:18" ht="12.75" customHeight="1" x14ac:dyDescent="0.2">
      <c r="B458" s="44"/>
      <c r="C458" t="s">
        <v>453</v>
      </c>
      <c r="D458" s="47" t="s">
        <v>476</v>
      </c>
      <c r="H458" s="11">
        <v>10000</v>
      </c>
      <c r="J458" s="12">
        <v>0.5</v>
      </c>
      <c r="K458" s="11">
        <v>0.06</v>
      </c>
      <c r="L458" s="13">
        <v>0.06</v>
      </c>
      <c r="M458" s="44"/>
      <c r="N458">
        <f t="shared" si="118"/>
        <v>0</v>
      </c>
      <c r="O458">
        <f t="shared" si="119"/>
        <v>0</v>
      </c>
      <c r="P458">
        <f t="shared" si="120"/>
        <v>0</v>
      </c>
      <c r="Q458">
        <f t="shared" si="121"/>
        <v>0</v>
      </c>
      <c r="R458" s="44"/>
    </row>
    <row r="459" spans="1:18" ht="12.75" customHeight="1" x14ac:dyDescent="0.2">
      <c r="B459" s="44"/>
      <c r="C459" t="s">
        <v>454</v>
      </c>
      <c r="D459" s="47" t="s">
        <v>476</v>
      </c>
      <c r="H459" s="11">
        <v>10000</v>
      </c>
      <c r="J459" s="12">
        <v>0.5</v>
      </c>
      <c r="K459" s="11">
        <v>0.06</v>
      </c>
      <c r="L459" s="13">
        <v>0.06</v>
      </c>
      <c r="M459" s="44"/>
      <c r="N459">
        <f t="shared" si="118"/>
        <v>0</v>
      </c>
      <c r="O459">
        <f t="shared" si="119"/>
        <v>0</v>
      </c>
      <c r="P459">
        <f t="shared" si="120"/>
        <v>0</v>
      </c>
      <c r="Q459">
        <f t="shared" si="121"/>
        <v>0</v>
      </c>
      <c r="R459" s="44"/>
    </row>
    <row r="460" spans="1:18" ht="12.75" customHeight="1" x14ac:dyDescent="0.2">
      <c r="B460" s="44"/>
      <c r="C460" t="s">
        <v>455</v>
      </c>
      <c r="D460" s="47" t="s">
        <v>476</v>
      </c>
      <c r="H460" s="11">
        <v>10000</v>
      </c>
      <c r="J460" s="12">
        <v>0.5</v>
      </c>
      <c r="K460" s="11">
        <v>0.06</v>
      </c>
      <c r="L460" s="13">
        <v>0.06</v>
      </c>
      <c r="M460" s="44"/>
      <c r="N460">
        <f t="shared" si="118"/>
        <v>0</v>
      </c>
      <c r="O460">
        <f t="shared" si="119"/>
        <v>0</v>
      </c>
      <c r="P460">
        <f t="shared" si="120"/>
        <v>0</v>
      </c>
      <c r="Q460">
        <f t="shared" si="121"/>
        <v>0</v>
      </c>
      <c r="R460" s="44"/>
    </row>
    <row r="461" spans="1:18" ht="12.75" customHeight="1" x14ac:dyDescent="0.2">
      <c r="B461" s="44"/>
      <c r="C461" t="s">
        <v>456</v>
      </c>
      <c r="D461" s="47" t="s">
        <v>476</v>
      </c>
      <c r="H461" s="11">
        <v>10000</v>
      </c>
      <c r="J461" s="12">
        <v>0.5</v>
      </c>
      <c r="K461" s="11">
        <v>0.06</v>
      </c>
      <c r="L461" s="13">
        <v>0.06</v>
      </c>
      <c r="M461" s="44"/>
      <c r="N461">
        <f t="shared" si="118"/>
        <v>0</v>
      </c>
      <c r="O461">
        <f t="shared" si="119"/>
        <v>0</v>
      </c>
      <c r="P461">
        <f t="shared" si="120"/>
        <v>0</v>
      </c>
      <c r="Q461">
        <f t="shared" si="121"/>
        <v>0</v>
      </c>
      <c r="R461" s="44"/>
    </row>
    <row r="462" spans="1:18" ht="12.75" customHeight="1" x14ac:dyDescent="0.2">
      <c r="B462" s="44"/>
      <c r="C462" t="s">
        <v>457</v>
      </c>
      <c r="D462" s="47" t="s">
        <v>476</v>
      </c>
      <c r="H462" s="11">
        <v>10000</v>
      </c>
      <c r="J462" s="12">
        <v>0.5</v>
      </c>
      <c r="K462" s="11">
        <v>0.06</v>
      </c>
      <c r="L462" s="13">
        <v>0.06</v>
      </c>
      <c r="M462" s="44"/>
      <c r="N462">
        <f t="shared" si="118"/>
        <v>0</v>
      </c>
      <c r="O462">
        <f t="shared" si="119"/>
        <v>0</v>
      </c>
      <c r="P462">
        <f t="shared" si="120"/>
        <v>0</v>
      </c>
      <c r="Q462">
        <f t="shared" si="121"/>
        <v>0</v>
      </c>
      <c r="R462" s="44"/>
    </row>
    <row r="463" spans="1:18" ht="12.75" customHeight="1" x14ac:dyDescent="0.2">
      <c r="B463" s="44"/>
      <c r="C463" t="s">
        <v>458</v>
      </c>
      <c r="D463" s="47" t="s">
        <v>476</v>
      </c>
      <c r="H463" s="11">
        <v>10000</v>
      </c>
      <c r="J463" s="12">
        <v>0.5</v>
      </c>
      <c r="K463" s="11">
        <v>0.06</v>
      </c>
      <c r="L463" s="13">
        <v>0.06</v>
      </c>
      <c r="M463" s="44"/>
      <c r="N463">
        <f t="shared" si="118"/>
        <v>0</v>
      </c>
      <c r="O463">
        <f t="shared" si="119"/>
        <v>0</v>
      </c>
      <c r="P463">
        <f t="shared" si="120"/>
        <v>0</v>
      </c>
      <c r="Q463">
        <f t="shared" si="121"/>
        <v>0</v>
      </c>
      <c r="R463" s="44"/>
    </row>
    <row r="464" spans="1:18" ht="12.75" customHeight="1" thickBot="1" x14ac:dyDescent="0.25">
      <c r="B464" s="44"/>
      <c r="C464" t="s">
        <v>459</v>
      </c>
      <c r="D464" s="47" t="s">
        <v>476</v>
      </c>
      <c r="H464" s="11">
        <v>10000</v>
      </c>
      <c r="J464" s="12">
        <v>0.5</v>
      </c>
      <c r="K464" s="11">
        <v>0.06</v>
      </c>
      <c r="L464" s="13">
        <v>0.06</v>
      </c>
      <c r="M464" s="44"/>
      <c r="N464">
        <f t="shared" si="118"/>
        <v>0</v>
      </c>
      <c r="O464">
        <f t="shared" si="119"/>
        <v>0</v>
      </c>
      <c r="P464">
        <f t="shared" si="120"/>
        <v>0</v>
      </c>
      <c r="Q464">
        <f t="shared" si="121"/>
        <v>0</v>
      </c>
      <c r="R464" s="44"/>
    </row>
    <row r="465" spans="1:18" ht="12" customHeight="1" thickBot="1" x14ac:dyDescent="0.2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1:18" ht="12.75" customHeight="1" x14ac:dyDescent="0.2">
      <c r="B466" s="44"/>
      <c r="C466" t="s">
        <v>460</v>
      </c>
      <c r="D466" s="47" t="s">
        <v>476</v>
      </c>
      <c r="H466" s="11">
        <v>10000</v>
      </c>
      <c r="J466" s="12">
        <v>0.5</v>
      </c>
      <c r="K466" s="11">
        <v>0.06</v>
      </c>
      <c r="L466" s="13">
        <v>0.06</v>
      </c>
      <c r="M466" s="44"/>
      <c r="N466">
        <f t="shared" si="118"/>
        <v>0</v>
      </c>
      <c r="O466">
        <f t="shared" si="119"/>
        <v>0</v>
      </c>
      <c r="P466">
        <f t="shared" si="120"/>
        <v>0</v>
      </c>
      <c r="Q466">
        <f t="shared" si="121"/>
        <v>0</v>
      </c>
      <c r="R466" s="44"/>
    </row>
    <row r="467" spans="1:18" ht="12.75" customHeight="1" x14ac:dyDescent="0.2">
      <c r="B467" s="44"/>
      <c r="C467" t="s">
        <v>461</v>
      </c>
      <c r="D467" s="47" t="s">
        <v>476</v>
      </c>
      <c r="H467" s="11">
        <v>10000</v>
      </c>
      <c r="J467" s="12">
        <v>0.5</v>
      </c>
      <c r="K467" s="11">
        <v>0.06</v>
      </c>
      <c r="L467" s="13">
        <v>0.06</v>
      </c>
      <c r="M467" s="44"/>
      <c r="N467">
        <f t="shared" si="118"/>
        <v>0</v>
      </c>
      <c r="O467">
        <f t="shared" si="119"/>
        <v>0</v>
      </c>
      <c r="P467">
        <f t="shared" si="120"/>
        <v>0</v>
      </c>
      <c r="Q467">
        <f t="shared" si="121"/>
        <v>0</v>
      </c>
      <c r="R467" s="44"/>
    </row>
    <row r="468" spans="1:18" ht="12.75" customHeight="1" x14ac:dyDescent="0.2">
      <c r="B468" s="44"/>
      <c r="C468" t="s">
        <v>462</v>
      </c>
      <c r="D468" s="47" t="s">
        <v>476</v>
      </c>
      <c r="H468" s="11">
        <v>10000</v>
      </c>
      <c r="J468" s="12">
        <v>0.5</v>
      </c>
      <c r="K468" s="11">
        <v>0.06</v>
      </c>
      <c r="L468" s="13">
        <v>0.06</v>
      </c>
      <c r="M468" s="44"/>
      <c r="N468">
        <f t="shared" si="118"/>
        <v>0</v>
      </c>
      <c r="O468">
        <f t="shared" si="119"/>
        <v>0</v>
      </c>
      <c r="P468">
        <f t="shared" si="120"/>
        <v>0</v>
      </c>
      <c r="Q468">
        <f t="shared" si="121"/>
        <v>0</v>
      </c>
      <c r="R468" s="44"/>
    </row>
    <row r="469" spans="1:18" ht="12.75" customHeight="1" x14ac:dyDescent="0.2">
      <c r="B469" s="44"/>
      <c r="C469" t="s">
        <v>463</v>
      </c>
      <c r="D469" s="47" t="s">
        <v>476</v>
      </c>
      <c r="H469" s="11">
        <v>10000</v>
      </c>
      <c r="J469" s="12">
        <v>0.5</v>
      </c>
      <c r="K469" s="11">
        <v>0.06</v>
      </c>
      <c r="L469" s="13">
        <v>0.06</v>
      </c>
      <c r="M469" s="44"/>
      <c r="N469">
        <f t="shared" si="118"/>
        <v>0</v>
      </c>
      <c r="O469">
        <f t="shared" si="119"/>
        <v>0</v>
      </c>
      <c r="P469">
        <f t="shared" si="120"/>
        <v>0</v>
      </c>
      <c r="Q469">
        <f t="shared" si="121"/>
        <v>0</v>
      </c>
      <c r="R469" s="44"/>
    </row>
    <row r="470" spans="1:18" ht="12.75" customHeight="1" x14ac:dyDescent="0.2">
      <c r="B470" s="44"/>
      <c r="C470" t="s">
        <v>464</v>
      </c>
      <c r="D470" s="47" t="s">
        <v>476</v>
      </c>
      <c r="H470" s="11">
        <v>10000</v>
      </c>
      <c r="J470" s="12">
        <v>0.5</v>
      </c>
      <c r="K470" s="11">
        <v>0.06</v>
      </c>
      <c r="L470" s="13">
        <v>0.06</v>
      </c>
      <c r="M470" s="44"/>
      <c r="N470">
        <f t="shared" si="118"/>
        <v>0</v>
      </c>
      <c r="O470">
        <f t="shared" si="119"/>
        <v>0</v>
      </c>
      <c r="P470">
        <f t="shared" si="120"/>
        <v>0</v>
      </c>
      <c r="Q470">
        <f t="shared" si="121"/>
        <v>0</v>
      </c>
      <c r="R470" s="44"/>
    </row>
    <row r="471" spans="1:18" ht="12.75" customHeight="1" x14ac:dyDescent="0.2">
      <c r="B471" s="44"/>
      <c r="C471" t="s">
        <v>465</v>
      </c>
      <c r="D471" s="47" t="s">
        <v>476</v>
      </c>
      <c r="H471" s="11">
        <v>10000</v>
      </c>
      <c r="J471" s="12">
        <v>0.5</v>
      </c>
      <c r="K471" s="11">
        <v>0.06</v>
      </c>
      <c r="L471" s="13">
        <v>0.06</v>
      </c>
      <c r="M471" s="44"/>
      <c r="N471">
        <f t="shared" si="118"/>
        <v>0</v>
      </c>
      <c r="O471">
        <f t="shared" si="119"/>
        <v>0</v>
      </c>
      <c r="P471">
        <f t="shared" si="120"/>
        <v>0</v>
      </c>
      <c r="Q471">
        <f t="shared" si="121"/>
        <v>0</v>
      </c>
      <c r="R471" s="44"/>
    </row>
    <row r="472" spans="1:18" ht="12.75" customHeight="1" x14ac:dyDescent="0.2">
      <c r="B472" s="44"/>
      <c r="C472" t="s">
        <v>466</v>
      </c>
      <c r="D472" s="47" t="s">
        <v>476</v>
      </c>
      <c r="H472" s="11">
        <v>10000</v>
      </c>
      <c r="J472" s="12">
        <v>0.5</v>
      </c>
      <c r="K472" s="11">
        <v>0.06</v>
      </c>
      <c r="L472" s="13">
        <v>0.06</v>
      </c>
      <c r="M472" s="44"/>
      <c r="N472">
        <f t="shared" si="118"/>
        <v>0</v>
      </c>
      <c r="O472">
        <f t="shared" si="119"/>
        <v>0</v>
      </c>
      <c r="P472">
        <f t="shared" si="120"/>
        <v>0</v>
      </c>
      <c r="Q472">
        <f t="shared" si="121"/>
        <v>0</v>
      </c>
      <c r="R472" s="44"/>
    </row>
    <row r="473" spans="1:18" ht="12.75" customHeight="1" thickBot="1" x14ac:dyDescent="0.25">
      <c r="B473" s="44"/>
      <c r="C473" t="s">
        <v>467</v>
      </c>
      <c r="D473" s="47" t="s">
        <v>476</v>
      </c>
      <c r="H473" s="11">
        <v>10000</v>
      </c>
      <c r="J473" s="12">
        <v>0.5</v>
      </c>
      <c r="K473" s="11">
        <v>0.06</v>
      </c>
      <c r="L473" s="13">
        <v>0.06</v>
      </c>
      <c r="M473" s="44"/>
      <c r="N473">
        <f t="shared" si="118"/>
        <v>0</v>
      </c>
      <c r="O473">
        <f t="shared" si="119"/>
        <v>0</v>
      </c>
      <c r="P473">
        <f t="shared" si="120"/>
        <v>0</v>
      </c>
      <c r="Q473">
        <f t="shared" si="121"/>
        <v>0</v>
      </c>
      <c r="R473" s="44"/>
    </row>
    <row r="474" spans="1:18" ht="12.75" customHeight="1" thickBot="1" x14ac:dyDescent="0.2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spans="1:18" ht="12.75" customHeight="1" x14ac:dyDescent="0.2">
      <c r="B475" s="44"/>
      <c r="C475" t="s">
        <v>468</v>
      </c>
      <c r="D475" s="47" t="s">
        <v>476</v>
      </c>
      <c r="H475" s="11">
        <v>10000</v>
      </c>
      <c r="J475" s="12">
        <v>0.5</v>
      </c>
      <c r="K475" s="11">
        <v>0.06</v>
      </c>
      <c r="L475" s="13">
        <v>0.06</v>
      </c>
      <c r="M475" s="44"/>
      <c r="N475">
        <f t="shared" si="118"/>
        <v>0</v>
      </c>
      <c r="O475">
        <f t="shared" si="119"/>
        <v>0</v>
      </c>
      <c r="P475">
        <f t="shared" si="120"/>
        <v>0</v>
      </c>
      <c r="Q475">
        <f t="shared" si="121"/>
        <v>0</v>
      </c>
      <c r="R475" s="44"/>
    </row>
    <row r="476" spans="1:18" ht="12.75" customHeight="1" x14ac:dyDescent="0.2">
      <c r="B476" s="44"/>
      <c r="C476" t="s">
        <v>469</v>
      </c>
      <c r="D476" s="47" t="s">
        <v>476</v>
      </c>
      <c r="H476" s="11">
        <v>10000</v>
      </c>
      <c r="J476" s="12">
        <v>0.5</v>
      </c>
      <c r="K476" s="11">
        <v>0.06</v>
      </c>
      <c r="L476" s="13">
        <v>0.06</v>
      </c>
      <c r="M476" s="44"/>
      <c r="N476">
        <f t="shared" si="118"/>
        <v>0</v>
      </c>
      <c r="O476">
        <f t="shared" si="119"/>
        <v>0</v>
      </c>
      <c r="P476">
        <f t="shared" si="120"/>
        <v>0</v>
      </c>
      <c r="Q476">
        <f t="shared" si="121"/>
        <v>0</v>
      </c>
      <c r="R476" s="44"/>
    </row>
    <row r="477" spans="1:18" ht="12.75" customHeight="1" x14ac:dyDescent="0.2">
      <c r="B477" s="44"/>
      <c r="C477" t="s">
        <v>470</v>
      </c>
      <c r="D477" s="47" t="s">
        <v>476</v>
      </c>
      <c r="H477" s="11">
        <v>10000</v>
      </c>
      <c r="J477" s="12">
        <v>0.5</v>
      </c>
      <c r="K477" s="11">
        <v>0.06</v>
      </c>
      <c r="L477" s="13">
        <v>0.06</v>
      </c>
      <c r="M477" s="44"/>
      <c r="N477">
        <f t="shared" si="118"/>
        <v>0</v>
      </c>
      <c r="O477">
        <f t="shared" si="119"/>
        <v>0</v>
      </c>
      <c r="P477">
        <f t="shared" si="120"/>
        <v>0</v>
      </c>
      <c r="Q477">
        <f t="shared" si="121"/>
        <v>0</v>
      </c>
      <c r="R477" s="44"/>
    </row>
    <row r="478" spans="1:18" ht="12.75" customHeight="1" x14ac:dyDescent="0.2">
      <c r="B478" s="44"/>
      <c r="C478" t="s">
        <v>471</v>
      </c>
      <c r="D478" s="47" t="s">
        <v>476</v>
      </c>
      <c r="H478" s="11">
        <v>10000</v>
      </c>
      <c r="J478" s="12">
        <v>0.5</v>
      </c>
      <c r="K478" s="11">
        <v>0.06</v>
      </c>
      <c r="L478" s="13">
        <v>0.06</v>
      </c>
      <c r="M478" s="44"/>
      <c r="N478">
        <f t="shared" si="118"/>
        <v>0</v>
      </c>
      <c r="O478">
        <f t="shared" si="119"/>
        <v>0</v>
      </c>
      <c r="P478">
        <f t="shared" si="120"/>
        <v>0</v>
      </c>
      <c r="Q478">
        <f t="shared" si="121"/>
        <v>0</v>
      </c>
      <c r="R478" s="44"/>
    </row>
    <row r="479" spans="1:18" ht="12.75" customHeight="1" x14ac:dyDescent="0.2">
      <c r="B479" s="44"/>
      <c r="C479" t="s">
        <v>472</v>
      </c>
      <c r="D479" s="47" t="s">
        <v>476</v>
      </c>
      <c r="H479" s="11">
        <v>10000</v>
      </c>
      <c r="J479" s="12">
        <v>0.5</v>
      </c>
      <c r="K479" s="11">
        <v>0.06</v>
      </c>
      <c r="L479" s="13">
        <v>0.06</v>
      </c>
      <c r="M479" s="44"/>
      <c r="N479">
        <f t="shared" si="118"/>
        <v>0</v>
      </c>
      <c r="O479">
        <f t="shared" si="119"/>
        <v>0</v>
      </c>
      <c r="P479">
        <f t="shared" si="120"/>
        <v>0</v>
      </c>
      <c r="Q479">
        <f t="shared" si="121"/>
        <v>0</v>
      </c>
      <c r="R479" s="44"/>
    </row>
    <row r="480" spans="1:18" ht="12.75" customHeight="1" x14ac:dyDescent="0.2">
      <c r="B480" s="44"/>
      <c r="C480" t="s">
        <v>473</v>
      </c>
      <c r="D480" s="47" t="s">
        <v>476</v>
      </c>
      <c r="H480" s="11">
        <v>10000</v>
      </c>
      <c r="J480" s="12">
        <v>0.5</v>
      </c>
      <c r="K480" s="11">
        <v>0.06</v>
      </c>
      <c r="L480" s="13">
        <v>0.06</v>
      </c>
      <c r="M480" s="44"/>
      <c r="N480">
        <f t="shared" si="118"/>
        <v>0</v>
      </c>
      <c r="O480">
        <f t="shared" si="119"/>
        <v>0</v>
      </c>
      <c r="P480">
        <f t="shared" si="120"/>
        <v>0</v>
      </c>
      <c r="Q480">
        <f t="shared" si="121"/>
        <v>0</v>
      </c>
      <c r="R480" s="44"/>
    </row>
    <row r="481" spans="1:18" ht="12.75" customHeight="1" x14ac:dyDescent="0.2">
      <c r="B481" s="44"/>
      <c r="C481" t="s">
        <v>474</v>
      </c>
      <c r="D481" s="47" t="s">
        <v>476</v>
      </c>
      <c r="H481" s="11">
        <v>10000</v>
      </c>
      <c r="J481" s="12">
        <v>0.5</v>
      </c>
      <c r="K481" s="11">
        <v>0.06</v>
      </c>
      <c r="L481" s="13">
        <v>0.06</v>
      </c>
      <c r="M481" s="44"/>
      <c r="N481">
        <f t="shared" si="118"/>
        <v>0</v>
      </c>
      <c r="O481">
        <f t="shared" si="119"/>
        <v>0</v>
      </c>
      <c r="P481">
        <f t="shared" si="120"/>
        <v>0</v>
      </c>
      <c r="Q481">
        <f t="shared" si="121"/>
        <v>0</v>
      </c>
      <c r="R481" s="44"/>
    </row>
    <row r="482" spans="1:18" ht="12.75" customHeight="1" thickBot="1" x14ac:dyDescent="0.25">
      <c r="B482" s="44"/>
      <c r="C482" t="s">
        <v>475</v>
      </c>
      <c r="D482" s="47" t="s">
        <v>476</v>
      </c>
      <c r="H482" s="11">
        <v>10000</v>
      </c>
      <c r="J482" s="12">
        <v>0.5</v>
      </c>
      <c r="K482" s="11">
        <v>0.06</v>
      </c>
      <c r="L482" s="13">
        <v>0.06</v>
      </c>
      <c r="M482" s="44"/>
      <c r="N482">
        <f t="shared" si="118"/>
        <v>0</v>
      </c>
      <c r="O482">
        <f t="shared" si="119"/>
        <v>0</v>
      </c>
      <c r="P482">
        <f t="shared" si="120"/>
        <v>0</v>
      </c>
      <c r="Q482">
        <f t="shared" si="121"/>
        <v>0</v>
      </c>
      <c r="R482" s="44"/>
    </row>
    <row r="483" spans="1:18" ht="12.75" customHeight="1" thickBot="1" x14ac:dyDescent="0.25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28">
        <f>SUM(N292:N482)</f>
        <v>0</v>
      </c>
      <c r="O483" s="28">
        <f>SUM(O292:O482)</f>
        <v>0</v>
      </c>
      <c r="P483" s="28">
        <f>SUM(P292:P482)</f>
        <v>0</v>
      </c>
      <c r="Q483" s="28">
        <f>SUM(Q292:Q482)</f>
        <v>0</v>
      </c>
      <c r="R483" s="44"/>
    </row>
    <row r="484" spans="1:18" ht="22" customHeight="1" x14ac:dyDescent="0.2">
      <c r="L484" s="32" t="s">
        <v>480</v>
      </c>
      <c r="M484" s="32"/>
      <c r="N484" s="32">
        <f>N7+N483+N291+N171</f>
        <v>140000</v>
      </c>
      <c r="O484" s="32">
        <f t="shared" ref="O484:Q484" si="122">O7+O483+O291+O171</f>
        <v>0</v>
      </c>
      <c r="P484" s="32">
        <f t="shared" si="122"/>
        <v>0.8</v>
      </c>
      <c r="Q484" s="32">
        <f t="shared" si="122"/>
        <v>0.85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Analyse</vt:lpstr>
      <vt:lpstr>S1</vt:lpstr>
      <vt:lpstr>M1</vt:lpstr>
      <vt:lpstr>S2</vt:lpstr>
      <vt:lpstr>M2</vt:lpstr>
      <vt:lpstr>S3</vt:lpstr>
      <vt:lpstr>M3</vt:lpstr>
      <vt:lpstr>S4</vt:lpstr>
      <vt:lpstr>M4</vt:lpstr>
      <vt:lpstr>S5</vt:lpstr>
      <vt:lpstr>M5</vt:lpstr>
      <vt:lpstr>S6</vt:lpstr>
      <vt:lpstr>M6</vt:lpstr>
      <vt:lpstr>S7</vt:lpstr>
      <vt:lpstr>M7</vt:lpstr>
      <vt:lpstr>S8</vt:lpstr>
      <vt:lpstr>M8</vt:lpstr>
      <vt:lpstr>S9</vt:lpstr>
      <vt:lpstr>M9</vt:lpstr>
      <vt:lpstr>S10</vt:lpstr>
      <vt:lpstr>M10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Marc-Andre Leger</dc:creator>
  <cp:lastModifiedBy>Marc-Andre Leger</cp:lastModifiedBy>
  <cp:lastPrinted>2023-08-24T12:04:28Z</cp:lastPrinted>
  <dcterms:created xsi:type="dcterms:W3CDTF">2017-09-25T13:19:20Z</dcterms:created>
  <dcterms:modified xsi:type="dcterms:W3CDTF">2024-03-29T04:48:40Z</dcterms:modified>
</cp:coreProperties>
</file>