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cthva-my.sharepoint.com/personal/a_h_gregoire_hva_nl/Documents/Documents/Bestelformulier-Studenten/"/>
    </mc:Choice>
  </mc:AlternateContent>
  <xr:revisionPtr revIDLastSave="64" documentId="13_ncr:1_{1817EF14-1C4C-4C8C-A2A9-0C239E120FED}" xr6:coauthVersionLast="47" xr6:coauthVersionMax="47" xr10:uidLastSave="{7BFA8604-F04F-4253-9BE2-2971724E549B}"/>
  <bookViews>
    <workbookView xWindow="-120" yWindow="-120" windowWidth="29040" windowHeight="15720" xr2:uid="{00000000-000D-0000-FFFF-FFFF00000000}"/>
  </bookViews>
  <sheets>
    <sheet name="Form" sheetId="1" r:id="rId1"/>
    <sheet name="Farnell" sheetId="5" r:id="rId2"/>
    <sheet name="RS" sheetId="6" r:id="rId3"/>
    <sheet name="Digikey" sheetId="8" r:id="rId4"/>
    <sheet name="Conrad" sheetId="7" r:id="rId5"/>
    <sheet name="Lists" sheetId="3" r:id="rId6"/>
  </sheets>
  <definedNames>
    <definedName name="_xlnm._FilterDatabase" localSheetId="4" hidden="1">Conrad!$A$1:$C$31</definedName>
    <definedName name="_xlnm._FilterDatabase" localSheetId="3" hidden="1">Digikey!$A$1:$D$31</definedName>
    <definedName name="_xlnm._FilterDatabase" localSheetId="1" hidden="1">Farnell!$A$1:$D$31</definedName>
    <definedName name="_xlnm._FilterDatabase" localSheetId="2" hidden="1">RS!$A$1:$C$31</definedName>
    <definedName name="Docent">Lists!$I$1:$I$13</definedName>
    <definedName name="leveranciers">Lists!$A$2:$A$5</definedName>
    <definedName name="_xlnm.Print_Area" localSheetId="0">Form!$A$1:$H$42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" i="3" l="1"/>
  <c r="H42" i="1" s="1"/>
  <c r="B3" i="3"/>
  <c r="B4" i="3"/>
  <c r="B5" i="3"/>
  <c r="B2" i="3"/>
  <c r="B20" i="3" l="1"/>
  <c r="B3" i="8"/>
  <c r="C3" i="8"/>
  <c r="D3" i="8"/>
  <c r="B4" i="8"/>
  <c r="C4" i="8"/>
  <c r="D4" i="8"/>
  <c r="B5" i="8"/>
  <c r="C5" i="8"/>
  <c r="D5" i="8"/>
  <c r="B6" i="8"/>
  <c r="C6" i="8"/>
  <c r="D6" i="8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B14" i="8"/>
  <c r="C14" i="8"/>
  <c r="D14" i="8"/>
  <c r="B15" i="8"/>
  <c r="C15" i="8"/>
  <c r="D15" i="8"/>
  <c r="B16" i="8"/>
  <c r="C16" i="8"/>
  <c r="D16" i="8"/>
  <c r="B17" i="8"/>
  <c r="C17" i="8"/>
  <c r="D17" i="8"/>
  <c r="B18" i="8"/>
  <c r="C18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B24" i="8"/>
  <c r="C24" i="8"/>
  <c r="D24" i="8"/>
  <c r="B25" i="8"/>
  <c r="C25" i="8"/>
  <c r="D25" i="8"/>
  <c r="B26" i="8"/>
  <c r="C26" i="8"/>
  <c r="D26" i="8"/>
  <c r="B27" i="8"/>
  <c r="C27" i="8"/>
  <c r="D27" i="8"/>
  <c r="B28" i="8"/>
  <c r="C28" i="8"/>
  <c r="D28" i="8"/>
  <c r="B29" i="8"/>
  <c r="C29" i="8"/>
  <c r="D29" i="8"/>
  <c r="B30" i="8"/>
  <c r="C30" i="8"/>
  <c r="D30" i="8"/>
  <c r="B31" i="8"/>
  <c r="C31" i="8"/>
  <c r="D31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D2" i="8"/>
  <c r="C2" i="8"/>
  <c r="B2" i="8"/>
  <c r="A2" i="8"/>
  <c r="B37" i="8"/>
  <c r="A37" i="8"/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2" i="7"/>
  <c r="A2" i="6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2" i="5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A3" i="6" l="1"/>
  <c r="B3" i="6"/>
  <c r="C3" i="6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A30" i="6"/>
  <c r="B30" i="6"/>
  <c r="C30" i="6"/>
  <c r="A31" i="6"/>
  <c r="B31" i="6"/>
  <c r="C31" i="6"/>
  <c r="C2" i="6"/>
  <c r="B2" i="6"/>
  <c r="A2" i="5" l="1"/>
  <c r="G10" i="1"/>
  <c r="G11" i="1"/>
  <c r="G12" i="1"/>
  <c r="G13" i="1"/>
  <c r="G14" i="1"/>
  <c r="G3" i="3" s="1"/>
  <c r="C3" i="3" s="1"/>
  <c r="D3" i="3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9" i="1"/>
  <c r="A26" i="5"/>
  <c r="B26" i="5"/>
  <c r="A27" i="5"/>
  <c r="B27" i="5"/>
  <c r="A28" i="5"/>
  <c r="B28" i="5"/>
  <c r="A29" i="5"/>
  <c r="B29" i="5"/>
  <c r="A30" i="5"/>
  <c r="B30" i="5"/>
  <c r="A31" i="5"/>
  <c r="B31" i="5"/>
  <c r="C7" i="1"/>
  <c r="B2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37" i="5"/>
  <c r="B37" i="5"/>
  <c r="G4" i="3" l="1"/>
  <c r="C4" i="3" s="1"/>
  <c r="D4" i="3" s="1"/>
  <c r="G5" i="3"/>
  <c r="C5" i="3" s="1"/>
  <c r="D5" i="3" s="1"/>
  <c r="G2" i="3"/>
  <c r="C2" i="3" s="1"/>
  <c r="C20" i="3" l="1"/>
  <c r="D2" i="3"/>
  <c r="D20" i="3" s="1"/>
  <c r="D40" i="1" s="1"/>
  <c r="G40" i="1" l="1"/>
  <c r="G41" i="1" s="1"/>
  <c r="D41" i="1" s="1"/>
</calcChain>
</file>

<file path=xl/sharedStrings.xml><?xml version="1.0" encoding="utf-8"?>
<sst xmlns="http://schemas.openxmlformats.org/spreadsheetml/2006/main" count="68" uniqueCount="60">
  <si>
    <t>Projectnaam</t>
  </si>
  <si>
    <t>Naam Besteller</t>
  </si>
  <si>
    <t>E-Mail</t>
  </si>
  <si>
    <t>Leverancier</t>
  </si>
  <si>
    <t>Ordercode</t>
  </si>
  <si>
    <t>Omschrijving</t>
  </si>
  <si>
    <t>Aantal</t>
  </si>
  <si>
    <t>Stuksprijs (Ex BTW)</t>
  </si>
  <si>
    <t>Student nr.</t>
  </si>
  <si>
    <t>Datum</t>
  </si>
  <si>
    <t>Totaal (Ex BTW)</t>
  </si>
  <si>
    <t>Farnell</t>
  </si>
  <si>
    <t>RS</t>
  </si>
  <si>
    <t>Conrad</t>
  </si>
  <si>
    <t>Dilek Tutucu</t>
  </si>
  <si>
    <t>Erik Steuten</t>
  </si>
  <si>
    <t>Nuwar Misconi</t>
  </si>
  <si>
    <t>Martin Stolk</t>
  </si>
  <si>
    <t>Marcel van der Horst</t>
  </si>
  <si>
    <t>Naam Docent</t>
  </si>
  <si>
    <t>Totaal</t>
  </si>
  <si>
    <t>Teamnaam</t>
  </si>
  <si>
    <t>Bedrag is minder dan 10 euro</t>
  </si>
  <si>
    <t>Transport kosten</t>
  </si>
  <si>
    <t>Transportkosten</t>
  </si>
  <si>
    <t>Vul docent in</t>
  </si>
  <si>
    <t>Jan Derk Bakker</t>
  </si>
  <si>
    <t>Eric Hoekstra</t>
  </si>
  <si>
    <t>Babette Bergman</t>
  </si>
  <si>
    <t>Version</t>
  </si>
  <si>
    <t xml:space="preserve">version </t>
  </si>
  <si>
    <t xml:space="preserve">update van docenten </t>
  </si>
  <si>
    <t>Farnell description is te lang voor op de nieuwe website--&gt; geen project meer in de lijst</t>
  </si>
  <si>
    <t>Patrick de Kok</t>
  </si>
  <si>
    <t>Edwin Boer</t>
  </si>
  <si>
    <t xml:space="preserve">Bugfix in de farnell tabblad </t>
  </si>
  <si>
    <t>Added Extra field for farnell website to put name on label &amp; fixed Conrad Tab</t>
  </si>
  <si>
    <t>Digikey</t>
  </si>
  <si>
    <t>version</t>
  </si>
  <si>
    <t>Digikey toegevoegd aan leveanciers</t>
  </si>
  <si>
    <t>Engineering Elektrotechniek</t>
  </si>
  <si>
    <t>Digikey tabblad - Logo</t>
  </si>
  <si>
    <t>Minimaal bestel</t>
  </si>
  <si>
    <t>Added System for Transport costs and MOQ update "Docenten"</t>
  </si>
  <si>
    <t>MOQ ok?</t>
  </si>
  <si>
    <t>Total from supplier</t>
  </si>
  <si>
    <t>Total in order</t>
  </si>
  <si>
    <t>MOQ OK?</t>
  </si>
  <si>
    <t>Exists in order</t>
  </si>
  <si>
    <t xml:space="preserve"> Count TPC?</t>
  </si>
  <si>
    <t>Total When Count</t>
  </si>
  <si>
    <t>latest</t>
  </si>
  <si>
    <t>Tweaked System for Transport costs and MOQ update "Docenten"</t>
  </si>
  <si>
    <t>Caspar Treijtel</t>
  </si>
  <si>
    <t>Jos Warmerdam</t>
  </si>
  <si>
    <t>Myron Mooij</t>
  </si>
  <si>
    <t>Nico Verduin</t>
  </si>
  <si>
    <t>Oussama El Kharraz Alami</t>
  </si>
  <si>
    <t>Pepijn Hermeling</t>
  </si>
  <si>
    <t>Skander Jaibi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</si>
</sst>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0_-"/>
    <numFmt numFmtId="165" formatCode="&quot;€&quot;\ #,##0.00_-"/>
    <numFmt numFmtId="166" formatCode="&quot;€&quot;\ #,##0.00"/>
    <numFmt numFmtId="167" formatCode="0.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Bahnschrift Light SemiCondensed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5" borderId="4" applyNumberFormat="0" applyAlignment="0" applyProtection="0"/>
    <xf numFmtId="0" fontId="9" fillId="6" borderId="8" applyNumberFormat="0" applyAlignment="0" applyProtection="0"/>
    <xf numFmtId="0" fontId="10" fillId="5" borderId="8" applyNumberFormat="0" applyAlignment="0" applyProtection="0"/>
  </cellStyleXfs>
  <cellXfs count="51">
    <xf numFmtId="0" fontId="0" fillId="0" borderId="0" xfId="0"/>
    <xf numFmtId="0" fontId="0" fillId="3" borderId="1" xfId="0" applyFill="1" applyBorder="1"/>
    <xf numFmtId="0" fontId="2" fillId="4" borderId="0" xfId="0" applyFont="1" applyFill="1" applyBorder="1"/>
    <xf numFmtId="0" fontId="3" fillId="4" borderId="0" xfId="0" applyFont="1" applyFill="1" applyBorder="1"/>
    <xf numFmtId="0" fontId="4" fillId="4" borderId="0" xfId="0" applyFont="1" applyFill="1" applyBorder="1" applyAlignment="1" applyProtection="1">
      <alignment horizontal="left"/>
      <protection locked="0"/>
    </xf>
    <xf numFmtId="0" fontId="2" fillId="4" borderId="0" xfId="0" applyFont="1" applyFill="1" applyBorder="1" applyAlignment="1"/>
    <xf numFmtId="0" fontId="2" fillId="0" borderId="0" xfId="0" applyFont="1"/>
    <xf numFmtId="0" fontId="3" fillId="3" borderId="1" xfId="0" applyFont="1" applyFill="1" applyBorder="1"/>
    <xf numFmtId="0" fontId="2" fillId="4" borderId="0" xfId="0" applyFont="1" applyFill="1"/>
    <xf numFmtId="0" fontId="7" fillId="2" borderId="1" xfId="0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 applyProtection="1">
      <alignment horizontal="left"/>
      <protection locked="0"/>
    </xf>
    <xf numFmtId="1" fontId="2" fillId="3" borderId="1" xfId="0" applyNumberFormat="1" applyFont="1" applyFill="1" applyBorder="1" applyAlignment="1" applyProtection="1">
      <alignment horizontal="right"/>
      <protection locked="0"/>
    </xf>
    <xf numFmtId="164" fontId="2" fillId="3" borderId="1" xfId="0" applyNumberFormat="1" applyFont="1" applyFill="1" applyBorder="1" applyAlignment="1" applyProtection="1">
      <alignment horizontal="right"/>
      <protection locked="0"/>
    </xf>
    <xf numFmtId="164" fontId="2" fillId="0" borderId="1" xfId="0" applyNumberFormat="1" applyFont="1" applyBorder="1" applyAlignment="1" applyProtection="1">
      <alignment horizontal="right"/>
    </xf>
    <xf numFmtId="1" fontId="2" fillId="4" borderId="0" xfId="0" applyNumberFormat="1" applyFont="1" applyFill="1" applyBorder="1"/>
    <xf numFmtId="164" fontId="2" fillId="4" borderId="0" xfId="0" applyNumberFormat="1" applyFont="1" applyFill="1" applyBorder="1"/>
    <xf numFmtId="0" fontId="2" fillId="3" borderId="1" xfId="0" applyFont="1" applyFill="1" applyBorder="1"/>
    <xf numFmtId="1" fontId="2" fillId="3" borderId="1" xfId="0" applyNumberFormat="1" applyFont="1" applyFill="1" applyBorder="1"/>
    <xf numFmtId="164" fontId="3" fillId="3" borderId="1" xfId="0" applyNumberFormat="1" applyFont="1" applyFill="1" applyBorder="1"/>
    <xf numFmtId="0" fontId="2" fillId="0" borderId="1" xfId="0" applyFont="1" applyBorder="1" applyProtection="1">
      <protection locked="0"/>
    </xf>
    <xf numFmtId="1" fontId="2" fillId="4" borderId="0" xfId="0" applyNumberFormat="1" applyFont="1" applyFill="1"/>
    <xf numFmtId="1" fontId="2" fillId="0" borderId="0" xfId="0" applyNumberFormat="1" applyFont="1"/>
    <xf numFmtId="0" fontId="8" fillId="5" borderId="4" xfId="2"/>
    <xf numFmtId="0" fontId="0" fillId="3" borderId="0" xfId="0" applyFill="1"/>
    <xf numFmtId="0" fontId="2" fillId="0" borderId="0" xfId="0" applyFont="1" applyAlignment="1">
      <alignment vertical="top"/>
    </xf>
    <xf numFmtId="0" fontId="0" fillId="0" borderId="1" xfId="0" applyBorder="1"/>
    <xf numFmtId="0" fontId="10" fillId="5" borderId="1" xfId="4" applyBorder="1"/>
    <xf numFmtId="165" fontId="9" fillId="6" borderId="1" xfId="3" applyNumberFormat="1" applyBorder="1"/>
    <xf numFmtId="0" fontId="9" fillId="6" borderId="1" xfId="3" applyBorder="1"/>
    <xf numFmtId="165" fontId="10" fillId="5" borderId="8" xfId="4" applyNumberFormat="1"/>
    <xf numFmtId="166" fontId="11" fillId="5" borderId="1" xfId="4" applyNumberFormat="1" applyFont="1" applyBorder="1" applyAlignment="1">
      <alignment horizontal="right"/>
    </xf>
    <xf numFmtId="166" fontId="12" fillId="0" borderId="1" xfId="0" applyNumberFormat="1" applyFont="1" applyBorder="1" applyAlignment="1">
      <alignment horizontal="right"/>
    </xf>
    <xf numFmtId="0" fontId="10" fillId="5" borderId="1" xfId="4" applyBorder="1" applyAlignment="1">
      <alignment horizontal="center"/>
    </xf>
    <xf numFmtId="0" fontId="0" fillId="0" borderId="1" xfId="0" applyBorder="1" applyAlignment="1">
      <alignment horizontal="center"/>
    </xf>
    <xf numFmtId="166" fontId="10" fillId="5" borderId="1" xfId="4" applyNumberFormat="1" applyBorder="1" applyAlignment="1">
      <alignment horizontal="center"/>
    </xf>
    <xf numFmtId="164" fontId="2" fillId="3" borderId="1" xfId="0" applyNumberFormat="1" applyFont="1" applyFill="1" applyBorder="1"/>
    <xf numFmtId="0" fontId="0" fillId="0" borderId="0" xfId="0" applyAlignment="1"/>
    <xf numFmtId="167" fontId="0" fillId="0" borderId="0" xfId="0" applyNumberFormat="1"/>
    <xf numFmtId="0" fontId="13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protection locked="0"/>
    </xf>
    <xf numFmtId="0" fontId="5" fillId="0" borderId="1" xfId="1" applyFont="1" applyBorder="1" applyAlignment="1" applyProtection="1">
      <protection locked="0"/>
    </xf>
    <xf numFmtId="167" fontId="2" fillId="4" borderId="0" xfId="0" applyNumberFormat="1" applyFont="1" applyFill="1"/>
  </cellXfs>
  <cellStyles count="5">
    <cellStyle name="Calculation" xfId="4" builtinId="22"/>
    <cellStyle name="Hyperlink" xfId="1" builtinId="8"/>
    <cellStyle name="Input" xfId="3" builtinId="20"/>
    <cellStyle name="Normal" xfId="0" builtinId="0"/>
    <cellStyle name="Output" xfId="2" builtinId="21"/>
  </cellStyles>
  <dxfs count="23">
    <dxf>
      <fill>
        <patternFill patternType="solid">
          <fgColor auto="1"/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0" tint="-0.14996795556505021"/>
        </patternFill>
      </fill>
    </dxf>
    <dxf>
      <fill>
        <patternFill>
          <bgColor theme="6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theme="5"/>
      </font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theme="5"/>
      </font>
      <fill>
        <patternFill>
          <bgColor theme="5"/>
        </patternFill>
      </fill>
    </dxf>
    <dxf>
      <fill>
        <patternFill>
          <fgColor theme="5"/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1</xdr:row>
      <xdr:rowOff>28575</xdr:rowOff>
    </xdr:from>
    <xdr:to>
      <xdr:col>6</xdr:col>
      <xdr:colOff>742950</xdr:colOff>
      <xdr:row>3</xdr:row>
      <xdr:rowOff>35297</xdr:rowOff>
    </xdr:to>
    <xdr:pic>
      <xdr:nvPicPr>
        <xdr:cNvPr id="2" name="Picture 1" descr="hvalogo_dt_paars-small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05575" y="180975"/>
          <a:ext cx="2047875" cy="3115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2"/>
  <sheetViews>
    <sheetView tabSelected="1" zoomScaleNormal="100" workbookViewId="0">
      <selection activeCell="J29" sqref="J29"/>
    </sheetView>
  </sheetViews>
  <sheetFormatPr defaultColWidth="9.140625" defaultRowHeight="12" x14ac:dyDescent="0.2"/>
  <cols>
    <col min="1" max="1" width="3.28515625" style="6" customWidth="1"/>
    <col min="2" max="2" width="13.28515625" style="6" bestFit="1" customWidth="1"/>
    <col min="3" max="3" width="19.140625" style="6" customWidth="1"/>
    <col min="4" max="4" width="61.140625" style="6" customWidth="1"/>
    <col min="5" max="5" width="5.42578125" style="22" bestFit="1" customWidth="1"/>
    <col min="6" max="6" width="14.85546875" style="6" customWidth="1"/>
    <col min="7" max="7" width="12.140625" style="6" bestFit="1" customWidth="1"/>
    <col min="8" max="8" width="3.28515625" style="6" customWidth="1"/>
    <col min="9" max="9" width="9.140625" style="6"/>
    <col min="10" max="10" width="15.5703125" style="6" customWidth="1"/>
    <col min="11" max="11" width="9.7109375" style="6" customWidth="1"/>
    <col min="12" max="16384" width="9.140625" style="6"/>
  </cols>
  <sheetData>
    <row r="1" spans="1:9" ht="12" customHeight="1" x14ac:dyDescent="0.2">
      <c r="A1" s="2"/>
      <c r="B1" s="3"/>
      <c r="C1" s="4"/>
      <c r="D1" s="4"/>
      <c r="E1" s="5"/>
      <c r="F1" s="5"/>
      <c r="G1" s="5"/>
      <c r="H1" s="2"/>
    </row>
    <row r="2" spans="1:9" ht="12" customHeight="1" x14ac:dyDescent="0.25">
      <c r="A2" s="2"/>
      <c r="B2" s="7" t="s">
        <v>1</v>
      </c>
      <c r="C2" s="46"/>
      <c r="D2" s="47"/>
      <c r="E2" s="24"/>
      <c r="F2" s="24"/>
      <c r="G2" s="24"/>
      <c r="H2" s="8"/>
    </row>
    <row r="3" spans="1:9" ht="12" customHeight="1" x14ac:dyDescent="0.25">
      <c r="A3" s="2"/>
      <c r="B3" s="7" t="s">
        <v>8</v>
      </c>
      <c r="C3" s="46"/>
      <c r="D3" s="47"/>
      <c r="E3" s="24"/>
      <c r="F3" s="24"/>
      <c r="G3" s="24"/>
      <c r="H3" s="8"/>
    </row>
    <row r="4" spans="1:9" ht="12" customHeight="1" x14ac:dyDescent="0.2">
      <c r="A4" s="2"/>
      <c r="B4" s="7" t="s">
        <v>2</v>
      </c>
      <c r="C4" s="49"/>
      <c r="D4" s="48"/>
      <c r="E4" s="39" t="s">
        <v>40</v>
      </c>
      <c r="F4" s="40"/>
      <c r="G4" s="40"/>
      <c r="H4" s="8"/>
    </row>
    <row r="5" spans="1:9" ht="12" customHeight="1" x14ac:dyDescent="0.2">
      <c r="A5" s="2"/>
      <c r="B5" s="7" t="s">
        <v>0</v>
      </c>
      <c r="C5" s="48"/>
      <c r="D5" s="48"/>
      <c r="E5" s="41"/>
      <c r="F5" s="40"/>
      <c r="G5" s="40"/>
      <c r="H5" s="8"/>
    </row>
    <row r="6" spans="1:9" ht="12" customHeight="1" x14ac:dyDescent="0.2">
      <c r="A6" s="2"/>
      <c r="B6" s="7" t="s">
        <v>21</v>
      </c>
      <c r="C6" s="46"/>
      <c r="D6" s="47"/>
      <c r="E6" s="41"/>
      <c r="F6" s="40"/>
      <c r="G6" s="40"/>
      <c r="H6" s="8"/>
    </row>
    <row r="7" spans="1:9" ht="12" customHeight="1" x14ac:dyDescent="0.2">
      <c r="A7" s="2"/>
      <c r="B7" s="7" t="s">
        <v>9</v>
      </c>
      <c r="C7" s="44">
        <f ca="1">TODAY()</f>
        <v>44901</v>
      </c>
      <c r="D7" s="45"/>
      <c r="E7" s="42"/>
      <c r="F7" s="43"/>
      <c r="G7" s="43"/>
      <c r="H7" s="8"/>
    </row>
    <row r="8" spans="1:9" ht="12" customHeight="1" x14ac:dyDescent="0.2">
      <c r="A8" s="2"/>
      <c r="B8" s="9" t="s">
        <v>3</v>
      </c>
      <c r="C8" s="9" t="s">
        <v>4</v>
      </c>
      <c r="D8" s="9" t="s">
        <v>5</v>
      </c>
      <c r="E8" s="10" t="s">
        <v>6</v>
      </c>
      <c r="F8" s="9" t="s">
        <v>7</v>
      </c>
      <c r="G8" s="9" t="s">
        <v>10</v>
      </c>
      <c r="H8" s="8"/>
    </row>
    <row r="9" spans="1:9" ht="12" customHeight="1" x14ac:dyDescent="0.2">
      <c r="A9" s="2"/>
      <c r="B9" s="11"/>
      <c r="C9" s="11"/>
      <c r="D9" s="11"/>
      <c r="E9" s="12"/>
      <c r="F9" s="13"/>
      <c r="G9" s="14" t="str">
        <f>IF(ISBLANK(E9),"",E9*F9)</f>
        <v/>
      </c>
      <c r="H9" s="8"/>
      <c r="I9" s="25"/>
    </row>
    <row r="10" spans="1:9" ht="12" customHeight="1" x14ac:dyDescent="0.2">
      <c r="A10" s="2"/>
      <c r="B10" s="11"/>
      <c r="C10" s="11"/>
      <c r="D10" s="11"/>
      <c r="E10" s="12"/>
      <c r="F10" s="13"/>
      <c r="G10" s="14" t="str">
        <f t="shared" ref="G10:G38" si="0">IF(ISBLANK(E10),"",E10*F10)</f>
        <v/>
      </c>
      <c r="H10" s="8"/>
    </row>
    <row r="11" spans="1:9" ht="12" customHeight="1" x14ac:dyDescent="0.2">
      <c r="A11" s="2"/>
      <c r="B11" s="11"/>
      <c r="C11" s="11"/>
      <c r="D11" s="11"/>
      <c r="E11" s="12"/>
      <c r="F11" s="13"/>
      <c r="G11" s="14" t="str">
        <f t="shared" si="0"/>
        <v/>
      </c>
      <c r="H11" s="8"/>
    </row>
    <row r="12" spans="1:9" ht="12" customHeight="1" x14ac:dyDescent="0.2">
      <c r="A12" s="2"/>
      <c r="B12" s="11"/>
      <c r="C12" s="11"/>
      <c r="D12" s="11"/>
      <c r="E12" s="12"/>
      <c r="F12" s="13"/>
      <c r="G12" s="14" t="str">
        <f t="shared" si="0"/>
        <v/>
      </c>
      <c r="H12" s="8"/>
    </row>
    <row r="13" spans="1:9" ht="12" customHeight="1" x14ac:dyDescent="0.2">
      <c r="A13" s="2"/>
      <c r="B13" s="11"/>
      <c r="C13" s="11"/>
      <c r="D13" s="11"/>
      <c r="E13" s="12"/>
      <c r="F13" s="13"/>
      <c r="G13" s="14" t="str">
        <f t="shared" si="0"/>
        <v/>
      </c>
      <c r="H13" s="8"/>
    </row>
    <row r="14" spans="1:9" ht="12" customHeight="1" x14ac:dyDescent="0.2">
      <c r="A14" s="2"/>
      <c r="B14" s="11"/>
      <c r="C14" s="11"/>
      <c r="D14" s="11"/>
      <c r="E14" s="12"/>
      <c r="F14" s="13"/>
      <c r="G14" s="14" t="str">
        <f t="shared" si="0"/>
        <v/>
      </c>
      <c r="H14" s="8"/>
    </row>
    <row r="15" spans="1:9" ht="12" customHeight="1" x14ac:dyDescent="0.2">
      <c r="A15" s="2"/>
      <c r="B15" s="11"/>
      <c r="C15" s="11"/>
      <c r="D15" s="11"/>
      <c r="E15" s="12"/>
      <c r="F15" s="13"/>
      <c r="G15" s="14" t="str">
        <f t="shared" si="0"/>
        <v/>
      </c>
      <c r="H15" s="8"/>
    </row>
    <row r="16" spans="1:9" ht="12" customHeight="1" x14ac:dyDescent="0.2">
      <c r="A16" s="2"/>
      <c r="B16" s="11"/>
      <c r="C16" s="11"/>
      <c r="D16" s="11"/>
      <c r="E16" s="12"/>
      <c r="F16" s="13"/>
      <c r="G16" s="14" t="str">
        <f t="shared" si="0"/>
        <v/>
      </c>
      <c r="H16" s="8"/>
    </row>
    <row r="17" spans="1:10" ht="12" customHeight="1" x14ac:dyDescent="0.2">
      <c r="A17" s="2"/>
      <c r="B17" s="11"/>
      <c r="C17" s="11"/>
      <c r="D17" s="11"/>
      <c r="E17" s="12"/>
      <c r="F17" s="13"/>
      <c r="G17" s="14" t="str">
        <f t="shared" si="0"/>
        <v/>
      </c>
      <c r="H17" s="8"/>
    </row>
    <row r="18" spans="1:10" ht="12" customHeight="1" x14ac:dyDescent="0.2">
      <c r="A18" s="2"/>
      <c r="B18" s="11"/>
      <c r="C18" s="11"/>
      <c r="D18" s="11"/>
      <c r="E18" s="12"/>
      <c r="F18" s="13"/>
      <c r="G18" s="14" t="str">
        <f t="shared" si="0"/>
        <v/>
      </c>
      <c r="H18" s="8"/>
    </row>
    <row r="19" spans="1:10" ht="12" customHeight="1" x14ac:dyDescent="0.2">
      <c r="A19" s="2"/>
      <c r="B19" s="11"/>
      <c r="C19" s="11"/>
      <c r="D19" s="11"/>
      <c r="E19" s="12"/>
      <c r="F19" s="13"/>
      <c r="G19" s="14" t="str">
        <f t="shared" si="0"/>
        <v/>
      </c>
      <c r="H19" s="8"/>
    </row>
    <row r="20" spans="1:10" ht="12" customHeight="1" x14ac:dyDescent="0.2">
      <c r="A20" s="2"/>
      <c r="B20" s="11"/>
      <c r="C20" s="11"/>
      <c r="D20" s="11"/>
      <c r="E20" s="12"/>
      <c r="F20" s="13"/>
      <c r="G20" s="14" t="str">
        <f t="shared" si="0"/>
        <v/>
      </c>
      <c r="H20" s="8"/>
    </row>
    <row r="21" spans="1:10" ht="12" customHeight="1" x14ac:dyDescent="0.2">
      <c r="A21" s="2"/>
      <c r="B21" s="11"/>
      <c r="C21" s="11"/>
      <c r="D21" s="11"/>
      <c r="E21" s="12"/>
      <c r="F21" s="13"/>
      <c r="G21" s="14" t="str">
        <f t="shared" si="0"/>
        <v/>
      </c>
      <c r="H21" s="8"/>
    </row>
    <row r="22" spans="1:10" ht="12" customHeight="1" x14ac:dyDescent="0.25">
      <c r="A22" s="2"/>
      <c r="B22" s="11"/>
      <c r="C22" s="11"/>
      <c r="D22" s="11"/>
      <c r="E22" s="12"/>
      <c r="F22" s="13"/>
      <c r="G22" s="14" t="str">
        <f t="shared" si="0"/>
        <v/>
      </c>
      <c r="H22" s="8"/>
      <c r="J22"/>
    </row>
    <row r="23" spans="1:10" ht="12" customHeight="1" x14ac:dyDescent="0.2">
      <c r="A23" s="2"/>
      <c r="B23" s="11"/>
      <c r="C23" s="11"/>
      <c r="D23" s="11"/>
      <c r="E23" s="12"/>
      <c r="F23" s="13"/>
      <c r="G23" s="14" t="str">
        <f t="shared" si="0"/>
        <v/>
      </c>
      <c r="H23" s="8"/>
    </row>
    <row r="24" spans="1:10" ht="12" customHeight="1" x14ac:dyDescent="0.2">
      <c r="A24" s="2"/>
      <c r="B24" s="11"/>
      <c r="C24" s="11"/>
      <c r="D24" s="11"/>
      <c r="E24" s="12"/>
      <c r="F24" s="13"/>
      <c r="G24" s="14" t="str">
        <f t="shared" si="0"/>
        <v/>
      </c>
      <c r="H24" s="8"/>
    </row>
    <row r="25" spans="1:10" ht="12" customHeight="1" x14ac:dyDescent="0.2">
      <c r="A25" s="2"/>
      <c r="B25" s="11"/>
      <c r="C25" s="11"/>
      <c r="D25" s="11"/>
      <c r="E25" s="12"/>
      <c r="F25" s="13"/>
      <c r="G25" s="14" t="str">
        <f t="shared" si="0"/>
        <v/>
      </c>
      <c r="H25" s="8"/>
    </row>
    <row r="26" spans="1:10" ht="12" customHeight="1" x14ac:dyDescent="0.2">
      <c r="A26" s="2"/>
      <c r="B26" s="11"/>
      <c r="C26" s="11"/>
      <c r="D26" s="11"/>
      <c r="E26" s="12"/>
      <c r="F26" s="13"/>
      <c r="G26" s="14" t="str">
        <f t="shared" si="0"/>
        <v/>
      </c>
      <c r="H26" s="8"/>
    </row>
    <row r="27" spans="1:10" ht="12" customHeight="1" x14ac:dyDescent="0.2">
      <c r="A27" s="2"/>
      <c r="B27" s="11"/>
      <c r="C27" s="11"/>
      <c r="D27" s="11"/>
      <c r="E27" s="12"/>
      <c r="F27" s="13"/>
      <c r="G27" s="14" t="str">
        <f t="shared" si="0"/>
        <v/>
      </c>
      <c r="H27" s="8"/>
    </row>
    <row r="28" spans="1:10" ht="12" customHeight="1" x14ac:dyDescent="0.2">
      <c r="A28" s="2"/>
      <c r="B28" s="11"/>
      <c r="C28" s="11"/>
      <c r="D28" s="11"/>
      <c r="E28" s="12"/>
      <c r="F28" s="13"/>
      <c r="G28" s="14" t="str">
        <f t="shared" si="0"/>
        <v/>
      </c>
      <c r="H28" s="8"/>
    </row>
    <row r="29" spans="1:10" ht="12" customHeight="1" x14ac:dyDescent="0.2">
      <c r="A29" s="2"/>
      <c r="B29" s="11"/>
      <c r="C29" s="11"/>
      <c r="D29" s="11"/>
      <c r="E29" s="12"/>
      <c r="F29" s="13"/>
      <c r="G29" s="14" t="str">
        <f t="shared" si="0"/>
        <v/>
      </c>
      <c r="H29" s="8"/>
    </row>
    <row r="30" spans="1:10" ht="12" customHeight="1" x14ac:dyDescent="0.2">
      <c r="A30" s="2"/>
      <c r="B30" s="11"/>
      <c r="C30" s="11"/>
      <c r="D30" s="11"/>
      <c r="E30" s="12"/>
      <c r="F30" s="13"/>
      <c r="G30" s="14" t="str">
        <f t="shared" si="0"/>
        <v/>
      </c>
      <c r="H30" s="8"/>
    </row>
    <row r="31" spans="1:10" ht="12" customHeight="1" x14ac:dyDescent="0.2">
      <c r="A31" s="2"/>
      <c r="B31" s="11"/>
      <c r="C31" s="11"/>
      <c r="D31" s="11"/>
      <c r="E31" s="12"/>
      <c r="F31" s="13"/>
      <c r="G31" s="14" t="str">
        <f t="shared" si="0"/>
        <v/>
      </c>
      <c r="H31" s="8"/>
    </row>
    <row r="32" spans="1:10" ht="12" customHeight="1" x14ac:dyDescent="0.2">
      <c r="A32" s="2"/>
      <c r="B32" s="11"/>
      <c r="C32" s="11"/>
      <c r="D32" s="11"/>
      <c r="E32" s="12"/>
      <c r="F32" s="13"/>
      <c r="G32" s="14" t="str">
        <f t="shared" si="0"/>
        <v/>
      </c>
      <c r="H32" s="8"/>
    </row>
    <row r="33" spans="1:8" ht="12" customHeight="1" x14ac:dyDescent="0.2">
      <c r="A33" s="2"/>
      <c r="B33" s="11"/>
      <c r="C33" s="11"/>
      <c r="D33" s="11"/>
      <c r="E33" s="12"/>
      <c r="F33" s="13"/>
      <c r="G33" s="14" t="str">
        <f t="shared" si="0"/>
        <v/>
      </c>
      <c r="H33" s="8"/>
    </row>
    <row r="34" spans="1:8" ht="12" customHeight="1" x14ac:dyDescent="0.2">
      <c r="A34" s="2"/>
      <c r="B34" s="11"/>
      <c r="C34" s="11"/>
      <c r="D34" s="11"/>
      <c r="E34" s="12"/>
      <c r="F34" s="13"/>
      <c r="G34" s="14" t="str">
        <f t="shared" si="0"/>
        <v/>
      </c>
      <c r="H34" s="8"/>
    </row>
    <row r="35" spans="1:8" ht="12" customHeight="1" x14ac:dyDescent="0.2">
      <c r="A35" s="2"/>
      <c r="B35" s="11"/>
      <c r="C35" s="11"/>
      <c r="D35" s="11"/>
      <c r="E35" s="12"/>
      <c r="F35" s="13"/>
      <c r="G35" s="14" t="str">
        <f t="shared" si="0"/>
        <v/>
      </c>
      <c r="H35" s="8"/>
    </row>
    <row r="36" spans="1:8" ht="12" customHeight="1" x14ac:dyDescent="0.2">
      <c r="A36" s="2"/>
      <c r="B36" s="11"/>
      <c r="C36" s="11"/>
      <c r="D36" s="11"/>
      <c r="E36" s="12"/>
      <c r="F36" s="13"/>
      <c r="G36" s="14" t="str">
        <f t="shared" si="0"/>
        <v/>
      </c>
      <c r="H36" s="8"/>
    </row>
    <row r="37" spans="1:8" ht="12" customHeight="1" x14ac:dyDescent="0.2">
      <c r="A37" s="2"/>
      <c r="B37" s="11"/>
      <c r="C37" s="11"/>
      <c r="D37" s="11"/>
      <c r="E37" s="12"/>
      <c r="F37" s="13"/>
      <c r="G37" s="14" t="str">
        <f t="shared" si="0"/>
        <v/>
      </c>
      <c r="H37" s="8"/>
    </row>
    <row r="38" spans="1:8" ht="12" customHeight="1" x14ac:dyDescent="0.2">
      <c r="A38" s="2"/>
      <c r="B38" s="11"/>
      <c r="C38" s="11"/>
      <c r="D38" s="11"/>
      <c r="E38" s="12"/>
      <c r="F38" s="13"/>
      <c r="G38" s="14" t="str">
        <f t="shared" si="0"/>
        <v/>
      </c>
      <c r="H38" s="8"/>
    </row>
    <row r="39" spans="1:8" ht="12" customHeight="1" x14ac:dyDescent="0.2">
      <c r="A39" s="2"/>
      <c r="B39" s="2"/>
      <c r="C39" s="2"/>
      <c r="D39" s="2"/>
      <c r="E39" s="15"/>
      <c r="F39" s="16"/>
      <c r="G39" s="16"/>
      <c r="H39" s="8"/>
    </row>
    <row r="40" spans="1:8" ht="12" customHeight="1" x14ac:dyDescent="0.25">
      <c r="A40" s="2"/>
      <c r="B40" s="7"/>
      <c r="C40" s="36"/>
      <c r="D40" s="17" t="str">
        <f>IF(Lists!D20&gt;0,"Minimum bestelbedrag niet bereikt Deze order zal niet besteld worden","")</f>
        <v/>
      </c>
      <c r="E40" s="18"/>
      <c r="F40" s="19" t="s">
        <v>23</v>
      </c>
      <c r="G40" s="31" t="str">
        <f>IF(Lists!B20=TRUE,Lists!D20,"")</f>
        <v/>
      </c>
      <c r="H40" s="8"/>
    </row>
    <row r="41" spans="1:8" ht="12" customHeight="1" x14ac:dyDescent="0.25">
      <c r="A41" s="2"/>
      <c r="B41" s="17"/>
      <c r="C41" s="7" t="s">
        <v>19</v>
      </c>
      <c r="D41" s="20" t="str">
        <f>IF(G41&lt;10,INDEX(Docent,2),(IF(NOT((G41=INDEX(Docent,2))),INDEX(Docent,1))))</f>
        <v>Bedrag is minder dan 10 euro</v>
      </c>
      <c r="E41" s="18"/>
      <c r="F41" s="7" t="s">
        <v>20</v>
      </c>
      <c r="G41" s="32">
        <f>SUM(G9:G40)</f>
        <v>0</v>
      </c>
      <c r="H41" s="8"/>
    </row>
    <row r="42" spans="1:8" x14ac:dyDescent="0.2">
      <c r="A42" s="2"/>
      <c r="B42" s="8"/>
      <c r="C42" s="8"/>
      <c r="D42" s="8"/>
      <c r="E42" s="21"/>
      <c r="F42" s="8"/>
      <c r="G42" s="8"/>
      <c r="H42" s="50">
        <f>Lists!L1</f>
        <v>4</v>
      </c>
    </row>
  </sheetData>
  <sheetProtection selectLockedCells="1"/>
  <scenarios current="0" show="0" sqref="J17">
    <scenario name="Form ok" locked="1" count="8" user="grega" comment="Created by grega on 24-5-2011">
      <inputCells r="K1" val="FALSE"/>
      <inputCells r="K2" val="FALSE"/>
      <inputCells r="K3" val="FALSE"/>
      <inputCells r="K4" val="FALSE"/>
      <inputCells r="K5" val="FALSE"/>
      <inputCells r="K6" val="FALSE"/>
      <inputCells r="K7" val="FALSE"/>
      <inputCells r="K8" val="FALSE"/>
    </scenario>
  </scenarios>
  <mergeCells count="7">
    <mergeCell ref="E4:G7"/>
    <mergeCell ref="C7:D7"/>
    <mergeCell ref="C2:D2"/>
    <mergeCell ref="C5:D5"/>
    <mergeCell ref="C4:D4"/>
    <mergeCell ref="C6:D6"/>
    <mergeCell ref="C3:D3"/>
  </mergeCells>
  <conditionalFormatting sqref="C2:D6">
    <cfRule type="expression" dxfId="22" priority="39">
      <formula>ISBLANK(C2)</formula>
    </cfRule>
  </conditionalFormatting>
  <conditionalFormatting sqref="D41">
    <cfRule type="expression" dxfId="21" priority="6" stopIfTrue="1">
      <formula>$G$41=0</formula>
    </cfRule>
    <cfRule type="expression" dxfId="20" priority="10" stopIfTrue="1">
      <formula>$D$41=INDEX(Docent,1)</formula>
    </cfRule>
    <cfRule type="expression" dxfId="19" priority="32" stopIfTrue="1">
      <formula>ISBLANK(D41)</formula>
    </cfRule>
    <cfRule type="expression" dxfId="18" priority="38">
      <formula>ISTEXT(D41)</formula>
    </cfRule>
  </conditionalFormatting>
  <conditionalFormatting sqref="C2:D2 C4:D6">
    <cfRule type="expression" dxfId="17" priority="37" stopIfTrue="1">
      <formula>ISTEXT(C2)</formula>
    </cfRule>
  </conditionalFormatting>
  <conditionalFormatting sqref="C3:D3">
    <cfRule type="expression" dxfId="16" priority="12">
      <formula>ISTEXT(C3)</formula>
    </cfRule>
    <cfRule type="expression" dxfId="15" priority="36">
      <formula>ISNUMBER(C3)</formula>
    </cfRule>
  </conditionalFormatting>
  <conditionalFormatting sqref="G40">
    <cfRule type="cellIs" dxfId="14" priority="2" operator="greaterThan">
      <formula>0</formula>
    </cfRule>
    <cfRule type="expression" dxfId="13" priority="28">
      <formula>ISNUMBER(G40)</formula>
    </cfRule>
    <cfRule type="expression" dxfId="12" priority="29">
      <formula>ISBLANK(G40)</formula>
    </cfRule>
  </conditionalFormatting>
  <conditionalFormatting sqref="G9:G38">
    <cfRule type="cellIs" dxfId="11" priority="15" operator="equal">
      <formula>0</formula>
    </cfRule>
    <cfRule type="expression" dxfId="10" priority="16">
      <formula>IF(E9&lt;=0,TRUE,FALSE)</formula>
    </cfRule>
    <cfRule type="expression" dxfId="9" priority="19">
      <formula>NOT(AND(ISTEXT(B9),(NOT(ISBLANK(C9))),(ISTEXT(D9)),ISNUMBER(E9),ISNUMBER(F9)))</formula>
    </cfRule>
    <cfRule type="expression" dxfId="8" priority="24">
      <formula>AND(ISTEXT(B9),(NOT(ISBLANK(C9))),(ISTEXT(D9)),ISNUMBER(E9),ISNUMBER(F9))</formula>
    </cfRule>
  </conditionalFormatting>
  <conditionalFormatting sqref="G41">
    <cfRule type="cellIs" dxfId="7" priority="7" operator="equal">
      <formula>0</formula>
    </cfRule>
    <cfRule type="expression" dxfId="6" priority="8" stopIfTrue="1">
      <formula>$D$41="Vul Docent in"</formula>
    </cfRule>
    <cfRule type="cellIs" dxfId="5" priority="9" stopIfTrue="1" operator="lessThan">
      <formula>10</formula>
    </cfRule>
    <cfRule type="expression" dxfId="4" priority="13">
      <formula>NOT($D$41="Vul Docent in")</formula>
    </cfRule>
  </conditionalFormatting>
  <conditionalFormatting sqref="G9:G38">
    <cfRule type="expression" dxfId="3" priority="11" stopIfTrue="1">
      <formula>AND(ISBLANK(B9:F9))</formula>
    </cfRule>
  </conditionalFormatting>
  <conditionalFormatting sqref="C2:D2">
    <cfRule type="expression" dxfId="2" priority="5">
      <formula>ISNUMBER(C2)</formula>
    </cfRule>
  </conditionalFormatting>
  <conditionalFormatting sqref="C6:D6">
    <cfRule type="expression" dxfId="1" priority="4" stopIfTrue="1">
      <formula>ISNUMBER(C6)</formula>
    </cfRule>
  </conditionalFormatting>
  <conditionalFormatting sqref="D40">
    <cfRule type="notContainsBlanks" dxfId="0" priority="40">
      <formula>LEN(TRIM(D40))&gt;0</formula>
    </cfRule>
  </conditionalFormatting>
  <dataValidations xWindow="801" yWindow="283" count="16">
    <dataValidation type="list" allowBlank="1" showInputMessage="1" showErrorMessage="1" promptTitle="Docent" prompt="Vul Hier de docentnaam in die het document ondertekend" sqref="D41" xr:uid="{00000000-0002-0000-0000-000000000000}">
      <formula1>Docent</formula1>
    </dataValidation>
    <dataValidation allowBlank="1" showInputMessage="1" showErrorMessage="1" promptTitle="Transportkosten" prompt="Vul hier de order/transportkosten in van de leverancier" sqref="G40" xr:uid="{00000000-0002-0000-0000-000001000000}"/>
    <dataValidation type="list" allowBlank="1" showInputMessage="1" showErrorMessage="1" promptTitle="Leverancier" prompt="Vul hier de leverancier in" sqref="B9:B39" xr:uid="{00000000-0002-0000-0000-000002000000}">
      <formula1>leveranciers</formula1>
    </dataValidation>
    <dataValidation errorStyle="warning" allowBlank="1" showInputMessage="1" showErrorMessage="1" errorTitle="Empty" error="Lege cell_x000a_" sqref="C1:D1" xr:uid="{00000000-0002-0000-0000-000003000000}"/>
    <dataValidation allowBlank="1" showInputMessage="1" showErrorMessage="1" promptTitle="Naam" prompt="Vul hier je naam in." sqref="C2:D2" xr:uid="{00000000-0002-0000-0000-000004000000}"/>
    <dataValidation allowBlank="1" showInputMessage="1" showErrorMessage="1" promptTitle="Studentnummer" prompt="Vul hier je studentnummer in." sqref="C3:D3" xr:uid="{00000000-0002-0000-0000-000005000000}"/>
    <dataValidation allowBlank="1" showInputMessage="1" showErrorMessage="1" promptTitle="Email" prompt="Vul hier je email in." sqref="C4:D4" xr:uid="{00000000-0002-0000-0000-000006000000}"/>
    <dataValidation allowBlank="1" showInputMessage="1" showErrorMessage="1" promptTitle="Projectnaam" prompt="Vul hier je projectnaam in." sqref="C5:D5" xr:uid="{00000000-0002-0000-0000-000007000000}"/>
    <dataValidation allowBlank="1" showInputMessage="1" showErrorMessage="1" promptTitle="Teamnaam" prompt="Vul hier je Teamnaam of Teamnummer in." sqref="C6:D6" xr:uid="{00000000-0002-0000-0000-000008000000}"/>
    <dataValidation allowBlank="1" showInputMessage="1" showErrorMessage="1" promptTitle="Regelcontrole" prompt="Als dit veld rood is, zijn er gegevens die ontbreken voor deze regel." sqref="G9:G39" xr:uid="{00000000-0002-0000-0000-000009000000}"/>
    <dataValidation allowBlank="1" showInputMessage="1" showErrorMessage="1" promptTitle="Ordercode" prompt="Vul hier de ordercode van de leverancier in." sqref="C9:C38" xr:uid="{00000000-0002-0000-0000-00000A000000}"/>
    <dataValidation allowBlank="1" showInputMessage="1" showErrorMessage="1" promptTitle="Omschrijving" prompt="Vul hier de omschrijving van het produkt in." sqref="D9:D38" xr:uid="{00000000-0002-0000-0000-00000B000000}"/>
    <dataValidation allowBlank="1" showInputMessage="1" showErrorMessage="1" promptTitle="aantal" prompt="Vul hier het gewenste aantal in." sqref="E9:E38" xr:uid="{00000000-0002-0000-0000-00000C000000}"/>
    <dataValidation allowBlank="1" showInputMessage="1" showErrorMessage="1" promptTitle="Stuksprijs" prompt="Vul hier de stuksprijs exclusief btw in." sqref="F9:F38" xr:uid="{00000000-0002-0000-0000-00000D000000}"/>
    <dataValidation allowBlank="1" showInputMessage="1" showErrorMessage="1" promptTitle="Totaalbedrag" prompt="Dit ga je uitgeven." sqref="G41" xr:uid="{00000000-0002-0000-0000-00000E000000}"/>
    <dataValidation errorStyle="information" allowBlank="1" showInputMessage="1" showErrorMessage="1" promptTitle="Datum" prompt="Dit is de datum van vandaag." sqref="C7:D7" xr:uid="{00000000-0002-0000-0000-00000F000000}"/>
  </dataValidations>
  <printOptions horizontalCentered="1" verticalCentered="1"/>
  <pageMargins left="0.39370078740157483" right="0.39370078740157483" top="0.39370078740157483" bottom="0.39370078740157483" header="0" footer="0"/>
  <pageSetup paperSize="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37"/>
  <sheetViews>
    <sheetView workbookViewId="0">
      <selection activeCell="I51" sqref="I51"/>
    </sheetView>
  </sheetViews>
  <sheetFormatPr defaultRowHeight="15" x14ac:dyDescent="0.25"/>
  <cols>
    <col min="1" max="2" width="10.7109375" customWidth="1"/>
    <col min="3" max="3" width="33.42578125" customWidth="1"/>
    <col min="4" max="4" width="28.42578125" customWidth="1"/>
  </cols>
  <sheetData>
    <row r="2" spans="1:4" ht="12" customHeight="1" x14ac:dyDescent="0.25">
      <c r="A2" s="23" t="str">
        <f>IF(Form!$B9="Farnell",Form!C9,"")</f>
        <v/>
      </c>
      <c r="B2" s="23" t="str">
        <f>IF(Form!$B9="Farnell",Form!E9,"")</f>
        <v/>
      </c>
      <c r="C2" s="23" t="str">
        <f>IF(Form!B9="Farnell",Form!$C$2,"")</f>
        <v/>
      </c>
      <c r="D2" s="23" t="str">
        <f>IF(Form!B9="Farnell",Form!$C$2,"")</f>
        <v/>
      </c>
    </row>
    <row r="3" spans="1:4" ht="12" customHeight="1" x14ac:dyDescent="0.25">
      <c r="A3" s="23" t="str">
        <f>IF(Form!$B10="Farnell",Form!C10,"")</f>
        <v/>
      </c>
      <c r="B3" s="23" t="str">
        <f>IF(Form!$B10="Farnell",Form!E10,"")</f>
        <v/>
      </c>
      <c r="C3" s="23" t="str">
        <f>IF(Form!B10="Farnell",Form!$C$2,"")</f>
        <v/>
      </c>
      <c r="D3" s="23" t="str">
        <f>IF(Form!B10="Farnell",Form!$C$2,"")</f>
        <v/>
      </c>
    </row>
    <row r="4" spans="1:4" ht="12" customHeight="1" x14ac:dyDescent="0.25">
      <c r="A4" s="23" t="str">
        <f>IF(Form!$B11="Farnell",Form!C11,"")</f>
        <v/>
      </c>
      <c r="B4" s="23" t="str">
        <f>IF(Form!$B11="Farnell",Form!E11,"")</f>
        <v/>
      </c>
      <c r="C4" s="23" t="str">
        <f>IF(Form!B11="Farnell",Form!$C$2,"")</f>
        <v/>
      </c>
      <c r="D4" s="23" t="str">
        <f>IF(Form!B11="Farnell",Form!$C$2,"")</f>
        <v/>
      </c>
    </row>
    <row r="5" spans="1:4" ht="12" customHeight="1" x14ac:dyDescent="0.25">
      <c r="A5" s="23" t="str">
        <f>IF(Form!$B12="Farnell",Form!C12,"")</f>
        <v/>
      </c>
      <c r="B5" s="23" t="str">
        <f>IF(Form!$B12="Farnell",Form!E12,"")</f>
        <v/>
      </c>
      <c r="C5" s="23" t="str">
        <f>IF(Form!B12="Farnell",Form!$C$2,"")</f>
        <v/>
      </c>
      <c r="D5" s="23" t="str">
        <f>IF(Form!B12="Farnell",Form!$C$2,"")</f>
        <v/>
      </c>
    </row>
    <row r="6" spans="1:4" ht="12" customHeight="1" x14ac:dyDescent="0.25">
      <c r="A6" s="23" t="str">
        <f>IF(Form!$B13="Farnell",Form!C13,"")</f>
        <v/>
      </c>
      <c r="B6" s="23" t="str">
        <f>IF(Form!$B13="Farnell",Form!E13,"")</f>
        <v/>
      </c>
      <c r="C6" s="23" t="str">
        <f>IF(Form!B13="Farnell",Form!$C$2,"")</f>
        <v/>
      </c>
      <c r="D6" s="23" t="str">
        <f>IF(Form!B13="Farnell",Form!$C$2,"")</f>
        <v/>
      </c>
    </row>
    <row r="7" spans="1:4" ht="12" customHeight="1" x14ac:dyDescent="0.25">
      <c r="A7" s="23" t="str">
        <f>IF(Form!$B14="Farnell",Form!C14,"")</f>
        <v/>
      </c>
      <c r="B7" s="23" t="str">
        <f>IF(Form!$B14="Farnell",Form!E14,"")</f>
        <v/>
      </c>
      <c r="C7" s="23" t="str">
        <f>IF(Form!B14="Farnell",Form!$C$2,"")</f>
        <v/>
      </c>
      <c r="D7" s="23" t="str">
        <f>IF(Form!B14="Farnell",Form!$C$2,"")</f>
        <v/>
      </c>
    </row>
    <row r="8" spans="1:4" ht="12" customHeight="1" x14ac:dyDescent="0.25">
      <c r="A8" s="23" t="str">
        <f>IF(Form!$B15="Farnell",Form!C15,"")</f>
        <v/>
      </c>
      <c r="B8" s="23" t="str">
        <f>IF(Form!$B15="Farnell",Form!E15,"")</f>
        <v/>
      </c>
      <c r="C8" s="23" t="str">
        <f>IF(Form!B15="Farnell",Form!$C$2,"")</f>
        <v/>
      </c>
      <c r="D8" s="23" t="str">
        <f>IF(Form!B15="Farnell",Form!$C$2,"")</f>
        <v/>
      </c>
    </row>
    <row r="9" spans="1:4" ht="12" customHeight="1" x14ac:dyDescent="0.25">
      <c r="A9" s="23" t="str">
        <f>IF(Form!$B16="Farnell",Form!C16,"")</f>
        <v/>
      </c>
      <c r="B9" s="23" t="str">
        <f>IF(Form!$B16="Farnell",Form!E16,"")</f>
        <v/>
      </c>
      <c r="C9" s="23" t="str">
        <f>IF(Form!B16="Farnell",Form!$C$2,"")</f>
        <v/>
      </c>
      <c r="D9" s="23" t="str">
        <f>IF(Form!B16="Farnell",Form!$C$2,"")</f>
        <v/>
      </c>
    </row>
    <row r="10" spans="1:4" ht="12" customHeight="1" x14ac:dyDescent="0.25">
      <c r="A10" s="23" t="str">
        <f>IF(Form!$B17="Farnell",Form!C17,"")</f>
        <v/>
      </c>
      <c r="B10" s="23" t="str">
        <f>IF(Form!$B17="Farnell",Form!E17,"")</f>
        <v/>
      </c>
      <c r="C10" s="23" t="str">
        <f>IF(Form!B17="Farnell",Form!$C$2,"")</f>
        <v/>
      </c>
      <c r="D10" s="23" t="str">
        <f>IF(Form!B17="Farnell",Form!$C$2,"")</f>
        <v/>
      </c>
    </row>
    <row r="11" spans="1:4" ht="12" customHeight="1" x14ac:dyDescent="0.25">
      <c r="A11" s="23" t="str">
        <f>IF(Form!$B18="Farnell",Form!C18,"")</f>
        <v/>
      </c>
      <c r="B11" s="23" t="str">
        <f>IF(Form!$B18="Farnell",Form!E18,"")</f>
        <v/>
      </c>
      <c r="C11" s="23" t="str">
        <f>IF(Form!B18="Farnell",Form!$C$2,"")</f>
        <v/>
      </c>
      <c r="D11" s="23" t="str">
        <f>IF(Form!B18="Farnell",Form!$C$2,"")</f>
        <v/>
      </c>
    </row>
    <row r="12" spans="1:4" ht="12" customHeight="1" x14ac:dyDescent="0.25">
      <c r="A12" s="23" t="str">
        <f>IF(Form!$B19="Farnell",Form!C19,"")</f>
        <v/>
      </c>
      <c r="B12" s="23" t="str">
        <f>IF(Form!$B19="Farnell",Form!E19,"")</f>
        <v/>
      </c>
      <c r="C12" s="23" t="str">
        <f>IF(Form!B19="Farnell",Form!$C$2,"")</f>
        <v/>
      </c>
      <c r="D12" s="23" t="str">
        <f>IF(Form!B19="Farnell",Form!$C$2,"")</f>
        <v/>
      </c>
    </row>
    <row r="13" spans="1:4" ht="12" customHeight="1" x14ac:dyDescent="0.25">
      <c r="A13" s="23" t="str">
        <f>IF(Form!$B20="Farnell",Form!C20,"")</f>
        <v/>
      </c>
      <c r="B13" s="23" t="str">
        <f>IF(Form!$B20="Farnell",Form!E20,"")</f>
        <v/>
      </c>
      <c r="C13" s="23" t="str">
        <f>IF(Form!B20="Farnell",Form!$C$2,"")</f>
        <v/>
      </c>
      <c r="D13" s="23" t="str">
        <f>IF(Form!B20="Farnell",Form!$C$2,"")</f>
        <v/>
      </c>
    </row>
    <row r="14" spans="1:4" ht="12" customHeight="1" x14ac:dyDescent="0.25">
      <c r="A14" s="23" t="str">
        <f>IF(Form!$B21="Farnell",Form!C21,"")</f>
        <v/>
      </c>
      <c r="B14" s="23" t="str">
        <f>IF(Form!$B21="Farnell",Form!E21,"")</f>
        <v/>
      </c>
      <c r="C14" s="23" t="str">
        <f>IF(Form!B21="Farnell",Form!$C$2,"")</f>
        <v/>
      </c>
      <c r="D14" s="23" t="str">
        <f>IF(Form!B21="Farnell",Form!$C$2,"")</f>
        <v/>
      </c>
    </row>
    <row r="15" spans="1:4" ht="12" customHeight="1" x14ac:dyDescent="0.25">
      <c r="A15" s="23" t="str">
        <f>IF(Form!$B22="Farnell",Form!C22,"")</f>
        <v/>
      </c>
      <c r="B15" s="23" t="str">
        <f>IF(Form!$B22="Farnell",Form!E22,"")</f>
        <v/>
      </c>
      <c r="C15" s="23" t="str">
        <f>IF(Form!B22="Farnell",Form!$C$2,"")</f>
        <v/>
      </c>
      <c r="D15" s="23" t="str">
        <f>IF(Form!B22="Farnell",Form!$C$2,"")</f>
        <v/>
      </c>
    </row>
    <row r="16" spans="1:4" ht="12" customHeight="1" x14ac:dyDescent="0.25">
      <c r="A16" s="23" t="str">
        <f>IF(Form!$B23="Farnell",Form!C23,"")</f>
        <v/>
      </c>
      <c r="B16" s="23" t="str">
        <f>IF(Form!$B23="Farnell",Form!E23,"")</f>
        <v/>
      </c>
      <c r="C16" s="23" t="str">
        <f>IF(Form!B23="Farnell",Form!$C$2,"")</f>
        <v/>
      </c>
      <c r="D16" s="23" t="str">
        <f>IF(Form!B23="Farnell",Form!$C$2,"")</f>
        <v/>
      </c>
    </row>
    <row r="17" spans="1:4" ht="12" customHeight="1" x14ac:dyDescent="0.25">
      <c r="A17" s="23" t="str">
        <f>IF(Form!$B24="Farnell",Form!C24,"")</f>
        <v/>
      </c>
      <c r="B17" s="23" t="str">
        <f>IF(Form!$B24="Farnell",Form!E24,"")</f>
        <v/>
      </c>
      <c r="C17" s="23" t="str">
        <f>IF(Form!B24="Farnell",Form!$C$2,"")</f>
        <v/>
      </c>
      <c r="D17" s="23" t="str">
        <f>IF(Form!B24="Farnell",Form!$C$2,"")</f>
        <v/>
      </c>
    </row>
    <row r="18" spans="1:4" ht="12" customHeight="1" x14ac:dyDescent="0.25">
      <c r="A18" s="23" t="str">
        <f>IF(Form!$B25="Farnell",Form!C25,"")</f>
        <v/>
      </c>
      <c r="B18" s="23" t="str">
        <f>IF(Form!$B25="Farnell",Form!E25,"")</f>
        <v/>
      </c>
      <c r="C18" s="23" t="str">
        <f>IF(Form!B25="Farnell",Form!$C$2,"")</f>
        <v/>
      </c>
      <c r="D18" s="23" t="str">
        <f>IF(Form!B25="Farnell",Form!$C$2,"")</f>
        <v/>
      </c>
    </row>
    <row r="19" spans="1:4" ht="12" customHeight="1" x14ac:dyDescent="0.25">
      <c r="A19" s="23" t="str">
        <f>IF(Form!$B26="Farnell",Form!C26,"")</f>
        <v/>
      </c>
      <c r="B19" s="23" t="str">
        <f>IF(Form!$B26="Farnell",Form!E26,"")</f>
        <v/>
      </c>
      <c r="C19" s="23" t="str">
        <f>IF(Form!B26="Farnell",Form!$C$2,"")</f>
        <v/>
      </c>
      <c r="D19" s="23" t="str">
        <f>IF(Form!B26="Farnell",Form!$C$2,"")</f>
        <v/>
      </c>
    </row>
    <row r="20" spans="1:4" ht="12" customHeight="1" x14ac:dyDescent="0.25">
      <c r="A20" s="23" t="str">
        <f>IF(Form!$B27="Farnell",Form!C27,"")</f>
        <v/>
      </c>
      <c r="B20" s="23" t="str">
        <f>IF(Form!$B27="Farnell",Form!E27,"")</f>
        <v/>
      </c>
      <c r="C20" s="23" t="str">
        <f>IF(Form!B27="Farnell",Form!$C$2,"")</f>
        <v/>
      </c>
      <c r="D20" s="23" t="str">
        <f>IF(Form!B27="Farnell",Form!$C$2,"")</f>
        <v/>
      </c>
    </row>
    <row r="21" spans="1:4" ht="12" customHeight="1" x14ac:dyDescent="0.25">
      <c r="A21" s="23" t="str">
        <f>IF(Form!$B28="Farnell",Form!C28,"")</f>
        <v/>
      </c>
      <c r="B21" s="23" t="str">
        <f>IF(Form!$B28="Farnell",Form!E28,"")</f>
        <v/>
      </c>
      <c r="C21" s="23" t="str">
        <f>IF(Form!B28="Farnell",Form!$C$2,"")</f>
        <v/>
      </c>
      <c r="D21" s="23" t="str">
        <f>IF(Form!B28="Farnell",Form!$C$2,"")</f>
        <v/>
      </c>
    </row>
    <row r="22" spans="1:4" ht="12" customHeight="1" x14ac:dyDescent="0.25">
      <c r="A22" s="23" t="str">
        <f>IF(Form!$B29="Farnell",Form!C29,"")</f>
        <v/>
      </c>
      <c r="B22" s="23" t="str">
        <f>IF(Form!$B29="Farnell",Form!E29,"")</f>
        <v/>
      </c>
      <c r="C22" s="23" t="str">
        <f>IF(Form!B29="Farnell",Form!$C$2,"")</f>
        <v/>
      </c>
      <c r="D22" s="23" t="str">
        <f>IF(Form!B29="Farnell",Form!$C$2,"")</f>
        <v/>
      </c>
    </row>
    <row r="23" spans="1:4" ht="12" customHeight="1" x14ac:dyDescent="0.25">
      <c r="A23" s="23" t="str">
        <f>IF(Form!$B30="Farnell",Form!C30,"")</f>
        <v/>
      </c>
      <c r="B23" s="23" t="str">
        <f>IF(Form!$B30="Farnell",Form!E30,"")</f>
        <v/>
      </c>
      <c r="C23" s="23" t="str">
        <f>IF(Form!B30="Farnell",Form!$C$2,"")</f>
        <v/>
      </c>
      <c r="D23" s="23" t="str">
        <f>IF(Form!B30="Farnell",Form!$C$2,"")</f>
        <v/>
      </c>
    </row>
    <row r="24" spans="1:4" ht="12" customHeight="1" x14ac:dyDescent="0.25">
      <c r="A24" s="23" t="str">
        <f>IF(Form!$B31="Farnell",Form!C31,"")</f>
        <v/>
      </c>
      <c r="B24" s="23" t="str">
        <f>IF(Form!$B31="Farnell",Form!E31,"")</f>
        <v/>
      </c>
      <c r="C24" s="23" t="str">
        <f>IF(Form!B31="Farnell",Form!$C$2,"")</f>
        <v/>
      </c>
      <c r="D24" s="23" t="str">
        <f>IF(Form!B31="Farnell",Form!$C$2,"")</f>
        <v/>
      </c>
    </row>
    <row r="25" spans="1:4" ht="12" customHeight="1" x14ac:dyDescent="0.25">
      <c r="A25" s="23" t="str">
        <f>IF(Form!$B32="Farnell",Form!C32,"")</f>
        <v/>
      </c>
      <c r="B25" s="23" t="str">
        <f>IF(Form!$B32="Farnell",Form!E32,"")</f>
        <v/>
      </c>
      <c r="C25" s="23" t="str">
        <f>IF(Form!B32="Farnell",Form!$C$2,"")</f>
        <v/>
      </c>
      <c r="D25" s="23" t="str">
        <f>IF(Form!B32="Farnell",Form!$C$2,"")</f>
        <v/>
      </c>
    </row>
    <row r="26" spans="1:4" ht="12" customHeight="1" x14ac:dyDescent="0.25">
      <c r="A26" s="23" t="str">
        <f>IF(Form!$B33="Farnell",Form!C33,"")</f>
        <v/>
      </c>
      <c r="B26" s="23" t="str">
        <f>IF(Form!$B33="Farnell",Form!E33,"")</f>
        <v/>
      </c>
      <c r="C26" s="23" t="str">
        <f>IF(Form!B33="Farnell",Form!$C$2,"")</f>
        <v/>
      </c>
      <c r="D26" s="23" t="str">
        <f>IF(Form!B33="Farnell",Form!$C$2,"")</f>
        <v/>
      </c>
    </row>
    <row r="27" spans="1:4" ht="12" customHeight="1" x14ac:dyDescent="0.25">
      <c r="A27" s="23" t="str">
        <f>IF(Form!$B34="Farnell",Form!C34,"")</f>
        <v/>
      </c>
      <c r="B27" s="23" t="str">
        <f>IF(Form!$B34="Farnell",Form!E34,"")</f>
        <v/>
      </c>
      <c r="C27" s="23" t="str">
        <f>IF(Form!B34="Farnell",Form!$C$2,"")</f>
        <v/>
      </c>
      <c r="D27" s="23" t="str">
        <f>IF(Form!B34="Farnell",Form!$C$2,"")</f>
        <v/>
      </c>
    </row>
    <row r="28" spans="1:4" ht="12" customHeight="1" x14ac:dyDescent="0.25">
      <c r="A28" s="23" t="str">
        <f>IF(Form!$B35="Farnell",Form!C35,"")</f>
        <v/>
      </c>
      <c r="B28" s="23" t="str">
        <f>IF(Form!$B35="Farnell",Form!E35,"")</f>
        <v/>
      </c>
      <c r="C28" s="23" t="str">
        <f>IF(Form!B35="Farnell",Form!$C$2,"")</f>
        <v/>
      </c>
      <c r="D28" s="23" t="str">
        <f>IF(Form!B35="Farnell",Form!$C$2,"")</f>
        <v/>
      </c>
    </row>
    <row r="29" spans="1:4" ht="12" customHeight="1" x14ac:dyDescent="0.25">
      <c r="A29" s="23" t="str">
        <f>IF(Form!$B36="Farnell",Form!C36,"")</f>
        <v/>
      </c>
      <c r="B29" s="23" t="str">
        <f>IF(Form!$B36="Farnell",Form!E36,"")</f>
        <v/>
      </c>
      <c r="C29" s="23" t="str">
        <f>IF(Form!B36="Farnell",Form!$C$2,"")</f>
        <v/>
      </c>
      <c r="D29" s="23" t="str">
        <f>IF(Form!B36="Farnell",Form!$C$2,"")</f>
        <v/>
      </c>
    </row>
    <row r="30" spans="1:4" ht="12" customHeight="1" x14ac:dyDescent="0.25">
      <c r="A30" s="23" t="str">
        <f>IF(Form!$B37="Farnell",Form!C37,"")</f>
        <v/>
      </c>
      <c r="B30" s="23" t="str">
        <f>IF(Form!$B37="Farnell",Form!E37,"")</f>
        <v/>
      </c>
      <c r="C30" s="23" t="str">
        <f>IF(Form!B37="Farnell",Form!$C$2,"")</f>
        <v/>
      </c>
      <c r="D30" s="23" t="str">
        <f>IF(Form!B37="Farnell",Form!$C$2,"")</f>
        <v/>
      </c>
    </row>
    <row r="31" spans="1:4" ht="12" customHeight="1" x14ac:dyDescent="0.25">
      <c r="A31" s="23" t="str">
        <f>IF(Form!$B38="Farnell",Form!C38,"")</f>
        <v/>
      </c>
      <c r="B31" s="23" t="str">
        <f>IF(Form!$B38="Farnell",Form!E38,"")</f>
        <v/>
      </c>
      <c r="C31" s="23" t="str">
        <f>IF(Form!B38="Farnell",Form!$C$2,"")</f>
        <v/>
      </c>
      <c r="D31" s="23" t="str">
        <f>IF(Form!B38="Farnell",Form!$C$2,"")</f>
        <v/>
      </c>
    </row>
    <row r="32" spans="1:4" ht="12" customHeight="1" x14ac:dyDescent="0.25"/>
    <row r="33" spans="1:2" ht="12" customHeight="1" x14ac:dyDescent="0.25"/>
    <row r="34" spans="1:2" ht="12" customHeight="1" x14ac:dyDescent="0.25"/>
    <row r="37" spans="1:2" x14ac:dyDescent="0.25">
      <c r="A37" t="str">
        <f>IF(Form!$B42="Farnell",Form!C42,"")</f>
        <v/>
      </c>
      <c r="B37" t="str">
        <f>IF(Form!$B42="Farnell",Form!E42,"")</f>
        <v/>
      </c>
    </row>
  </sheetData>
  <autoFilter ref="A1:D31" xr:uid="{BF72644F-632E-4C6C-A088-24FFEAF056A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31"/>
  <sheetViews>
    <sheetView workbookViewId="0">
      <selection activeCell="C7" sqref="C7"/>
    </sheetView>
  </sheetViews>
  <sheetFormatPr defaultRowHeight="15" x14ac:dyDescent="0.25"/>
  <cols>
    <col min="1" max="2" width="10.7109375" customWidth="1"/>
    <col min="3" max="3" width="40.7109375" customWidth="1"/>
  </cols>
  <sheetData>
    <row r="2" spans="1:3" ht="12" customHeight="1" x14ac:dyDescent="0.25">
      <c r="A2" s="1" t="str">
        <f>IF(Form!$B9="RS",Form!C9,"")</f>
        <v/>
      </c>
      <c r="B2" s="1" t="str">
        <f>IF(Form!$B9="RS",Form!E9,"")</f>
        <v/>
      </c>
      <c r="C2" s="1" t="str">
        <f>IF(Form!B9="RS",Form!$C$2 &amp; " - " &amp; Form!$C$5 &amp; "","")</f>
        <v/>
      </c>
    </row>
    <row r="3" spans="1:3" ht="12" customHeight="1" x14ac:dyDescent="0.25">
      <c r="A3" s="1" t="str">
        <f>IF(Form!$B10="RS",Form!C10,"")</f>
        <v/>
      </c>
      <c r="B3" s="1" t="str">
        <f>IF(Form!$B10="RS",Form!E10,"")</f>
        <v/>
      </c>
      <c r="C3" s="1" t="str">
        <f>IF(Form!B10="RS",Form!$C$2 &amp; " - " &amp; Form!$C$5 &amp; "","")</f>
        <v/>
      </c>
    </row>
    <row r="4" spans="1:3" ht="12" customHeight="1" x14ac:dyDescent="0.25">
      <c r="A4" s="1" t="str">
        <f>IF(Form!$B11="RS",Form!C11,"")</f>
        <v/>
      </c>
      <c r="B4" s="1" t="str">
        <f>IF(Form!$B11="RS",Form!E11,"")</f>
        <v/>
      </c>
      <c r="C4" s="1" t="str">
        <f>IF(Form!B11="RS",Form!$C$2 &amp; " - " &amp; Form!$C$5 &amp; "","")</f>
        <v/>
      </c>
    </row>
    <row r="5" spans="1:3" ht="12" customHeight="1" x14ac:dyDescent="0.25">
      <c r="A5" s="1" t="str">
        <f>IF(Form!$B12="RS",Form!C12,"")</f>
        <v/>
      </c>
      <c r="B5" s="1" t="str">
        <f>IF(Form!$B12="RS",Form!E12,"")</f>
        <v/>
      </c>
      <c r="C5" s="1" t="str">
        <f>IF(Form!B12="RS",Form!$C$2 &amp; " - " &amp; Form!$C$5 &amp; "","")</f>
        <v/>
      </c>
    </row>
    <row r="6" spans="1:3" ht="12" customHeight="1" x14ac:dyDescent="0.25">
      <c r="A6" s="1" t="str">
        <f>IF(Form!$B13="RS",Form!C13,"")</f>
        <v/>
      </c>
      <c r="B6" s="1" t="str">
        <f>IF(Form!$B13="RS",Form!E13,"")</f>
        <v/>
      </c>
      <c r="C6" s="1" t="str">
        <f>IF(Form!B13="RS",Form!$C$2 &amp; " - " &amp; Form!$C$5 &amp; "","")</f>
        <v/>
      </c>
    </row>
    <row r="7" spans="1:3" ht="12" customHeight="1" x14ac:dyDescent="0.25">
      <c r="A7" s="1" t="str">
        <f>IF(Form!$B14="RS",Form!C14,"")</f>
        <v/>
      </c>
      <c r="B7" s="1" t="str">
        <f>IF(Form!$B14="RS",Form!E14,"")</f>
        <v/>
      </c>
      <c r="C7" s="1" t="str">
        <f>IF(Form!B14="RS",Form!$C$2 &amp; " - " &amp; Form!$C$5 &amp; "","")</f>
        <v/>
      </c>
    </row>
    <row r="8" spans="1:3" ht="12" customHeight="1" x14ac:dyDescent="0.25">
      <c r="A8" s="1" t="str">
        <f>IF(Form!$B15="RS",Form!C15,"")</f>
        <v/>
      </c>
      <c r="B8" s="1" t="str">
        <f>IF(Form!$B15="RS",Form!E15,"")</f>
        <v/>
      </c>
      <c r="C8" s="1" t="str">
        <f>IF(Form!B15="RS",Form!$C$2 &amp; " - " &amp; Form!$C$5 &amp; "","")</f>
        <v/>
      </c>
    </row>
    <row r="9" spans="1:3" ht="12" customHeight="1" x14ac:dyDescent="0.25">
      <c r="A9" s="1" t="str">
        <f>IF(Form!$B16="RS",Form!C16,"")</f>
        <v/>
      </c>
      <c r="B9" s="1" t="str">
        <f>IF(Form!$B16="RS",Form!E16,"")</f>
        <v/>
      </c>
      <c r="C9" s="1" t="str">
        <f>IF(Form!B16="RS",Form!$C$2 &amp; " - " &amp; Form!$C$5 &amp; "","")</f>
        <v/>
      </c>
    </row>
    <row r="10" spans="1:3" ht="12" customHeight="1" x14ac:dyDescent="0.25">
      <c r="A10" s="1" t="str">
        <f>IF(Form!$B17="RS",Form!C17,"")</f>
        <v/>
      </c>
      <c r="B10" s="1" t="str">
        <f>IF(Form!$B17="RS",Form!E17,"")</f>
        <v/>
      </c>
      <c r="C10" s="1" t="str">
        <f>IF(Form!B17="RS",Form!$C$2 &amp; " - " &amp; Form!$C$5 &amp; "","")</f>
        <v/>
      </c>
    </row>
    <row r="11" spans="1:3" ht="12" customHeight="1" x14ac:dyDescent="0.25">
      <c r="A11" s="1" t="str">
        <f>IF(Form!$B18="RS",Form!C18,"")</f>
        <v/>
      </c>
      <c r="B11" s="1" t="str">
        <f>IF(Form!$B18="RS",Form!E18,"")</f>
        <v/>
      </c>
      <c r="C11" s="1" t="str">
        <f>IF(Form!B18="RS",Form!$C$2 &amp; " - " &amp; Form!$C$5 &amp; "","")</f>
        <v/>
      </c>
    </row>
    <row r="12" spans="1:3" ht="12" customHeight="1" x14ac:dyDescent="0.25">
      <c r="A12" s="1" t="str">
        <f>IF(Form!$B19="RS",Form!C19,"")</f>
        <v/>
      </c>
      <c r="B12" s="1" t="str">
        <f>IF(Form!$B19="RS",Form!E19,"")</f>
        <v/>
      </c>
      <c r="C12" s="1" t="str">
        <f>IF(Form!B19="RS",Form!$C$2 &amp; " - " &amp; Form!$C$5 &amp; "","")</f>
        <v/>
      </c>
    </row>
    <row r="13" spans="1:3" ht="12" customHeight="1" x14ac:dyDescent="0.25">
      <c r="A13" s="1" t="str">
        <f>IF(Form!$B20="RS",Form!C20,"")</f>
        <v/>
      </c>
      <c r="B13" s="1" t="str">
        <f>IF(Form!$B20="RS",Form!E20,"")</f>
        <v/>
      </c>
      <c r="C13" s="1" t="str">
        <f>IF(Form!B20="RS",Form!$C$2 &amp; " - " &amp; Form!$C$5 &amp; "","")</f>
        <v/>
      </c>
    </row>
    <row r="14" spans="1:3" ht="12" customHeight="1" x14ac:dyDescent="0.25">
      <c r="A14" s="1" t="str">
        <f>IF(Form!$B21="RS",Form!C21,"")</f>
        <v/>
      </c>
      <c r="B14" s="1" t="str">
        <f>IF(Form!$B21="RS",Form!E21,"")</f>
        <v/>
      </c>
      <c r="C14" s="1" t="str">
        <f>IF(Form!B21="RS",Form!$C$2 &amp; " - " &amp; Form!$C$5 &amp; "","")</f>
        <v/>
      </c>
    </row>
    <row r="15" spans="1:3" ht="12" customHeight="1" x14ac:dyDescent="0.25">
      <c r="A15" s="1" t="str">
        <f>IF(Form!$B22="RS",Form!C22,"")</f>
        <v/>
      </c>
      <c r="B15" s="1" t="str">
        <f>IF(Form!$B22="RS",Form!E22,"")</f>
        <v/>
      </c>
      <c r="C15" s="1" t="str">
        <f>IF(Form!B22="RS",Form!$C$2 &amp; " - " &amp; Form!$C$5 &amp; "","")</f>
        <v/>
      </c>
    </row>
    <row r="16" spans="1:3" ht="12" customHeight="1" x14ac:dyDescent="0.25">
      <c r="A16" s="1" t="str">
        <f>IF(Form!$B23="RS",Form!C23,"")</f>
        <v/>
      </c>
      <c r="B16" s="1" t="str">
        <f>IF(Form!$B23="RS",Form!E23,"")</f>
        <v/>
      </c>
      <c r="C16" s="1" t="str">
        <f>IF(Form!B23="RS",Form!$C$2 &amp; " - " &amp; Form!$C$5 &amp; "","")</f>
        <v/>
      </c>
    </row>
    <row r="17" spans="1:3" ht="12" customHeight="1" x14ac:dyDescent="0.25">
      <c r="A17" s="1" t="str">
        <f>IF(Form!$B24="RS",Form!C24,"")</f>
        <v/>
      </c>
      <c r="B17" s="1" t="str">
        <f>IF(Form!$B24="RS",Form!E24,"")</f>
        <v/>
      </c>
      <c r="C17" s="1" t="str">
        <f>IF(Form!B24="RS",Form!$C$2 &amp; " - " &amp; Form!$C$5 &amp; "","")</f>
        <v/>
      </c>
    </row>
    <row r="18" spans="1:3" ht="12" customHeight="1" x14ac:dyDescent="0.25">
      <c r="A18" s="1" t="str">
        <f>IF(Form!$B25="RS",Form!C25,"")</f>
        <v/>
      </c>
      <c r="B18" s="1" t="str">
        <f>IF(Form!$B25="RS",Form!E25,"")</f>
        <v/>
      </c>
      <c r="C18" s="1" t="str">
        <f>IF(Form!B25="RS",Form!$C$2 &amp; " - " &amp; Form!$C$5 &amp; "","")</f>
        <v/>
      </c>
    </row>
    <row r="19" spans="1:3" ht="12" customHeight="1" x14ac:dyDescent="0.25">
      <c r="A19" s="1" t="str">
        <f>IF(Form!$B26="RS",Form!C26,"")</f>
        <v/>
      </c>
      <c r="B19" s="1" t="str">
        <f>IF(Form!$B26="RS",Form!E26,"")</f>
        <v/>
      </c>
      <c r="C19" s="1" t="str">
        <f>IF(Form!B26="RS",Form!$C$2 &amp; " - " &amp; Form!$C$5 &amp; "","")</f>
        <v/>
      </c>
    </row>
    <row r="20" spans="1:3" ht="12" customHeight="1" x14ac:dyDescent="0.25">
      <c r="A20" s="1" t="str">
        <f>IF(Form!$B27="RS",Form!C27,"")</f>
        <v/>
      </c>
      <c r="B20" s="1" t="str">
        <f>IF(Form!$B27="RS",Form!E27,"")</f>
        <v/>
      </c>
      <c r="C20" s="1" t="str">
        <f>IF(Form!B27="RS",Form!$C$2 &amp; " - " &amp; Form!$C$5 &amp; "","")</f>
        <v/>
      </c>
    </row>
    <row r="21" spans="1:3" ht="12" customHeight="1" x14ac:dyDescent="0.25">
      <c r="A21" s="1" t="str">
        <f>IF(Form!$B28="RS",Form!C28,"")</f>
        <v/>
      </c>
      <c r="B21" s="1" t="str">
        <f>IF(Form!$B28="RS",Form!E28,"")</f>
        <v/>
      </c>
      <c r="C21" s="1" t="str">
        <f>IF(Form!B28="RS",Form!$C$2 &amp; " - " &amp; Form!$C$5 &amp; "","")</f>
        <v/>
      </c>
    </row>
    <row r="22" spans="1:3" ht="12" customHeight="1" x14ac:dyDescent="0.25">
      <c r="A22" s="1" t="str">
        <f>IF(Form!$B29="RS",Form!C29,"")</f>
        <v/>
      </c>
      <c r="B22" s="1" t="str">
        <f>IF(Form!$B29="RS",Form!E29,"")</f>
        <v/>
      </c>
      <c r="C22" s="1" t="str">
        <f>IF(Form!B29="RS",Form!$C$2 &amp; " - " &amp; Form!$C$5 &amp; "","")</f>
        <v/>
      </c>
    </row>
    <row r="23" spans="1:3" ht="12" customHeight="1" x14ac:dyDescent="0.25">
      <c r="A23" s="1" t="str">
        <f>IF(Form!$B30="RS",Form!C30,"")</f>
        <v/>
      </c>
      <c r="B23" s="1" t="str">
        <f>IF(Form!$B30="RS",Form!E30,"")</f>
        <v/>
      </c>
      <c r="C23" s="1" t="str">
        <f>IF(Form!B30="RS",Form!$C$2 &amp; " - " &amp; Form!$C$5 &amp; "","")</f>
        <v/>
      </c>
    </row>
    <row r="24" spans="1:3" ht="12" customHeight="1" x14ac:dyDescent="0.25">
      <c r="A24" s="1" t="str">
        <f>IF(Form!$B31="RS",Form!C31,"")</f>
        <v/>
      </c>
      <c r="B24" s="1" t="str">
        <f>IF(Form!$B31="RS",Form!E31,"")</f>
        <v/>
      </c>
      <c r="C24" s="1" t="str">
        <f>IF(Form!B31="RS",Form!$C$2 &amp; " - " &amp; Form!$C$5 &amp; "","")</f>
        <v/>
      </c>
    </row>
    <row r="25" spans="1:3" ht="12" customHeight="1" x14ac:dyDescent="0.25">
      <c r="A25" s="1" t="str">
        <f>IF(Form!$B32="RS",Form!C32,"")</f>
        <v/>
      </c>
      <c r="B25" s="1" t="str">
        <f>IF(Form!$B32="RS",Form!E32,"")</f>
        <v/>
      </c>
      <c r="C25" s="1" t="str">
        <f>IF(Form!B32="RS",Form!$C$2 &amp; " - " &amp; Form!$C$5 &amp; "","")</f>
        <v/>
      </c>
    </row>
    <row r="26" spans="1:3" ht="12" customHeight="1" x14ac:dyDescent="0.25">
      <c r="A26" s="1" t="str">
        <f>IF(Form!$B33="RS",Form!C33,"")</f>
        <v/>
      </c>
      <c r="B26" s="1" t="str">
        <f>IF(Form!$B33="RS",Form!E33,"")</f>
        <v/>
      </c>
      <c r="C26" s="1" t="str">
        <f>IF(Form!B33="RS",Form!$C$2 &amp; " - " &amp; Form!$C$5 &amp; "","")</f>
        <v/>
      </c>
    </row>
    <row r="27" spans="1:3" ht="12" customHeight="1" x14ac:dyDescent="0.25">
      <c r="A27" s="1" t="str">
        <f>IF(Form!$B34="RS",Form!C34,"")</f>
        <v/>
      </c>
      <c r="B27" s="1" t="str">
        <f>IF(Form!$B34="RS",Form!E34,"")</f>
        <v/>
      </c>
      <c r="C27" s="1" t="str">
        <f>IF(Form!B34="RS",Form!$C$2 &amp; " - " &amp; Form!$C$5 &amp; "","")</f>
        <v/>
      </c>
    </row>
    <row r="28" spans="1:3" ht="12" customHeight="1" x14ac:dyDescent="0.25">
      <c r="A28" s="1" t="str">
        <f>IF(Form!$B35="RS",Form!C35,"")</f>
        <v/>
      </c>
      <c r="B28" s="1" t="str">
        <f>IF(Form!$B35="RS",Form!E35,"")</f>
        <v/>
      </c>
      <c r="C28" s="1" t="str">
        <f>IF(Form!B35="RS",Form!$C$2 &amp; " - " &amp; Form!$C$5 &amp; "","")</f>
        <v/>
      </c>
    </row>
    <row r="29" spans="1:3" ht="12" customHeight="1" x14ac:dyDescent="0.25">
      <c r="A29" s="1" t="str">
        <f>IF(Form!$B36="RS",Form!C36,"")</f>
        <v/>
      </c>
      <c r="B29" s="1" t="str">
        <f>IF(Form!$B36="RS",Form!E36,"")</f>
        <v/>
      </c>
      <c r="C29" s="1" t="str">
        <f>IF(Form!B36="RS",Form!$C$2 &amp; " - " &amp; Form!$C$5 &amp; "","")</f>
        <v/>
      </c>
    </row>
    <row r="30" spans="1:3" ht="12" customHeight="1" x14ac:dyDescent="0.25">
      <c r="A30" s="1" t="str">
        <f>IF(Form!$B37="RS",Form!C37,"")</f>
        <v/>
      </c>
      <c r="B30" s="1" t="str">
        <f>IF(Form!$B37="RS",Form!E37,"")</f>
        <v/>
      </c>
      <c r="C30" s="1" t="str">
        <f>IF(Form!B37="RS",Form!$C$2 &amp; " - " &amp; Form!$C$5 &amp; "","")</f>
        <v/>
      </c>
    </row>
    <row r="31" spans="1:3" ht="12" customHeight="1" x14ac:dyDescent="0.25">
      <c r="A31" s="1" t="str">
        <f>IF(Form!$B38="RS",Form!C38,"")</f>
        <v/>
      </c>
      <c r="B31" s="1" t="str">
        <f>IF(Form!$B38="RS",Form!E38,"")</f>
        <v/>
      </c>
      <c r="C31" s="1" t="str">
        <f>IF(Form!B38="RS",Form!$C$2 &amp; " - " &amp; Form!$C$5 &amp; "","")</f>
        <v/>
      </c>
    </row>
  </sheetData>
  <autoFilter ref="A1:C31" xr:uid="{53A37DE3-7EA1-41D5-AF09-D103D369034F}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1F6F-85A7-480A-B1AA-DC73AB8A3C63}">
  <dimension ref="A2:D37"/>
  <sheetViews>
    <sheetView workbookViewId="0">
      <selection activeCell="D46" sqref="D46"/>
    </sheetView>
  </sheetViews>
  <sheetFormatPr defaultRowHeight="15" x14ac:dyDescent="0.25"/>
  <cols>
    <col min="1" max="2" width="10.7109375" customWidth="1"/>
    <col min="3" max="3" width="33.42578125" customWidth="1"/>
    <col min="4" max="4" width="28.42578125" customWidth="1"/>
  </cols>
  <sheetData>
    <row r="2" spans="1:4" ht="12" customHeight="1" x14ac:dyDescent="0.25">
      <c r="A2" s="23" t="str">
        <f>IF(Form!$B9="Digikey",Form!C9,"")</f>
        <v/>
      </c>
      <c r="B2" s="23" t="str">
        <f>IF(Form!$B9="Digikey",Form!E9,"")</f>
        <v/>
      </c>
      <c r="C2" s="23" t="str">
        <f>IF(Form!B9="Digikey",Form!$C$2,"")</f>
        <v/>
      </c>
      <c r="D2" s="23" t="str">
        <f>IF(Form!B9="Digikey",Form!$C$2,"")</f>
        <v/>
      </c>
    </row>
    <row r="3" spans="1:4" ht="12" customHeight="1" x14ac:dyDescent="0.25">
      <c r="A3" s="23" t="str">
        <f>IF(Form!$B10="Digikey",Form!C10,"")</f>
        <v/>
      </c>
      <c r="B3" s="23" t="str">
        <f>IF(Form!$B10="Digikey",Form!E10,"")</f>
        <v/>
      </c>
      <c r="C3" s="23" t="str">
        <f>IF(Form!B10="Digikey",Form!$C$2,"")</f>
        <v/>
      </c>
      <c r="D3" s="23" t="str">
        <f>IF(Form!B10="Digikey",Form!$C$2,"")</f>
        <v/>
      </c>
    </row>
    <row r="4" spans="1:4" ht="12" customHeight="1" x14ac:dyDescent="0.25">
      <c r="A4" s="23" t="str">
        <f>IF(Form!$B11="Digikey",Form!C11,"")</f>
        <v/>
      </c>
      <c r="B4" s="23" t="str">
        <f>IF(Form!$B11="Digikey",Form!E11,"")</f>
        <v/>
      </c>
      <c r="C4" s="23" t="str">
        <f>IF(Form!B11="Digikey",Form!$C$2,"")</f>
        <v/>
      </c>
      <c r="D4" s="23" t="str">
        <f>IF(Form!B11="Digikey",Form!$C$2,"")</f>
        <v/>
      </c>
    </row>
    <row r="5" spans="1:4" ht="12" customHeight="1" x14ac:dyDescent="0.25">
      <c r="A5" s="23" t="str">
        <f>IF(Form!$B12="Digikey",Form!C12,"")</f>
        <v/>
      </c>
      <c r="B5" s="23" t="str">
        <f>IF(Form!$B12="Digikey",Form!E12,"")</f>
        <v/>
      </c>
      <c r="C5" s="23" t="str">
        <f>IF(Form!B12="Digikey",Form!$C$2,"")</f>
        <v/>
      </c>
      <c r="D5" s="23" t="str">
        <f>IF(Form!B12="Digikey",Form!$C$2,"")</f>
        <v/>
      </c>
    </row>
    <row r="6" spans="1:4" ht="12" customHeight="1" x14ac:dyDescent="0.25">
      <c r="A6" s="23" t="str">
        <f>IF(Form!$B13="Digikey",Form!C13,"")</f>
        <v/>
      </c>
      <c r="B6" s="23" t="str">
        <f>IF(Form!$B13="Digikey",Form!E13,"")</f>
        <v/>
      </c>
      <c r="C6" s="23" t="str">
        <f>IF(Form!B13="Digikey",Form!$C$2,"")</f>
        <v/>
      </c>
      <c r="D6" s="23" t="str">
        <f>IF(Form!B13="Digikey",Form!$C$2,"")</f>
        <v/>
      </c>
    </row>
    <row r="7" spans="1:4" ht="12" customHeight="1" x14ac:dyDescent="0.25">
      <c r="A7" s="23" t="str">
        <f>IF(Form!$B14="Digikey",Form!C14,"")</f>
        <v/>
      </c>
      <c r="B7" s="23" t="str">
        <f>IF(Form!$B14="Digikey",Form!E14,"")</f>
        <v/>
      </c>
      <c r="C7" s="23" t="str">
        <f>IF(Form!B14="Digikey",Form!$C$2,"")</f>
        <v/>
      </c>
      <c r="D7" s="23" t="str">
        <f>IF(Form!B14="Digikey",Form!$C$2,"")</f>
        <v/>
      </c>
    </row>
    <row r="8" spans="1:4" ht="12" customHeight="1" x14ac:dyDescent="0.25">
      <c r="A8" s="23" t="str">
        <f>IF(Form!$B15="Digikey",Form!C15,"")</f>
        <v/>
      </c>
      <c r="B8" s="23" t="str">
        <f>IF(Form!$B15="Digikey",Form!E15,"")</f>
        <v/>
      </c>
      <c r="C8" s="23" t="str">
        <f>IF(Form!B15="Digikey",Form!$C$2,"")</f>
        <v/>
      </c>
      <c r="D8" s="23" t="str">
        <f>IF(Form!B15="Digikey",Form!$C$2,"")</f>
        <v/>
      </c>
    </row>
    <row r="9" spans="1:4" ht="12" customHeight="1" x14ac:dyDescent="0.25">
      <c r="A9" s="23" t="str">
        <f>IF(Form!$B16="Digikey",Form!C16,"")</f>
        <v/>
      </c>
      <c r="B9" s="23" t="str">
        <f>IF(Form!$B16="Digikey",Form!E16,"")</f>
        <v/>
      </c>
      <c r="C9" s="23" t="str">
        <f>IF(Form!B16="Digikey",Form!$C$2,"")</f>
        <v/>
      </c>
      <c r="D9" s="23" t="str">
        <f>IF(Form!B16="Digikey",Form!$C$2,"")</f>
        <v/>
      </c>
    </row>
    <row r="10" spans="1:4" ht="12" customHeight="1" x14ac:dyDescent="0.25">
      <c r="A10" s="23" t="str">
        <f>IF(Form!$B17="Digikey",Form!C17,"")</f>
        <v/>
      </c>
      <c r="B10" s="23" t="str">
        <f>IF(Form!$B17="Digikey",Form!E17,"")</f>
        <v/>
      </c>
      <c r="C10" s="23" t="str">
        <f>IF(Form!B17="Digikey",Form!$C$2,"")</f>
        <v/>
      </c>
      <c r="D10" s="23" t="str">
        <f>IF(Form!B17="Digikey",Form!$C$2,"")</f>
        <v/>
      </c>
    </row>
    <row r="11" spans="1:4" ht="12" customHeight="1" x14ac:dyDescent="0.25">
      <c r="A11" s="23" t="str">
        <f>IF(Form!$B18="Digikey",Form!C18,"")</f>
        <v/>
      </c>
      <c r="B11" s="23" t="str">
        <f>IF(Form!$B18="Digikey",Form!E18,"")</f>
        <v/>
      </c>
      <c r="C11" s="23" t="str">
        <f>IF(Form!B18="Digikey",Form!$C$2,"")</f>
        <v/>
      </c>
      <c r="D11" s="23" t="str">
        <f>IF(Form!B18="Digikey",Form!$C$2,"")</f>
        <v/>
      </c>
    </row>
    <row r="12" spans="1:4" ht="12" customHeight="1" x14ac:dyDescent="0.25">
      <c r="A12" s="23" t="str">
        <f>IF(Form!$B19="Digikey",Form!C19,"")</f>
        <v/>
      </c>
      <c r="B12" s="23" t="str">
        <f>IF(Form!$B19="Digikey",Form!E19,"")</f>
        <v/>
      </c>
      <c r="C12" s="23" t="str">
        <f>IF(Form!B19="Digikey",Form!$C$2,"")</f>
        <v/>
      </c>
      <c r="D12" s="23" t="str">
        <f>IF(Form!B19="Digikey",Form!$C$2,"")</f>
        <v/>
      </c>
    </row>
    <row r="13" spans="1:4" ht="12" customHeight="1" x14ac:dyDescent="0.25">
      <c r="A13" s="23" t="str">
        <f>IF(Form!$B20="Digikey",Form!C20,"")</f>
        <v/>
      </c>
      <c r="B13" s="23" t="str">
        <f>IF(Form!$B20="Digikey",Form!E20,"")</f>
        <v/>
      </c>
      <c r="C13" s="23" t="str">
        <f>IF(Form!B20="Digikey",Form!$C$2,"")</f>
        <v/>
      </c>
      <c r="D13" s="23" t="str">
        <f>IF(Form!B20="Digikey",Form!$C$2,"")</f>
        <v/>
      </c>
    </row>
    <row r="14" spans="1:4" ht="12" customHeight="1" x14ac:dyDescent="0.25">
      <c r="A14" s="23" t="str">
        <f>IF(Form!$B21="Digikey",Form!C21,"")</f>
        <v/>
      </c>
      <c r="B14" s="23" t="str">
        <f>IF(Form!$B21="Digikey",Form!E21,"")</f>
        <v/>
      </c>
      <c r="C14" s="23" t="str">
        <f>IF(Form!B21="Digikey",Form!$C$2,"")</f>
        <v/>
      </c>
      <c r="D14" s="23" t="str">
        <f>IF(Form!B21="Digikey",Form!$C$2,"")</f>
        <v/>
      </c>
    </row>
    <row r="15" spans="1:4" ht="12" customHeight="1" x14ac:dyDescent="0.25">
      <c r="A15" s="23" t="str">
        <f>IF(Form!$B22="Digikey",Form!C22,"")</f>
        <v/>
      </c>
      <c r="B15" s="23" t="str">
        <f>IF(Form!$B22="Digikey",Form!E22,"")</f>
        <v/>
      </c>
      <c r="C15" s="23" t="str">
        <f>IF(Form!B22="Digikey",Form!$C$2,"")</f>
        <v/>
      </c>
      <c r="D15" s="23" t="str">
        <f>IF(Form!B22="Digikey",Form!$C$2,"")</f>
        <v/>
      </c>
    </row>
    <row r="16" spans="1:4" ht="12" customHeight="1" x14ac:dyDescent="0.25">
      <c r="A16" s="23" t="str">
        <f>IF(Form!$B23="Digikey",Form!C23,"")</f>
        <v/>
      </c>
      <c r="B16" s="23" t="str">
        <f>IF(Form!$B23="Digikey",Form!E23,"")</f>
        <v/>
      </c>
      <c r="C16" s="23" t="str">
        <f>IF(Form!B23="Digikey",Form!$C$2,"")</f>
        <v/>
      </c>
      <c r="D16" s="23" t="str">
        <f>IF(Form!B23="Digikey",Form!$C$2,"")</f>
        <v/>
      </c>
    </row>
    <row r="17" spans="1:4" ht="12" customHeight="1" x14ac:dyDescent="0.25">
      <c r="A17" s="23" t="str">
        <f>IF(Form!$B24="Digikey",Form!C24,"")</f>
        <v/>
      </c>
      <c r="B17" s="23" t="str">
        <f>IF(Form!$B24="Digikey",Form!E24,"")</f>
        <v/>
      </c>
      <c r="C17" s="23" t="str">
        <f>IF(Form!B24="Digikey",Form!$C$2,"")</f>
        <v/>
      </c>
      <c r="D17" s="23" t="str">
        <f>IF(Form!B24="Digikey",Form!$C$2,"")</f>
        <v/>
      </c>
    </row>
    <row r="18" spans="1:4" ht="12" customHeight="1" x14ac:dyDescent="0.25">
      <c r="A18" s="23" t="str">
        <f>IF(Form!$B25="Digikey",Form!C25,"")</f>
        <v/>
      </c>
      <c r="B18" s="23" t="str">
        <f>IF(Form!$B25="Digikey",Form!E25,"")</f>
        <v/>
      </c>
      <c r="C18" s="23" t="str">
        <f>IF(Form!B25="Digikey",Form!$C$2,"")</f>
        <v/>
      </c>
      <c r="D18" s="23" t="str">
        <f>IF(Form!B25="Digikey",Form!$C$2,"")</f>
        <v/>
      </c>
    </row>
    <row r="19" spans="1:4" ht="12" customHeight="1" x14ac:dyDescent="0.25">
      <c r="A19" s="23" t="str">
        <f>IF(Form!$B26="Digikey",Form!C26,"")</f>
        <v/>
      </c>
      <c r="B19" s="23" t="str">
        <f>IF(Form!$B26="Digikey",Form!E26,"")</f>
        <v/>
      </c>
      <c r="C19" s="23" t="str">
        <f>IF(Form!B26="Digikey",Form!$C$2,"")</f>
        <v/>
      </c>
      <c r="D19" s="23" t="str">
        <f>IF(Form!B26="Digikey",Form!$C$2,"")</f>
        <v/>
      </c>
    </row>
    <row r="20" spans="1:4" ht="12" customHeight="1" x14ac:dyDescent="0.25">
      <c r="A20" s="23" t="str">
        <f>IF(Form!$B27="Digikey",Form!C27,"")</f>
        <v/>
      </c>
      <c r="B20" s="23" t="str">
        <f>IF(Form!$B27="Digikey",Form!E27,"")</f>
        <v/>
      </c>
      <c r="C20" s="23" t="str">
        <f>IF(Form!B27="Digikey",Form!$C$2,"")</f>
        <v/>
      </c>
      <c r="D20" s="23" t="str">
        <f>IF(Form!B27="Digikey",Form!$C$2,"")</f>
        <v/>
      </c>
    </row>
    <row r="21" spans="1:4" ht="12" customHeight="1" x14ac:dyDescent="0.25">
      <c r="A21" s="23" t="str">
        <f>IF(Form!$B28="Digikey",Form!C28,"")</f>
        <v/>
      </c>
      <c r="B21" s="23" t="str">
        <f>IF(Form!$B28="Digikey",Form!E28,"")</f>
        <v/>
      </c>
      <c r="C21" s="23" t="str">
        <f>IF(Form!B28="Digikey",Form!$C$2,"")</f>
        <v/>
      </c>
      <c r="D21" s="23" t="str">
        <f>IF(Form!B28="Digikey",Form!$C$2,"")</f>
        <v/>
      </c>
    </row>
    <row r="22" spans="1:4" ht="12" customHeight="1" x14ac:dyDescent="0.25">
      <c r="A22" s="23" t="str">
        <f>IF(Form!$B29="Digikey",Form!C29,"")</f>
        <v/>
      </c>
      <c r="B22" s="23" t="str">
        <f>IF(Form!$B29="Digikey",Form!E29,"")</f>
        <v/>
      </c>
      <c r="C22" s="23" t="str">
        <f>IF(Form!B29="Digikey",Form!$C$2,"")</f>
        <v/>
      </c>
      <c r="D22" s="23" t="str">
        <f>IF(Form!B29="Digikey",Form!$C$2,"")</f>
        <v/>
      </c>
    </row>
    <row r="23" spans="1:4" ht="12" customHeight="1" x14ac:dyDescent="0.25">
      <c r="A23" s="23" t="str">
        <f>IF(Form!$B30="Digikey",Form!C30,"")</f>
        <v/>
      </c>
      <c r="B23" s="23" t="str">
        <f>IF(Form!$B30="Digikey",Form!E30,"")</f>
        <v/>
      </c>
      <c r="C23" s="23" t="str">
        <f>IF(Form!B30="Digikey",Form!$C$2,"")</f>
        <v/>
      </c>
      <c r="D23" s="23" t="str">
        <f>IF(Form!B30="Digikey",Form!$C$2,"")</f>
        <v/>
      </c>
    </row>
    <row r="24" spans="1:4" ht="12" customHeight="1" x14ac:dyDescent="0.25">
      <c r="A24" s="23" t="str">
        <f>IF(Form!$B31="Digikey",Form!C31,"")</f>
        <v/>
      </c>
      <c r="B24" s="23" t="str">
        <f>IF(Form!$B31="Digikey",Form!E31,"")</f>
        <v/>
      </c>
      <c r="C24" s="23" t="str">
        <f>IF(Form!B31="Digikey",Form!$C$2,"")</f>
        <v/>
      </c>
      <c r="D24" s="23" t="str">
        <f>IF(Form!B31="Digikey",Form!$C$2,"")</f>
        <v/>
      </c>
    </row>
    <row r="25" spans="1:4" ht="12" customHeight="1" x14ac:dyDescent="0.25">
      <c r="A25" s="23" t="str">
        <f>IF(Form!$B32="Digikey",Form!C32,"")</f>
        <v/>
      </c>
      <c r="B25" s="23" t="str">
        <f>IF(Form!$B32="Digikey",Form!E32,"")</f>
        <v/>
      </c>
      <c r="C25" s="23" t="str">
        <f>IF(Form!B32="Digikey",Form!$C$2,"")</f>
        <v/>
      </c>
      <c r="D25" s="23" t="str">
        <f>IF(Form!B32="Digikey",Form!$C$2,"")</f>
        <v/>
      </c>
    </row>
    <row r="26" spans="1:4" ht="12" customHeight="1" x14ac:dyDescent="0.25">
      <c r="A26" s="23" t="str">
        <f>IF(Form!$B33="Digikey",Form!C33,"")</f>
        <v/>
      </c>
      <c r="B26" s="23" t="str">
        <f>IF(Form!$B33="Digikey",Form!E33,"")</f>
        <v/>
      </c>
      <c r="C26" s="23" t="str">
        <f>IF(Form!B33="Digikey",Form!$C$2,"")</f>
        <v/>
      </c>
      <c r="D26" s="23" t="str">
        <f>IF(Form!B33="Digikey",Form!$C$2,"")</f>
        <v/>
      </c>
    </row>
    <row r="27" spans="1:4" ht="12" customHeight="1" x14ac:dyDescent="0.25">
      <c r="A27" s="23" t="str">
        <f>IF(Form!$B34="Digikey",Form!C34,"")</f>
        <v/>
      </c>
      <c r="B27" s="23" t="str">
        <f>IF(Form!$B34="Digikey",Form!E34,"")</f>
        <v/>
      </c>
      <c r="C27" s="23" t="str">
        <f>IF(Form!B34="Digikey",Form!$C$2,"")</f>
        <v/>
      </c>
      <c r="D27" s="23" t="str">
        <f>IF(Form!B34="Digikey",Form!$C$2,"")</f>
        <v/>
      </c>
    </row>
    <row r="28" spans="1:4" ht="12" customHeight="1" x14ac:dyDescent="0.25">
      <c r="A28" s="23" t="str">
        <f>IF(Form!$B35="Digikey",Form!C35,"")</f>
        <v/>
      </c>
      <c r="B28" s="23" t="str">
        <f>IF(Form!$B35="Digikey",Form!E35,"")</f>
        <v/>
      </c>
      <c r="C28" s="23" t="str">
        <f>IF(Form!B35="Digikey",Form!$C$2,"")</f>
        <v/>
      </c>
      <c r="D28" s="23" t="str">
        <f>IF(Form!B35="Digikey",Form!$C$2,"")</f>
        <v/>
      </c>
    </row>
    <row r="29" spans="1:4" ht="12" customHeight="1" x14ac:dyDescent="0.25">
      <c r="A29" s="23" t="str">
        <f>IF(Form!$B36="Digikey",Form!C36,"")</f>
        <v/>
      </c>
      <c r="B29" s="23" t="str">
        <f>IF(Form!$B36="Digikey",Form!E36,"")</f>
        <v/>
      </c>
      <c r="C29" s="23" t="str">
        <f>IF(Form!B36="Digikey",Form!$C$2,"")</f>
        <v/>
      </c>
      <c r="D29" s="23" t="str">
        <f>IF(Form!B36="Digikey",Form!$C$2,"")</f>
        <v/>
      </c>
    </row>
    <row r="30" spans="1:4" ht="12" customHeight="1" x14ac:dyDescent="0.25">
      <c r="A30" s="23" t="str">
        <f>IF(Form!$B37="Digikey",Form!C37,"")</f>
        <v/>
      </c>
      <c r="B30" s="23" t="str">
        <f>IF(Form!$B37="Digikey",Form!E37,"")</f>
        <v/>
      </c>
      <c r="C30" s="23" t="str">
        <f>IF(Form!B37="Digikey",Form!$C$2,"")</f>
        <v/>
      </c>
      <c r="D30" s="23" t="str">
        <f>IF(Form!B37="Digikey",Form!$C$2,"")</f>
        <v/>
      </c>
    </row>
    <row r="31" spans="1:4" ht="12" customHeight="1" x14ac:dyDescent="0.25">
      <c r="A31" s="23" t="str">
        <f>IF(Form!$B38="Digikey",Form!C38,"")</f>
        <v/>
      </c>
      <c r="B31" s="23" t="str">
        <f>IF(Form!$B38="Digikey",Form!E38,"")</f>
        <v/>
      </c>
      <c r="C31" s="23" t="str">
        <f>IF(Form!B38="Digikey",Form!$C$2,"")</f>
        <v/>
      </c>
      <c r="D31" s="23" t="str">
        <f>IF(Form!B38="Digikey",Form!$C$2,"")</f>
        <v/>
      </c>
    </row>
    <row r="32" spans="1:4" ht="12" customHeight="1" x14ac:dyDescent="0.25"/>
    <row r="33" spans="1:2" ht="12" customHeight="1" x14ac:dyDescent="0.25"/>
    <row r="34" spans="1:2" ht="12" customHeight="1" x14ac:dyDescent="0.25"/>
    <row r="37" spans="1:2" x14ac:dyDescent="0.25">
      <c r="A37" t="str">
        <f>IF(Form!$B42="Farnell",Form!C42,"")</f>
        <v/>
      </c>
      <c r="B37" t="str">
        <f>IF(Form!$B42="Farnell",Form!E42,"")</f>
        <v/>
      </c>
    </row>
  </sheetData>
  <autoFilter ref="A1:D31" xr:uid="{F8DCAC9A-3623-40DC-BC3E-0768FC63848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31"/>
  <sheetViews>
    <sheetView workbookViewId="0">
      <selection activeCell="C34" sqref="C34"/>
    </sheetView>
  </sheetViews>
  <sheetFormatPr defaultRowHeight="15" x14ac:dyDescent="0.25"/>
  <cols>
    <col min="1" max="2" width="10.7109375" customWidth="1"/>
    <col min="3" max="3" width="40.7109375" customWidth="1"/>
  </cols>
  <sheetData>
    <row r="2" spans="1:3" ht="12" customHeight="1" x14ac:dyDescent="0.25">
      <c r="A2" s="1" t="str">
        <f>IF(Form!$B9="Conrad",Form!C9,"")</f>
        <v/>
      </c>
      <c r="B2" s="1" t="str">
        <f>IF(Form!$B9="Conrad",Form!E9,"")</f>
        <v/>
      </c>
      <c r="C2" s="1" t="str">
        <f>IF(Form!B9="Conrad",Form!$C$2 &amp; " - " &amp; Form!$C$5 &amp; "","")</f>
        <v/>
      </c>
    </row>
    <row r="3" spans="1:3" ht="12" customHeight="1" x14ac:dyDescent="0.25">
      <c r="A3" s="1" t="str">
        <f>IF(Form!$B10="Conrad",Form!C10,"")</f>
        <v/>
      </c>
      <c r="B3" s="1" t="str">
        <f>IF(Form!$B10="Conrad",Form!E10,"")</f>
        <v/>
      </c>
      <c r="C3" s="1" t="str">
        <f>IF(Form!B10="Conrad",Form!$C$2 &amp; " - " &amp; Form!$C$5 &amp; "","")</f>
        <v/>
      </c>
    </row>
    <row r="4" spans="1:3" ht="12" customHeight="1" x14ac:dyDescent="0.25">
      <c r="A4" s="1" t="str">
        <f>IF(Form!$B11="Conrad",Form!C11,"")</f>
        <v/>
      </c>
      <c r="B4" s="1" t="str">
        <f>IF(Form!$B11="Conrad",Form!E11,"")</f>
        <v/>
      </c>
      <c r="C4" s="1" t="str">
        <f>IF(Form!B11="Conrad",Form!$C$2 &amp; " - " &amp; Form!$C$5 &amp; "","")</f>
        <v/>
      </c>
    </row>
    <row r="5" spans="1:3" ht="12" customHeight="1" x14ac:dyDescent="0.25">
      <c r="A5" s="1" t="str">
        <f>IF(Form!$B12="Conrad",Form!C12,"")</f>
        <v/>
      </c>
      <c r="B5" s="1" t="str">
        <f>IF(Form!$B12="Conrad",Form!E12,"")</f>
        <v/>
      </c>
      <c r="C5" s="1" t="str">
        <f>IF(Form!B12="Conrad",Form!$C$2 &amp; " - " &amp; Form!$C$5 &amp; "","")</f>
        <v/>
      </c>
    </row>
    <row r="6" spans="1:3" ht="12" customHeight="1" x14ac:dyDescent="0.25">
      <c r="A6" s="1" t="str">
        <f>IF(Form!$B13="Conrad",Form!C13,"")</f>
        <v/>
      </c>
      <c r="B6" s="1" t="str">
        <f>IF(Form!$B13="Conrad",Form!E13,"")</f>
        <v/>
      </c>
      <c r="C6" s="1" t="str">
        <f>IF(Form!B13="Conrad",Form!$C$2 &amp; " - " &amp; Form!$C$5 &amp; "","")</f>
        <v/>
      </c>
    </row>
    <row r="7" spans="1:3" ht="12" customHeight="1" x14ac:dyDescent="0.25">
      <c r="A7" s="1" t="str">
        <f>IF(Form!$B14="Conrad",Form!C14,"")</f>
        <v/>
      </c>
      <c r="B7" s="1" t="str">
        <f>IF(Form!$B14="Conrad",Form!E14,"")</f>
        <v/>
      </c>
      <c r="C7" s="1" t="str">
        <f>IF(Form!B14="Conrad",Form!$C$2 &amp; " - " &amp; Form!$C$5 &amp; "","")</f>
        <v/>
      </c>
    </row>
    <row r="8" spans="1:3" ht="12" customHeight="1" x14ac:dyDescent="0.25">
      <c r="A8" s="1" t="str">
        <f>IF(Form!$B15="Conrad",Form!C15,"")</f>
        <v/>
      </c>
      <c r="B8" s="1" t="str">
        <f>IF(Form!$B15="Conrad",Form!E15,"")</f>
        <v/>
      </c>
      <c r="C8" s="1" t="str">
        <f>IF(Form!B15="Conrad",Form!$C$2 &amp; " - " &amp; Form!$C$5 &amp; "","")</f>
        <v/>
      </c>
    </row>
    <row r="9" spans="1:3" ht="12" customHeight="1" x14ac:dyDescent="0.25">
      <c r="A9" s="1" t="str">
        <f>IF(Form!$B16="Conrad",Form!C16,"")</f>
        <v/>
      </c>
      <c r="B9" s="1" t="str">
        <f>IF(Form!$B16="Conrad",Form!E16,"")</f>
        <v/>
      </c>
      <c r="C9" s="1" t="str">
        <f>IF(Form!B16="Conrad",Form!$C$2 &amp; " - " &amp; Form!$C$5 &amp; "","")</f>
        <v/>
      </c>
    </row>
    <row r="10" spans="1:3" ht="12" customHeight="1" x14ac:dyDescent="0.25">
      <c r="A10" s="1" t="str">
        <f>IF(Form!$B17="Conrad",Form!C17,"")</f>
        <v/>
      </c>
      <c r="B10" s="1" t="str">
        <f>IF(Form!$B17="Conrad",Form!E17,"")</f>
        <v/>
      </c>
      <c r="C10" s="1" t="str">
        <f>IF(Form!B17="Conrad",Form!$C$2 &amp; " - " &amp; Form!$C$5 &amp; "","")</f>
        <v/>
      </c>
    </row>
    <row r="11" spans="1:3" ht="12" customHeight="1" x14ac:dyDescent="0.25">
      <c r="A11" s="1" t="str">
        <f>IF(Form!$B18="Conrad",Form!C18,"")</f>
        <v/>
      </c>
      <c r="B11" s="1" t="str">
        <f>IF(Form!$B18="Conrad",Form!E18,"")</f>
        <v/>
      </c>
      <c r="C11" s="1" t="str">
        <f>IF(Form!B18="Conrad",Form!$C$2 &amp; " - " &amp; Form!$C$5 &amp; "","")</f>
        <v/>
      </c>
    </row>
    <row r="12" spans="1:3" ht="12" customHeight="1" x14ac:dyDescent="0.25">
      <c r="A12" s="1" t="str">
        <f>IF(Form!$B19="Conrad",Form!C19,"")</f>
        <v/>
      </c>
      <c r="B12" s="1" t="str">
        <f>IF(Form!$B19="Conrad",Form!E19,"")</f>
        <v/>
      </c>
      <c r="C12" s="1" t="str">
        <f>IF(Form!B19="Conrad",Form!$C$2 &amp; " - " &amp; Form!$C$5 &amp; "","")</f>
        <v/>
      </c>
    </row>
    <row r="13" spans="1:3" ht="12" customHeight="1" x14ac:dyDescent="0.25">
      <c r="A13" s="1" t="str">
        <f>IF(Form!$B20="Conrad",Form!C20,"")</f>
        <v/>
      </c>
      <c r="B13" s="1" t="str">
        <f>IF(Form!$B20="Conrad",Form!E20,"")</f>
        <v/>
      </c>
      <c r="C13" s="1" t="str">
        <f>IF(Form!B20="Conrad",Form!$C$2 &amp; " - " &amp; Form!$C$5 &amp; "","")</f>
        <v/>
      </c>
    </row>
    <row r="14" spans="1:3" ht="12" customHeight="1" x14ac:dyDescent="0.25">
      <c r="A14" s="1" t="str">
        <f>IF(Form!$B21="Conrad",Form!C21,"")</f>
        <v/>
      </c>
      <c r="B14" s="1" t="str">
        <f>IF(Form!$B21="Conrad",Form!E21,"")</f>
        <v/>
      </c>
      <c r="C14" s="1" t="str">
        <f>IF(Form!B21="Conrad",Form!$C$2 &amp; " - " &amp; Form!$C$5 &amp; "","")</f>
        <v/>
      </c>
    </row>
    <row r="15" spans="1:3" ht="12" customHeight="1" x14ac:dyDescent="0.25">
      <c r="A15" s="1" t="str">
        <f>IF(Form!$B22="Conrad",Form!C22,"")</f>
        <v/>
      </c>
      <c r="B15" s="1" t="str">
        <f>IF(Form!$B22="Conrad",Form!E22,"")</f>
        <v/>
      </c>
      <c r="C15" s="1" t="str">
        <f>IF(Form!B22="Conrad",Form!$C$2 &amp; " - " &amp; Form!$C$5 &amp; "","")</f>
        <v/>
      </c>
    </row>
    <row r="16" spans="1:3" ht="12" customHeight="1" x14ac:dyDescent="0.25">
      <c r="A16" s="1" t="str">
        <f>IF(Form!$B23="Conrad",Form!C23,"")</f>
        <v/>
      </c>
      <c r="B16" s="1" t="str">
        <f>IF(Form!$B23="Conrad",Form!E23,"")</f>
        <v/>
      </c>
      <c r="C16" s="1" t="str">
        <f>IF(Form!B23="Conrad",Form!$C$2 &amp; " - " &amp; Form!$C$5 &amp; "","")</f>
        <v/>
      </c>
    </row>
    <row r="17" spans="1:3" ht="12" customHeight="1" x14ac:dyDescent="0.25">
      <c r="A17" s="1" t="str">
        <f>IF(Form!$B24="Conrad",Form!C24,"")</f>
        <v/>
      </c>
      <c r="B17" s="1" t="str">
        <f>IF(Form!$B24="Conrad",Form!E24,"")</f>
        <v/>
      </c>
      <c r="C17" s="1" t="str">
        <f>IF(Form!B24="Conrad",Form!$C$2 &amp; " - " &amp; Form!$C$5 &amp; "","")</f>
        <v/>
      </c>
    </row>
    <row r="18" spans="1:3" ht="12" customHeight="1" x14ac:dyDescent="0.25">
      <c r="A18" s="1" t="str">
        <f>IF(Form!$B25="Conrad",Form!C25,"")</f>
        <v/>
      </c>
      <c r="B18" s="1" t="str">
        <f>IF(Form!$B25="Conrad",Form!E25,"")</f>
        <v/>
      </c>
      <c r="C18" s="1" t="str">
        <f>IF(Form!B25="Conrad",Form!$C$2 &amp; " - " &amp; Form!$C$5 &amp; "","")</f>
        <v/>
      </c>
    </row>
    <row r="19" spans="1:3" ht="12" customHeight="1" x14ac:dyDescent="0.25">
      <c r="A19" s="1" t="str">
        <f>IF(Form!$B26="Conrad",Form!C26,"")</f>
        <v/>
      </c>
      <c r="B19" s="1" t="str">
        <f>IF(Form!$B26="Conrad",Form!E26,"")</f>
        <v/>
      </c>
      <c r="C19" s="1" t="str">
        <f>IF(Form!B26="Conrad",Form!$C$2 &amp; " - " &amp; Form!$C$5 &amp; "","")</f>
        <v/>
      </c>
    </row>
    <row r="20" spans="1:3" ht="12" customHeight="1" x14ac:dyDescent="0.25">
      <c r="A20" s="1" t="str">
        <f>IF(Form!$B27="Conrad",Form!C27,"")</f>
        <v/>
      </c>
      <c r="B20" s="1" t="str">
        <f>IF(Form!$B27="Conrad",Form!E27,"")</f>
        <v/>
      </c>
      <c r="C20" s="1" t="str">
        <f>IF(Form!B27="Conrad",Form!$C$2 &amp; " - " &amp; Form!$C$5 &amp; "","")</f>
        <v/>
      </c>
    </row>
    <row r="21" spans="1:3" ht="12" customHeight="1" x14ac:dyDescent="0.25">
      <c r="A21" s="1" t="str">
        <f>IF(Form!$B28="Conrad",Form!C28,"")</f>
        <v/>
      </c>
      <c r="B21" s="1" t="str">
        <f>IF(Form!$B28="Conrad",Form!E28,"")</f>
        <v/>
      </c>
      <c r="C21" s="1" t="str">
        <f>IF(Form!B28="Conrad",Form!$C$2 &amp; " - " &amp; Form!$C$5 &amp; "","")</f>
        <v/>
      </c>
    </row>
    <row r="22" spans="1:3" ht="12" customHeight="1" x14ac:dyDescent="0.25">
      <c r="A22" s="1" t="str">
        <f>IF(Form!$B29="Conrad",Form!C29,"")</f>
        <v/>
      </c>
      <c r="B22" s="1" t="str">
        <f>IF(Form!$B29="Conrad",Form!E29,"")</f>
        <v/>
      </c>
      <c r="C22" s="1" t="str">
        <f>IF(Form!B29="Conrad",Form!$C$2 &amp; " - " &amp; Form!$C$5 &amp; "","")</f>
        <v/>
      </c>
    </row>
    <row r="23" spans="1:3" ht="12" customHeight="1" x14ac:dyDescent="0.25">
      <c r="A23" s="1" t="str">
        <f>IF(Form!$B30="Conrad",Form!C30,"")</f>
        <v/>
      </c>
      <c r="B23" s="1" t="str">
        <f>IF(Form!$B30="Conrad",Form!E30,"")</f>
        <v/>
      </c>
      <c r="C23" s="1" t="str">
        <f>IF(Form!B30="Conrad",Form!$C$2 &amp; " - " &amp; Form!$C$5 &amp; "","")</f>
        <v/>
      </c>
    </row>
    <row r="24" spans="1:3" ht="12" customHeight="1" x14ac:dyDescent="0.25">
      <c r="A24" s="1" t="str">
        <f>IF(Form!$B31="Conrad",Form!C31,"")</f>
        <v/>
      </c>
      <c r="B24" s="1" t="str">
        <f>IF(Form!$B31="Conrad",Form!E31,"")</f>
        <v/>
      </c>
      <c r="C24" s="1" t="str">
        <f>IF(Form!B31="Conrad",Form!$C$2 &amp; " - " &amp; Form!$C$5 &amp; "","")</f>
        <v/>
      </c>
    </row>
    <row r="25" spans="1:3" ht="12" customHeight="1" x14ac:dyDescent="0.25">
      <c r="A25" s="1" t="str">
        <f>IF(Form!$B32="Conrad",Form!C32,"")</f>
        <v/>
      </c>
      <c r="B25" s="1" t="str">
        <f>IF(Form!$B32="Conrad",Form!E32,"")</f>
        <v/>
      </c>
      <c r="C25" s="1" t="str">
        <f>IF(Form!B32="Conrad",Form!$C$2 &amp; " - " &amp; Form!$C$5 &amp; "","")</f>
        <v/>
      </c>
    </row>
    <row r="26" spans="1:3" ht="12" customHeight="1" x14ac:dyDescent="0.25">
      <c r="A26" s="1" t="str">
        <f>IF(Form!$B33="Conrad",Form!C33,"")</f>
        <v/>
      </c>
      <c r="B26" s="1" t="str">
        <f>IF(Form!$B33="Conrad",Form!E33,"")</f>
        <v/>
      </c>
      <c r="C26" s="1" t="str">
        <f>IF(Form!B33="Conrad",Form!$C$2 &amp; " - " &amp; Form!$C$5 &amp; "","")</f>
        <v/>
      </c>
    </row>
    <row r="27" spans="1:3" ht="12" customHeight="1" x14ac:dyDescent="0.25">
      <c r="A27" s="1" t="str">
        <f>IF(Form!$B34="Conrad",Form!C34,"")</f>
        <v/>
      </c>
      <c r="B27" s="1" t="str">
        <f>IF(Form!$B34="Conrad",Form!E34,"")</f>
        <v/>
      </c>
      <c r="C27" s="1" t="str">
        <f>IF(Form!B34="Conrad",Form!$C$2 &amp; " - " &amp; Form!$C$5 &amp; "","")</f>
        <v/>
      </c>
    </row>
    <row r="28" spans="1:3" ht="12" customHeight="1" x14ac:dyDescent="0.25">
      <c r="A28" s="1" t="str">
        <f>IF(Form!$B35="Conrad",Form!C35,"")</f>
        <v/>
      </c>
      <c r="B28" s="1" t="str">
        <f>IF(Form!$B35="Conrad",Form!E35,"")</f>
        <v/>
      </c>
      <c r="C28" s="1" t="str">
        <f>IF(Form!B35="Conrad",Form!$C$2 &amp; " - " &amp; Form!$C$5 &amp; "","")</f>
        <v/>
      </c>
    </row>
    <row r="29" spans="1:3" ht="12" customHeight="1" x14ac:dyDescent="0.25">
      <c r="A29" s="1" t="str">
        <f>IF(Form!$B36="Conrad",Form!C36,"")</f>
        <v/>
      </c>
      <c r="B29" s="1" t="str">
        <f>IF(Form!$B36="Conrad",Form!E36,"")</f>
        <v/>
      </c>
      <c r="C29" s="1" t="str">
        <f>IF(Form!B36="Conrad",Form!$C$2 &amp; " - " &amp; Form!$C$5 &amp; "","")</f>
        <v/>
      </c>
    </row>
    <row r="30" spans="1:3" ht="12" customHeight="1" x14ac:dyDescent="0.25">
      <c r="A30" s="1" t="str">
        <f>IF(Form!$B37="Conrad",Form!C37,"")</f>
        <v/>
      </c>
      <c r="B30" s="1" t="str">
        <f>IF(Form!$B37="Conrad",Form!E37,"")</f>
        <v/>
      </c>
      <c r="C30" s="1" t="str">
        <f>IF(Form!B37="Conrad",Form!$C$2 &amp; " - " &amp; Form!$C$5 &amp; "","")</f>
        <v/>
      </c>
    </row>
    <row r="31" spans="1:3" ht="12" customHeight="1" x14ac:dyDescent="0.25">
      <c r="A31" s="1" t="str">
        <f>IF(Form!$B38="Conrad",Form!C38,"")</f>
        <v/>
      </c>
      <c r="B31" s="1" t="str">
        <f>IF(Form!$B38="Conrad",Form!E38,"")</f>
        <v/>
      </c>
      <c r="C31" s="1" t="str">
        <f>IF(Form!B38="Conrad",Form!$C$2 &amp; " - " &amp; Form!$C$5 &amp; "","")</f>
        <v/>
      </c>
    </row>
  </sheetData>
  <autoFilter ref="A1:C31" xr:uid="{CCB41E6C-A5C4-4827-979A-E7A33A58423E}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3"/>
  <sheetViews>
    <sheetView topLeftCell="B1" workbookViewId="0">
      <selection activeCell="L1" sqref="L1"/>
    </sheetView>
  </sheetViews>
  <sheetFormatPr defaultRowHeight="15" x14ac:dyDescent="0.25"/>
  <cols>
    <col min="1" max="1" width="11.28515625" bestFit="1" customWidth="1"/>
    <col min="2" max="2" width="12.85546875" bestFit="1" customWidth="1"/>
    <col min="3" max="3" width="15.5703125" bestFit="1" customWidth="1"/>
    <col min="4" max="5" width="17.28515625" bestFit="1" customWidth="1"/>
    <col min="6" max="6" width="15.42578125" bestFit="1" customWidth="1"/>
    <col min="7" max="7" width="18.140625" bestFit="1" customWidth="1"/>
    <col min="8" max="8" width="2.85546875" customWidth="1"/>
    <col min="9" max="9" width="27.140625" bestFit="1" customWidth="1"/>
    <col min="10" max="10" width="4.28515625" customWidth="1"/>
    <col min="11" max="11" width="8" bestFit="1" customWidth="1"/>
    <col min="12" max="12" width="8.42578125" style="38" bestFit="1" customWidth="1"/>
    <col min="13" max="13" width="80.5703125" bestFit="1" customWidth="1"/>
    <col min="22" max="22" width="9.7109375" customWidth="1"/>
  </cols>
  <sheetData>
    <row r="1" spans="1:22" x14ac:dyDescent="0.25">
      <c r="A1" s="26" t="s">
        <v>3</v>
      </c>
      <c r="B1" s="26" t="s">
        <v>48</v>
      </c>
      <c r="C1" s="34" t="s">
        <v>47</v>
      </c>
      <c r="D1" s="34" t="s">
        <v>49</v>
      </c>
      <c r="E1" s="26" t="s">
        <v>24</v>
      </c>
      <c r="F1" s="26" t="s">
        <v>42</v>
      </c>
      <c r="G1" s="26" t="s">
        <v>45</v>
      </c>
      <c r="I1" t="s">
        <v>25</v>
      </c>
      <c r="K1" t="s">
        <v>51</v>
      </c>
      <c r="L1" s="38">
        <f>MAX(L2:L20)</f>
        <v>4</v>
      </c>
      <c r="N1" s="37"/>
      <c r="O1" s="37"/>
      <c r="P1" s="37"/>
      <c r="Q1" s="37"/>
      <c r="R1" s="37"/>
      <c r="S1" s="37"/>
      <c r="T1" s="37"/>
      <c r="U1" s="37"/>
      <c r="V1" s="37"/>
    </row>
    <row r="2" spans="1:22" x14ac:dyDescent="0.25">
      <c r="A2" s="26" t="s">
        <v>11</v>
      </c>
      <c r="B2" s="27" t="b">
        <f>(COUNTIF(Form!$B$9:$B$38,A2) &gt; 0)</f>
        <v>0</v>
      </c>
      <c r="C2" s="27" t="b">
        <f>IF(G2&gt;=F2,TRUE)</f>
        <v>1</v>
      </c>
      <c r="D2" s="27" t="b">
        <f>IF(AND(B2=TRUE,C2=FALSE),TRUE,FALSE)</f>
        <v>0</v>
      </c>
      <c r="E2" s="28">
        <v>0</v>
      </c>
      <c r="F2" s="28">
        <v>0</v>
      </c>
      <c r="G2" s="30">
        <f>SUMIF(Form!$B$9:$B$38,Lists!A2,Form!$G$9:$G$38)</f>
        <v>0</v>
      </c>
      <c r="I2" t="s">
        <v>22</v>
      </c>
      <c r="K2" t="s">
        <v>30</v>
      </c>
      <c r="L2" s="38">
        <v>3.1</v>
      </c>
      <c r="M2" s="37" t="s">
        <v>31</v>
      </c>
      <c r="N2" s="37"/>
      <c r="O2" s="37"/>
      <c r="P2" s="37"/>
      <c r="Q2" s="37"/>
      <c r="R2" s="37"/>
      <c r="S2" s="37"/>
      <c r="T2" s="37"/>
      <c r="U2" s="37"/>
      <c r="V2" s="37"/>
    </row>
    <row r="3" spans="1:22" x14ac:dyDescent="0.25">
      <c r="A3" s="26" t="s">
        <v>12</v>
      </c>
      <c r="B3" s="27" t="b">
        <f>(COUNTIF(Form!$B$9:$B$38,A3) &gt; 0)</f>
        <v>0</v>
      </c>
      <c r="C3" s="27" t="b">
        <f t="shared" ref="C3:C5" si="0">IF(G3&gt;=F3,TRUE)</f>
        <v>1</v>
      </c>
      <c r="D3" s="27" t="b">
        <f t="shared" ref="D3:D5" si="1">IF(AND(B3=TRUE,C3=FALSE),TRUE,FALSE)</f>
        <v>0</v>
      </c>
      <c r="E3" s="28">
        <v>0</v>
      </c>
      <c r="F3" s="28">
        <v>0</v>
      </c>
      <c r="G3" s="30">
        <f>SUMIF(Form!$B$9:$B$38,Lists!A3,Form!$G$9:$G$38)</f>
        <v>0</v>
      </c>
      <c r="I3" t="s">
        <v>28</v>
      </c>
      <c r="K3" t="s">
        <v>29</v>
      </c>
      <c r="L3" s="38">
        <v>3.2</v>
      </c>
      <c r="M3" s="37" t="s">
        <v>32</v>
      </c>
      <c r="N3" s="37"/>
      <c r="O3" s="37"/>
      <c r="P3" s="37"/>
      <c r="Q3" s="37"/>
      <c r="R3" s="37"/>
      <c r="S3" s="37"/>
      <c r="T3" s="37"/>
      <c r="U3" s="37"/>
      <c r="V3" s="37"/>
    </row>
    <row r="4" spans="1:22" x14ac:dyDescent="0.25">
      <c r="A4" s="26" t="s">
        <v>13</v>
      </c>
      <c r="B4" s="27" t="b">
        <f>(COUNTIF(Form!$B$9:$B$38,A4) &gt; 0)</f>
        <v>0</v>
      </c>
      <c r="C4" s="27" t="b">
        <f t="shared" si="0"/>
        <v>1</v>
      </c>
      <c r="D4" s="27" t="b">
        <f t="shared" si="1"/>
        <v>0</v>
      </c>
      <c r="E4" s="28">
        <v>0</v>
      </c>
      <c r="F4" s="28">
        <v>0</v>
      </c>
      <c r="G4" s="30">
        <f>SUMIF(Form!$B$9:$B$38,Lists!A4,Form!$G$9:$G$38)</f>
        <v>0</v>
      </c>
      <c r="I4" t="s">
        <v>53</v>
      </c>
      <c r="K4" t="s">
        <v>30</v>
      </c>
      <c r="L4" s="38">
        <v>3.3</v>
      </c>
      <c r="M4" s="37" t="s">
        <v>31</v>
      </c>
      <c r="N4" s="37"/>
      <c r="O4" s="37"/>
      <c r="P4" s="37"/>
      <c r="Q4" s="37"/>
      <c r="R4" s="37"/>
      <c r="S4" s="37"/>
      <c r="T4" s="37"/>
      <c r="U4" s="37"/>
      <c r="V4" s="37"/>
    </row>
    <row r="5" spans="1:22" x14ac:dyDescent="0.25">
      <c r="A5" s="26" t="s">
        <v>37</v>
      </c>
      <c r="B5" s="27" t="b">
        <f>(COUNTIF(Form!$B$9:$B$38,A5) &gt; 0)</f>
        <v>0</v>
      </c>
      <c r="C5" s="27" t="b">
        <f t="shared" si="0"/>
        <v>0</v>
      </c>
      <c r="D5" s="27" t="b">
        <f t="shared" si="1"/>
        <v>0</v>
      </c>
      <c r="E5" s="28">
        <v>18</v>
      </c>
      <c r="F5" s="28">
        <v>50</v>
      </c>
      <c r="G5" s="30">
        <f>SUMIF(Form!$B$9:$B$38,Lists!A5,Form!$G$9:$G$38)</f>
        <v>0</v>
      </c>
      <c r="I5" t="s">
        <v>14</v>
      </c>
      <c r="K5" t="s">
        <v>30</v>
      </c>
      <c r="L5" s="38">
        <v>3.4</v>
      </c>
      <c r="M5" s="37" t="s">
        <v>35</v>
      </c>
      <c r="N5" s="37"/>
      <c r="O5" s="37"/>
      <c r="P5" s="37"/>
      <c r="Q5" s="37"/>
      <c r="R5" s="37"/>
      <c r="S5" s="37"/>
      <c r="T5" s="37"/>
      <c r="U5" s="37"/>
      <c r="V5" s="37"/>
    </row>
    <row r="6" spans="1:22" x14ac:dyDescent="0.25">
      <c r="A6" s="26"/>
      <c r="B6" s="27"/>
      <c r="C6" s="27"/>
      <c r="D6" s="27"/>
      <c r="E6" s="29"/>
      <c r="F6" s="29"/>
      <c r="G6" s="30"/>
      <c r="I6" t="s">
        <v>34</v>
      </c>
      <c r="K6" t="s">
        <v>30</v>
      </c>
      <c r="L6" s="38">
        <v>3.5</v>
      </c>
      <c r="M6" s="37" t="s">
        <v>36</v>
      </c>
      <c r="N6" s="37"/>
      <c r="O6" s="37"/>
      <c r="P6" s="37"/>
      <c r="Q6" s="37"/>
      <c r="R6" s="37"/>
      <c r="S6" s="37"/>
      <c r="T6" s="37"/>
      <c r="U6" s="37"/>
      <c r="V6" s="37"/>
    </row>
    <row r="7" spans="1:22" x14ac:dyDescent="0.25">
      <c r="A7" s="26"/>
      <c r="B7" s="27"/>
      <c r="C7" s="27"/>
      <c r="D7" s="27"/>
      <c r="E7" s="29"/>
      <c r="F7" s="29"/>
      <c r="G7" s="30"/>
      <c r="I7" t="s">
        <v>27</v>
      </c>
      <c r="K7" t="s">
        <v>38</v>
      </c>
      <c r="L7" s="38">
        <v>3.6</v>
      </c>
      <c r="M7" s="37" t="s">
        <v>39</v>
      </c>
      <c r="N7" s="37"/>
      <c r="O7" s="37"/>
      <c r="P7" s="37"/>
      <c r="Q7" s="37"/>
      <c r="R7" s="37"/>
      <c r="S7" s="37"/>
      <c r="T7" s="37"/>
      <c r="U7" s="37"/>
      <c r="V7" s="37"/>
    </row>
    <row r="8" spans="1:22" x14ac:dyDescent="0.25">
      <c r="A8" s="26"/>
      <c r="B8" s="27"/>
      <c r="C8" s="27"/>
      <c r="D8" s="27"/>
      <c r="E8" s="29"/>
      <c r="F8" s="29"/>
      <c r="G8" s="30"/>
      <c r="I8" t="s">
        <v>15</v>
      </c>
      <c r="K8" t="s">
        <v>30</v>
      </c>
      <c r="L8" s="38">
        <v>3.7</v>
      </c>
      <c r="M8" s="37" t="s">
        <v>41</v>
      </c>
      <c r="N8" s="37"/>
      <c r="O8" s="37"/>
      <c r="P8" s="37"/>
      <c r="Q8" s="37"/>
      <c r="R8" s="37"/>
      <c r="S8" s="37"/>
      <c r="T8" s="37"/>
      <c r="U8" s="37"/>
      <c r="V8" s="37"/>
    </row>
    <row r="9" spans="1:22" x14ac:dyDescent="0.25">
      <c r="A9" s="26"/>
      <c r="B9" s="27"/>
      <c r="C9" s="27"/>
      <c r="D9" s="27"/>
      <c r="E9" s="29"/>
      <c r="F9" s="29"/>
      <c r="G9" s="30"/>
      <c r="I9" t="s">
        <v>26</v>
      </c>
      <c r="K9" t="s">
        <v>30</v>
      </c>
      <c r="L9" s="38">
        <v>3.8</v>
      </c>
      <c r="M9" s="37" t="s">
        <v>43</v>
      </c>
    </row>
    <row r="10" spans="1:22" x14ac:dyDescent="0.25">
      <c r="A10" s="26"/>
      <c r="B10" s="27"/>
      <c r="C10" s="27"/>
      <c r="D10" s="27"/>
      <c r="E10" s="29"/>
      <c r="F10" s="29"/>
      <c r="G10" s="30"/>
      <c r="I10" t="s">
        <v>54</v>
      </c>
      <c r="K10" t="s">
        <v>30</v>
      </c>
      <c r="L10" s="38">
        <v>4</v>
      </c>
      <c r="M10" s="37" t="s">
        <v>52</v>
      </c>
    </row>
    <row r="11" spans="1:22" x14ac:dyDescent="0.25">
      <c r="A11" s="26"/>
      <c r="B11" s="27"/>
      <c r="C11" s="27"/>
      <c r="D11" s="27"/>
      <c r="E11" s="29"/>
      <c r="F11" s="29"/>
      <c r="G11" s="30"/>
      <c r="I11" t="s">
        <v>18</v>
      </c>
    </row>
    <row r="12" spans="1:22" x14ac:dyDescent="0.25">
      <c r="A12" s="26"/>
      <c r="B12" s="27"/>
      <c r="C12" s="27"/>
      <c r="D12" s="27"/>
      <c r="E12" s="29"/>
      <c r="F12" s="29"/>
      <c r="G12" s="30"/>
      <c r="I12" t="s">
        <v>17</v>
      </c>
    </row>
    <row r="13" spans="1:22" x14ac:dyDescent="0.25">
      <c r="A13" s="26"/>
      <c r="B13" s="27"/>
      <c r="C13" s="27"/>
      <c r="D13" s="27"/>
      <c r="E13" s="29"/>
      <c r="F13" s="29"/>
      <c r="G13" s="30"/>
      <c r="I13" t="s">
        <v>55</v>
      </c>
    </row>
    <row r="14" spans="1:22" x14ac:dyDescent="0.25">
      <c r="A14" s="26"/>
      <c r="B14" s="27"/>
      <c r="C14" s="27"/>
      <c r="D14" s="27"/>
      <c r="E14" s="29"/>
      <c r="F14" s="29"/>
      <c r="G14" s="30"/>
      <c r="I14" t="s">
        <v>56</v>
      </c>
    </row>
    <row r="15" spans="1:22" x14ac:dyDescent="0.25">
      <c r="A15" s="26"/>
      <c r="B15" s="27"/>
      <c r="C15" s="27"/>
      <c r="D15" s="27"/>
      <c r="E15" s="29"/>
      <c r="F15" s="29"/>
      <c r="G15" s="30"/>
      <c r="I15" t="s">
        <v>16</v>
      </c>
    </row>
    <row r="16" spans="1:22" x14ac:dyDescent="0.25">
      <c r="A16" s="26"/>
      <c r="B16" s="27"/>
      <c r="C16" s="27"/>
      <c r="D16" s="27"/>
      <c r="E16" s="29"/>
      <c r="F16" s="29"/>
      <c r="G16" s="30"/>
      <c r="I16" t="s">
        <v>57</v>
      </c>
    </row>
    <row r="17" spans="1:19" x14ac:dyDescent="0.25">
      <c r="A17" s="26"/>
      <c r="B17" s="27"/>
      <c r="C17" s="27"/>
      <c r="D17" s="27"/>
      <c r="E17" s="29"/>
      <c r="F17" s="29"/>
      <c r="G17" s="30"/>
      <c r="I17" t="s">
        <v>33</v>
      </c>
    </row>
    <row r="18" spans="1:19" x14ac:dyDescent="0.25">
      <c r="A18" s="26"/>
      <c r="B18" s="27"/>
      <c r="C18" s="27"/>
      <c r="D18" s="27"/>
      <c r="E18" s="29"/>
      <c r="F18" s="29"/>
      <c r="G18" s="30"/>
      <c r="I18" t="s">
        <v>58</v>
      </c>
    </row>
    <row r="19" spans="1:19" x14ac:dyDescent="0.25">
      <c r="B19" s="33" t="s">
        <v>46</v>
      </c>
      <c r="C19" s="33" t="s">
        <v>44</v>
      </c>
      <c r="D19" s="33" t="s">
        <v>50</v>
      </c>
      <c r="I19" t="s">
        <v>59</v>
      </c>
    </row>
    <row r="20" spans="1:19" x14ac:dyDescent="0.25">
      <c r="B20" s="33" t="b">
        <f>IF(COUNTIF(B2:B18,TRUE),TRUE,FALSE)</f>
        <v>0</v>
      </c>
      <c r="C20" s="33" t="b">
        <f>IF(COUNTIF(C2:C18,FALSE),TRUE,FALSE)</f>
        <v>1</v>
      </c>
      <c r="D20" s="35">
        <f>SUMIFS(E2:E18,D2:D18,TRUE)</f>
        <v>0</v>
      </c>
    </row>
    <row r="23" spans="1:19" x14ac:dyDescent="0.25">
      <c r="S23">
        <v>0</v>
      </c>
    </row>
  </sheetData>
  <sortState xmlns:xlrd2="http://schemas.microsoft.com/office/spreadsheetml/2017/richdata2" ref="I3:I19">
    <sortCondition ref="I3:I19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95C3F975D78C4CA649492226B638F6" ma:contentTypeVersion="2" ma:contentTypeDescription="Een nieuw document maken." ma:contentTypeScope="" ma:versionID="59486a9e1d63a393c990cff2eccd6e87">
  <xsd:schema xmlns:xsd="http://www.w3.org/2001/XMLSchema" xmlns:xs="http://www.w3.org/2001/XMLSchema" xmlns:p="http://schemas.microsoft.com/office/2006/metadata/properties" xmlns:ns2="5ccb1d83-129b-4c33-a000-88e515f54f86" targetNamespace="http://schemas.microsoft.com/office/2006/metadata/properties" ma:root="true" ma:fieldsID="91b3fce1aca3a9de0e77199f1a584cae" ns2:_="">
    <xsd:import namespace="5ccb1d83-129b-4c33-a000-88e515f54f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cb1d83-129b-4c33-a000-88e515f54f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4F4F4D-D4A5-47EC-A28D-9524DAF8BF15}"/>
</file>

<file path=customXml/itemProps2.xml><?xml version="1.0" encoding="utf-8"?>
<ds:datastoreItem xmlns:ds="http://schemas.openxmlformats.org/officeDocument/2006/customXml" ds:itemID="{7C4C0D02-3B0D-4881-AFF5-725E74ECDF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7AE106-0BF2-4946-9BBE-F9362FBBF26C}">
  <ds:schemaRefs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88865b37-20c0-4d0c-8305-c775a829b245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Form</vt:lpstr>
      <vt:lpstr>Farnell</vt:lpstr>
      <vt:lpstr>RS</vt:lpstr>
      <vt:lpstr>Digikey</vt:lpstr>
      <vt:lpstr>Conrad</vt:lpstr>
      <vt:lpstr>Lists</vt:lpstr>
      <vt:lpstr>Docent</vt:lpstr>
      <vt:lpstr>leveranciers</vt:lpstr>
      <vt:lpstr>Form!Print_Area</vt:lpstr>
    </vt:vector>
  </TitlesOfParts>
  <Company>Hogeschool van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Arnoud Gregoire</dc:creator>
  <cp:lastModifiedBy>Arnoud Grégoire</cp:lastModifiedBy>
  <cp:lastPrinted>2011-05-24T16:49:13Z</cp:lastPrinted>
  <dcterms:created xsi:type="dcterms:W3CDTF">2011-05-24T08:46:00Z</dcterms:created>
  <dcterms:modified xsi:type="dcterms:W3CDTF">2022-12-06T09:41:12Z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0x0101003795C3F975D78C4CA649492226B638F6</vt:lpwstr>
  </property>
  <property fmtid="{D5CDD505-2E9C-101B-9397-08002B2CF9AE}" pid="3" name="Order">
    <vt:r8>100</vt:r8>
  </property>
  <property fmtid="{D5CDD505-2E9C-101B-9397-08002B2CF9AE}" pid="4" name="xd_Signature">
    <vt:bool>false</vt:bool>
  </property>
</Properties>
</file>