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utomatic - Data with the pump " sheetId="1" r:id="rId4"/>
    <sheet name="Avery - Data with Avery pumping" sheetId="2" r:id="rId5"/>
    <sheet name="Jacqui - Data with Jacqui pumpi" sheetId="3" r:id="rId6"/>
    <sheet name="Avery - Half Pumping - Data wit" sheetId="4" r:id="rId7"/>
    <sheet name="Avery - Slow Half Pumps - Data " sheetId="5" r:id="rId8"/>
  </sheets>
</workbook>
</file>

<file path=xl/sharedStrings.xml><?xml version="1.0" encoding="utf-8"?>
<sst xmlns="http://schemas.openxmlformats.org/spreadsheetml/2006/main" uniqueCount="32">
  <si/>
  <si>
    <t>Data with the pump automatic pumping</t>
  </si>
  <si>
    <t>degress</t>
  </si>
  <si>
    <t>radians</t>
  </si>
  <si>
    <t>Lowest Angle</t>
  </si>
  <si>
    <t>Highest Angle</t>
  </si>
  <si>
    <t>Delta</t>
  </si>
  <si>
    <t>MKII</t>
  </si>
  <si>
    <t>Total Angle Estimate</t>
  </si>
  <si>
    <t>Test 1</t>
  </si>
  <si>
    <t>Test 2</t>
  </si>
  <si>
    <t>Test 3</t>
  </si>
  <si>
    <t>Test 4</t>
  </si>
  <si>
    <t>Test 5</t>
  </si>
  <si>
    <t>Test 6</t>
  </si>
  <si>
    <t>Test 7</t>
  </si>
  <si>
    <t>Number of upstrokes</t>
  </si>
  <si>
    <t>Actual Volume</t>
  </si>
  <si>
    <t>Program Volume</t>
  </si>
  <si>
    <t>Estimated Volume</t>
  </si>
  <si>
    <t>Adjusted Program Volume</t>
  </si>
  <si>
    <t>Adjusted Estimated Volume</t>
  </si>
  <si>
    <t>Program Ratio</t>
  </si>
  <si>
    <t>Estimated Ratio</t>
  </si>
  <si>
    <t>Data with Avery pumping</t>
  </si>
  <si>
    <t>Avery's Adjusted Program Volume</t>
  </si>
  <si>
    <t>Avery's Program Ratio</t>
  </si>
  <si>
    <t>Data with Jacqui pumping</t>
  </si>
  <si>
    <t>Jacqui's Adjusted Program Volume</t>
  </si>
  <si>
    <t>Jacqui's Program Ratio</t>
  </si>
  <si>
    <t>Data with Avery pumping and half pumps</t>
  </si>
  <si>
    <t>Data with Avery pumping and slow half pumps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</si>
</sst>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17787"/>
          <c:y val="0.039604"/>
          <c:w val="0.966386"/>
          <c:h val="0.91819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'!$A$13:$H$13</c:f>
              <c:numCache>
                <c:ptCount val="2"/>
                <c:pt idx="2">
                  <c:v>1.892710</c:v>
                </c:pt>
                <c:pt idx="3">
                  <c:v>2.839060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'!$A$14:$H$14</c:f>
              <c:numCache>
                <c:ptCount val="2"/>
                <c:pt idx="2">
                  <c:v>4.748000</c:v>
                </c:pt>
                <c:pt idx="3">
                  <c:v>7.675000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'!$A$15:$H$15</c:f>
              <c:numCache>
                <c:ptCount val="7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'!$A$16:$H$16</c:f>
              <c:numCache>
                <c:ptCount val="2"/>
                <c:pt idx="2">
                  <c:v>1.756333</c:v>
                </c:pt>
                <c:pt idx="3">
                  <c:v>2.839060</c:v>
                </c:pt>
              </c:numCache>
            </c:numRef>
          </c:val>
          <c:smooth val="0"/>
        </c:ser>
        <c:ser>
          <c:idx val="4"/>
          <c:order val="4"/>
          <c:tx>
            <c:v>Untitled 5</c:v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'!$A$17:$H$17</c:f>
              <c:numCache>
                <c:ptCount val="0"/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73354"/>
          <c:y val="0.04"/>
          <c:w val="0.94570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pumping'!$A$13:$F$13</c:f>
              <c:numCache>
                <c:ptCount val="5"/>
                <c:pt idx="1">
                  <c:v>0.946353</c:v>
                </c:pt>
                <c:pt idx="2">
                  <c:v>1.892710</c:v>
                </c:pt>
                <c:pt idx="3">
                  <c:v>2.839060</c:v>
                </c:pt>
                <c:pt idx="4">
                  <c:v>3.785410</c:v>
                </c:pt>
                <c:pt idx="5">
                  <c:v>7.428871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pumping'!$A$14:$F$14</c:f>
              <c:numCache>
                <c:ptCount val="5"/>
                <c:pt idx="1">
                  <c:v>1.573000</c:v>
                </c:pt>
                <c:pt idx="2">
                  <c:v>3.489000</c:v>
                </c:pt>
                <c:pt idx="3">
                  <c:v>5.327000</c:v>
                </c:pt>
                <c:pt idx="4">
                  <c:v>7.189000</c:v>
                </c:pt>
                <c:pt idx="5">
                  <c:v>12.170000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pumping'!$A$15:$F$15</c:f>
              <c:numCache>
                <c:ptCount val="5"/>
                <c:pt idx="1">
                  <c:v>0.908799</c:v>
                </c:pt>
                <c:pt idx="2">
                  <c:v>2.015767</c:v>
                </c:pt>
                <c:pt idx="3">
                  <c:v>3.077669</c:v>
                </c:pt>
                <c:pt idx="4">
                  <c:v>4.153438</c:v>
                </c:pt>
                <c:pt idx="5">
                  <c:v>7.031206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pumping'!$A$16:$F$16</c:f>
              <c:numCache>
                <c:ptCount val="5"/>
                <c:pt idx="1">
                  <c:v>0.946353</c:v>
                </c:pt>
                <c:pt idx="2">
                  <c:v>2.099063</c:v>
                </c:pt>
                <c:pt idx="3">
                  <c:v>3.204846</c:v>
                </c:pt>
                <c:pt idx="4">
                  <c:v>4.325068</c:v>
                </c:pt>
                <c:pt idx="5">
                  <c:v>7.321752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65589"/>
          <c:y val="0.04"/>
          <c:w val="0.94683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pumpi'!$A$12:$F$12</c:f>
              <c:numCache>
                <c:ptCount val="5"/>
                <c:pt idx="1">
                  <c:v>1.064647</c:v>
                </c:pt>
                <c:pt idx="2">
                  <c:v>1.892710</c:v>
                </c:pt>
                <c:pt idx="3">
                  <c:v>2.996153</c:v>
                </c:pt>
                <c:pt idx="4">
                  <c:v>3.880050</c:v>
                </c:pt>
                <c:pt idx="5">
                  <c:v>7.570820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pumpi'!$A$13:$F$13</c:f>
              <c:numCache>
                <c:ptCount val="5"/>
                <c:pt idx="1">
                  <c:v>2.174000</c:v>
                </c:pt>
                <c:pt idx="2">
                  <c:v>3.403000</c:v>
                </c:pt>
                <c:pt idx="3">
                  <c:v>5.612000</c:v>
                </c:pt>
                <c:pt idx="4">
                  <c:v>6.605000</c:v>
                </c:pt>
                <c:pt idx="5">
                  <c:v>16.850000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pumpi'!$A$14:$F$14</c:f>
              <c:numCache>
                <c:ptCount val="5"/>
                <c:pt idx="1">
                  <c:v>1.256027</c:v>
                </c:pt>
                <c:pt idx="2">
                  <c:v>1.966080</c:v>
                </c:pt>
                <c:pt idx="3">
                  <c:v>3.242328</c:v>
                </c:pt>
                <c:pt idx="4">
                  <c:v>3.816033</c:v>
                </c:pt>
                <c:pt idx="5">
                  <c:v>9.735072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pumpi'!$A$15:$F$15</c:f>
              <c:numCache>
                <c:ptCount val="5"/>
                <c:pt idx="1">
                  <c:v>1.064647</c:v>
                </c:pt>
                <c:pt idx="2">
                  <c:v>1.666511</c:v>
                </c:pt>
                <c:pt idx="3">
                  <c:v>2.748298</c:v>
                </c:pt>
                <c:pt idx="4">
                  <c:v>3.234588</c:v>
                </c:pt>
                <c:pt idx="5">
                  <c:v>8.251750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292"/>
          <c:y val="0.126667"/>
          <c:w val="0.939948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Half Pumping - Data wit'!$A$13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wit'!$B$13:$F$13</c:f>
              <c:numCache>
                <c:ptCount val="3"/>
                <c:pt idx="0">
                  <c:v>0.946353</c:v>
                </c:pt>
                <c:pt idx="1">
                  <c:v>1.892710</c:v>
                </c:pt>
                <c:pt idx="2">
                  <c:v>2.839060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Half Pumping - Data wit'!$A$14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wit'!$B$14:$F$14</c:f>
              <c:numCache>
                <c:ptCount val="3"/>
                <c:pt idx="0">
                  <c:v>2.833000</c:v>
                </c:pt>
                <c:pt idx="1">
                  <c:v>5.489000</c:v>
                </c:pt>
                <c:pt idx="2">
                  <c:v>8.415000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Half Pumping - Data wit'!$A$15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wit'!$B$15:$F$15</c:f>
              <c:numCache>
                <c:ptCount val="5"/>
                <c:pt idx="0">
                  <c:v>1.636763</c:v>
                </c:pt>
                <c:pt idx="1">
                  <c:v>3.171265</c:v>
                </c:pt>
                <c:pt idx="2">
                  <c:v>4.861759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4637"/>
          <c:y val="0.126667"/>
          <c:w val="0.939699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Slow Half Pumps - Data '!$B$12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'!$C$12:$I$12</c:f>
              <c:numCache>
                <c:ptCount val="7"/>
                <c:pt idx="0">
                  <c:v>0.946353</c:v>
                </c:pt>
                <c:pt idx="1">
                  <c:v>1.892710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Slow Half Pumps - Data '!$B$13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'!$C$13:$I$13</c:f>
              <c:numCache>
                <c:ptCount val="7"/>
                <c:pt idx="0">
                  <c:v>1.099000</c:v>
                </c:pt>
                <c:pt idx="1">
                  <c:v>2.048000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Slow Half Pumps - Data '!$B$14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'!$C$14:$I$14</c:f>
              <c:numCache>
                <c:ptCount val="7"/>
                <c:pt idx="0">
                  <c:v>0.657007</c:v>
                </c:pt>
                <c:pt idx="1">
                  <c:v>1.224341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50799</xdr:rowOff>
    </xdr:from>
    <xdr:to>
      <xdr:col>7</xdr:col>
      <xdr:colOff>945447</xdr:colOff>
      <xdr:row>39</xdr:row>
      <xdr:rowOff>12699</xdr:rowOff>
    </xdr:to>
    <xdr:graphicFrame>
      <xdr:nvGraphicFramePr>
        <xdr:cNvPr id="2" name="Chart 2"/>
        <xdr:cNvGraphicFramePr/>
      </xdr:nvGraphicFramePr>
      <xdr:xfrm>
        <a:off x="0" y="5998209"/>
        <a:ext cx="9657648" cy="38481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50799</xdr:rowOff>
    </xdr:from>
    <xdr:to>
      <xdr:col>8</xdr:col>
      <xdr:colOff>405447</xdr:colOff>
      <xdr:row>37</xdr:row>
      <xdr:rowOff>203199</xdr:rowOff>
    </xdr:to>
    <xdr:graphicFrame>
      <xdr:nvGraphicFramePr>
        <xdr:cNvPr id="4" name="Chart 4"/>
        <xdr:cNvGraphicFramePr/>
      </xdr:nvGraphicFramePr>
      <xdr:xfrm>
        <a:off x="0" y="5481320"/>
        <a:ext cx="1036224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20</xdr:row>
      <xdr:rowOff>50799</xdr:rowOff>
    </xdr:from>
    <xdr:to>
      <xdr:col>8</xdr:col>
      <xdr:colOff>625554</xdr:colOff>
      <xdr:row>36</xdr:row>
      <xdr:rowOff>203199</xdr:rowOff>
    </xdr:to>
    <xdr:graphicFrame>
      <xdr:nvGraphicFramePr>
        <xdr:cNvPr id="6" name="Chart 6"/>
        <xdr:cNvGraphicFramePr/>
      </xdr:nvGraphicFramePr>
      <xdr:xfrm>
        <a:off x="0" y="5481320"/>
        <a:ext cx="1058235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19</xdr:row>
      <xdr:rowOff>50799</xdr:rowOff>
    </xdr:from>
    <xdr:to>
      <xdr:col>7</xdr:col>
      <xdr:colOff>657145</xdr:colOff>
      <xdr:row>35</xdr:row>
      <xdr:rowOff>203199</xdr:rowOff>
    </xdr:to>
    <xdr:graphicFrame>
      <xdr:nvGraphicFramePr>
        <xdr:cNvPr id="8" name="Chart 8"/>
        <xdr:cNvGraphicFramePr/>
      </xdr:nvGraphicFramePr>
      <xdr:xfrm>
        <a:off x="0" y="4659629"/>
        <a:ext cx="936934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18</xdr:row>
      <xdr:rowOff>50799</xdr:rowOff>
    </xdr:from>
    <xdr:to>
      <xdr:col>8</xdr:col>
      <xdr:colOff>618331</xdr:colOff>
      <xdr:row>34</xdr:row>
      <xdr:rowOff>203199</xdr:rowOff>
    </xdr:to>
    <xdr:graphicFrame>
      <xdr:nvGraphicFramePr>
        <xdr:cNvPr id="10" name="Chart 10"/>
        <xdr:cNvGraphicFramePr/>
      </xdr:nvGraphicFramePr>
      <xdr:xfrm>
        <a:off x="0" y="4659629"/>
        <a:ext cx="933053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9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>
      <c r="A1" t="s" s="2">
        <v>1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32.35" customHeight="1">
      <c r="A12" t="s" s="4">
        <v>16</v>
      </c>
      <c r="B12" s="3"/>
      <c r="C12" s="3"/>
      <c r="D12" s="3"/>
      <c r="E12" s="3"/>
      <c r="F12" s="3"/>
      <c r="G12" s="3"/>
      <c r="H12" s="3"/>
    </row>
    <row r="13" ht="20.35" customHeight="1">
      <c r="A13" t="s" s="5">
        <v>17</v>
      </c>
      <c r="B13" s="6"/>
      <c r="C13" s="5">
        <v>1.89271</v>
      </c>
      <c r="D13" s="5">
        <v>2.83906</v>
      </c>
      <c r="E13" s="6"/>
      <c r="F13" s="6"/>
      <c r="G13" s="6"/>
      <c r="H13" s="6"/>
    </row>
    <row r="14" ht="20.35" customHeight="1">
      <c r="A14" t="s" s="4">
        <v>18</v>
      </c>
      <c r="B14" s="3"/>
      <c r="C14" s="4">
        <v>4.748</v>
      </c>
      <c r="D14" s="4">
        <v>7.675</v>
      </c>
      <c r="E14" s="3"/>
      <c r="F14" s="3"/>
      <c r="G14" s="3"/>
      <c r="H14" s="3"/>
    </row>
    <row r="15" ht="20.35" customHeight="1">
      <c r="A15" t="s" s="5">
        <v>19</v>
      </c>
      <c r="B15" s="5">
        <f>(B$12*$C$5)*$D$8</f>
        <v>0</v>
      </c>
      <c r="C15" s="5">
        <f>(C$12*$C$5)*$D$8</f>
        <v>0</v>
      </c>
      <c r="D15" s="5">
        <f>(D$12*$C$5)*$D$8</f>
        <v>0</v>
      </c>
      <c r="E15" s="5">
        <f>(E$12*$C$5)*$D$8</f>
        <v>0</v>
      </c>
      <c r="F15" s="5">
        <f>(F$12*$C$5)*$D$8</f>
        <v>0</v>
      </c>
      <c r="G15" s="5">
        <f>(G$12*$C$5)*$D$8</f>
        <v>0</v>
      </c>
      <c r="H15" s="5">
        <f>(H$12*$C$5)*$D$8</f>
        <v>0</v>
      </c>
    </row>
    <row r="16" ht="32.35" customHeight="1">
      <c r="A16" t="s" s="4">
        <v>20</v>
      </c>
      <c r="B16" s="4">
        <f>B14/B18</f>
      </c>
      <c r="C16" s="4">
        <f>C14/C18</f>
        <v>1.756333143973941</v>
      </c>
      <c r="D16" s="4">
        <f>D14/D18</f>
        <v>2.83906</v>
      </c>
      <c r="E16" s="4">
        <f>E14/E18</f>
      </c>
      <c r="F16" s="4">
        <f>F14/F18</f>
      </c>
      <c r="G16" s="4">
        <f>G14/G18</f>
      </c>
      <c r="H16" s="4">
        <f>H14/H18</f>
      </c>
    </row>
    <row r="17" ht="32.35" customHeight="1">
      <c r="A17" t="s" s="5">
        <v>21</v>
      </c>
      <c r="B17" s="5">
        <f>B15/B19</f>
      </c>
      <c r="C17" s="5">
        <f>C15/C19</f>
      </c>
      <c r="D17" s="5">
        <f>D15/D19</f>
      </c>
      <c r="E17" s="5">
        <f>E15/E19</f>
      </c>
      <c r="F17" s="5">
        <f>F15/F19</f>
      </c>
      <c r="G17" s="5">
        <f>G15/G19</f>
      </c>
      <c r="H17" s="5">
        <f>H15/H19</f>
      </c>
    </row>
    <row r="18" ht="20.35" customHeight="1">
      <c r="A18" t="s" s="7">
        <v>22</v>
      </c>
      <c r="B18" s="7">
        <f>B14/B13</f>
      </c>
      <c r="C18" s="7">
        <v>2.703359562672152</v>
      </c>
      <c r="D18" s="7">
        <f>D14/D13</f>
        <v>2.703359562672152</v>
      </c>
      <c r="E18" s="8"/>
      <c r="F18" s="8"/>
      <c r="G18" s="8"/>
      <c r="H18" s="8"/>
    </row>
    <row r="19" ht="20.35" customHeight="1">
      <c r="A19" t="s" s="9">
        <v>23</v>
      </c>
      <c r="B19" s="9">
        <f>B15/B13</f>
      </c>
      <c r="C19" s="10"/>
      <c r="D19" s="10"/>
      <c r="E19" s="10"/>
      <c r="F19" s="10"/>
      <c r="G19" s="10"/>
      <c r="H19" s="10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8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8" width="12.25" style="11" customWidth="1"/>
    <col min="9" max="256" width="12.25" style="11" customWidth="1"/>
  </cols>
  <sheetData>
    <row r="1" ht="0" customHeight="1"/>
    <row r="2">
      <c r="A2" t="s" s="2">
        <v>24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4">
        <v>3.78541</v>
      </c>
      <c r="F13" s="4">
        <v>7.428871</v>
      </c>
      <c r="G13" s="3"/>
      <c r="H13" s="3"/>
    </row>
    <row r="14" ht="20.35" customHeight="1">
      <c r="A14" t="s" s="5">
        <v>18</v>
      </c>
      <c r="B14" s="5">
        <v>1.573</v>
      </c>
      <c r="C14" s="5">
        <v>3.489</v>
      </c>
      <c r="D14" s="5">
        <v>5.327</v>
      </c>
      <c r="E14" s="5">
        <v>7.189</v>
      </c>
      <c r="F14" s="5">
        <v>12.17</v>
      </c>
      <c r="G14" s="6"/>
      <c r="H14" s="6"/>
    </row>
    <row r="15" ht="32.35" customHeight="1">
      <c r="A15" t="s" s="4">
        <v>20</v>
      </c>
      <c r="B15" s="4">
        <f>B14/B17</f>
        <v>0.9087993095238096</v>
      </c>
      <c r="C15" s="4">
        <f>C14/C17</f>
        <v>2.015766554945055</v>
      </c>
      <c r="D15" s="4">
        <f>D14/D17</f>
        <v>3.077669371794872</v>
      </c>
      <c r="E15" s="4">
        <f>E14/E17</f>
        <v>4.153438166666667</v>
      </c>
      <c r="F15" s="4">
        <f>F14/F17</f>
        <v>7.031206355311356</v>
      </c>
      <c r="G15" s="3"/>
      <c r="H15" s="3"/>
    </row>
    <row r="16" ht="32.35" customHeight="1">
      <c r="A16" t="s" s="5">
        <v>25</v>
      </c>
      <c r="B16" s="5">
        <f>B14/B18</f>
        <v>0.946353</v>
      </c>
      <c r="C16" s="5">
        <f>C14/C18</f>
        <v>2.099062693579148</v>
      </c>
      <c r="D16" s="5">
        <f>D14/D18</f>
        <v>3.204845792116974</v>
      </c>
      <c r="E16" s="5">
        <f>E14/E18</f>
        <v>4.325067842975207</v>
      </c>
      <c r="F16" s="5">
        <f>F14/F18</f>
        <v>7.321752072472981</v>
      </c>
      <c r="G16" s="6"/>
      <c r="H16" s="6"/>
    </row>
    <row r="17" ht="20.35" customHeight="1">
      <c r="A17" t="s" s="7">
        <v>22</v>
      </c>
      <c r="B17" s="7">
        <v>1.730855188285978</v>
      </c>
      <c r="C17" s="7">
        <v>1.730855188285978</v>
      </c>
      <c r="D17" s="7">
        <v>1.730855188285978</v>
      </c>
      <c r="E17" s="7">
        <v>1.730855188285978</v>
      </c>
      <c r="F17" s="7">
        <v>1.730855188285978</v>
      </c>
      <c r="G17" s="8"/>
      <c r="H17" s="8"/>
    </row>
    <row r="18" ht="32.35" customHeight="1">
      <c r="A18" t="s" s="9">
        <v>26</v>
      </c>
      <c r="B18" s="9">
        <f>B14/B13</f>
        <v>1.66217045859209</v>
      </c>
      <c r="C18" s="9">
        <v>1.66217045859209</v>
      </c>
      <c r="D18" s="9">
        <v>1.66217045859209</v>
      </c>
      <c r="E18" s="9">
        <v>1.66217045859209</v>
      </c>
      <c r="F18" s="9">
        <v>1.66217045859209</v>
      </c>
      <c r="G18" s="10"/>
      <c r="H18" s="10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256" width="12.25" style="12" customWidth="1"/>
  </cols>
  <sheetData>
    <row r="1">
      <c r="A1" t="s" s="2">
        <v>27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20.35" customHeight="1">
      <c r="A12" t="s" s="4">
        <v>17</v>
      </c>
      <c r="B12" s="4">
        <v>1.0646471</v>
      </c>
      <c r="C12" s="4">
        <v>1.89271</v>
      </c>
      <c r="D12" s="4">
        <v>2.9961534</v>
      </c>
      <c r="E12" s="4">
        <v>3.88005</v>
      </c>
      <c r="F12" s="4">
        <v>7.57082</v>
      </c>
      <c r="G12" s="3"/>
      <c r="H12" s="3"/>
    </row>
    <row r="13" ht="20.35" customHeight="1">
      <c r="A13" t="s" s="5">
        <v>18</v>
      </c>
      <c r="B13" s="5">
        <v>2.174</v>
      </c>
      <c r="C13" s="5">
        <v>3.403</v>
      </c>
      <c r="D13" s="5">
        <v>5.612</v>
      </c>
      <c r="E13" s="5">
        <v>6.605</v>
      </c>
      <c r="F13" s="5">
        <v>16.85</v>
      </c>
      <c r="G13" s="6"/>
      <c r="H13" s="6"/>
    </row>
    <row r="14" ht="32.35" customHeight="1">
      <c r="A14" t="s" s="4">
        <v>20</v>
      </c>
      <c r="B14" s="4">
        <f>B13/B16</f>
        <v>1.256026509157509</v>
      </c>
      <c r="C14" s="4">
        <f>C13/C16</f>
        <v>1.966080133699634</v>
      </c>
      <c r="D14" s="4">
        <f>D13/D16</f>
        <v>3.242327860805861</v>
      </c>
      <c r="E14" s="4">
        <f>E13/E16</f>
        <v>3.816032701465202</v>
      </c>
      <c r="F14" s="4">
        <f>F13/F16</f>
        <v>9.735072069597072</v>
      </c>
      <c r="G14" s="3"/>
      <c r="H14" s="3"/>
    </row>
    <row r="15" ht="32.35" customHeight="1">
      <c r="A15" t="s" s="5">
        <v>28</v>
      </c>
      <c r="B15" s="5">
        <f>B13/B17</f>
        <v>1.0646471</v>
      </c>
      <c r="C15" s="5">
        <f>C13/C17</f>
        <v>1.666510616973321</v>
      </c>
      <c r="D15" s="5">
        <f>D13/D17</f>
        <v>2.748297849678013</v>
      </c>
      <c r="E15" s="5">
        <f>E13/E17</f>
        <v>3.234587900413984</v>
      </c>
      <c r="F15" s="5">
        <f>F13/F17</f>
        <v>8.251749602115916</v>
      </c>
      <c r="G15" s="6"/>
      <c r="H15" s="6"/>
    </row>
    <row r="16" ht="20.35" customHeight="1">
      <c r="A16" t="s" s="7">
        <v>22</v>
      </c>
      <c r="B16" s="7">
        <v>1.730855188285978</v>
      </c>
      <c r="C16" s="7">
        <v>1.730855188285978</v>
      </c>
      <c r="D16" s="7">
        <v>1.730855188285978</v>
      </c>
      <c r="E16" s="7">
        <v>1.730855188285978</v>
      </c>
      <c r="F16" s="7">
        <v>1.730855188285978</v>
      </c>
      <c r="G16" s="8"/>
      <c r="H16" s="8"/>
    </row>
    <row r="17" ht="32.35" customHeight="1">
      <c r="A17" t="s" s="9">
        <v>29</v>
      </c>
      <c r="B17" s="9">
        <f>B13/B12</f>
        <v>2.041991191259526</v>
      </c>
      <c r="C17" s="9">
        <v>2.041991191259526</v>
      </c>
      <c r="D17" s="9">
        <v>2.041991191259526</v>
      </c>
      <c r="E17" s="9">
        <v>2.041991191259526</v>
      </c>
      <c r="F17" s="9">
        <v>2.041991191259526</v>
      </c>
      <c r="G17" s="10"/>
      <c r="H17" s="10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6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256" width="12.25" style="13" customWidth="1"/>
  </cols>
  <sheetData>
    <row r="1" ht="0" customHeight="1"/>
    <row r="2">
      <c r="A2" t="s" s="2">
        <v>30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3"/>
      <c r="F13" s="3"/>
      <c r="G13" s="3"/>
      <c r="H13" s="3"/>
    </row>
    <row r="14" ht="20.35" customHeight="1">
      <c r="A14" t="s" s="5">
        <v>18</v>
      </c>
      <c r="B14" s="5">
        <v>2.833</v>
      </c>
      <c r="C14" s="5">
        <v>5.489</v>
      </c>
      <c r="D14" s="5">
        <v>8.414999999999999</v>
      </c>
      <c r="E14" s="6"/>
      <c r="F14" s="6"/>
      <c r="G14" s="6"/>
      <c r="H14" s="6"/>
    </row>
    <row r="15" ht="32.35" customHeight="1">
      <c r="A15" t="s" s="4">
        <v>20</v>
      </c>
      <c r="B15" s="4">
        <f>B14/B16</f>
        <v>1.636763155677656</v>
      </c>
      <c r="C15" s="4">
        <f>C14/C16</f>
        <v>3.171264723443223</v>
      </c>
      <c r="D15" s="4">
        <f>D14/D16</f>
        <v>4.861758543956044</v>
      </c>
      <c r="E15" s="4">
        <f>E14/E16</f>
        <v>0</v>
      </c>
      <c r="F15" s="4">
        <f>F14/F16</f>
        <v>0</v>
      </c>
      <c r="G15" s="3"/>
      <c r="H15" s="3"/>
    </row>
    <row r="16" ht="20.35" customHeight="1">
      <c r="A16" t="s" s="9">
        <v>22</v>
      </c>
      <c r="B16" s="9">
        <v>1.730855188285978</v>
      </c>
      <c r="C16" s="9">
        <v>1.730855188285978</v>
      </c>
      <c r="D16" s="9">
        <v>1.730855188285978</v>
      </c>
      <c r="E16" s="9">
        <v>1.730855188285978</v>
      </c>
      <c r="F16" s="9">
        <v>1.730855188285978</v>
      </c>
      <c r="G16" s="10"/>
      <c r="H16" s="10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5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4" customWidth="1"/>
    <col min="2" max="2" width="12.25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7" width="12.25" style="14" customWidth="1"/>
    <col min="8" max="8" width="12.25" style="14" customWidth="1"/>
    <col min="9" max="9" width="12.25" style="14" customWidth="1"/>
    <col min="10" max="256" width="12.25" style="14" customWidth="1"/>
  </cols>
  <sheetData>
    <row r="1">
      <c r="B1" t="s" s="2">
        <v>31</v>
      </c>
      <c r="C1"/>
      <c r="D1"/>
      <c r="E1"/>
      <c r="F1"/>
      <c r="G1"/>
      <c r="H1"/>
      <c r="I1"/>
    </row>
    <row r="2" ht="20.35" customHeight="1">
      <c r="B2" s="3"/>
      <c r="C2" t="s" s="4">
        <v>2</v>
      </c>
      <c r="D2" t="s" s="4">
        <v>3</v>
      </c>
      <c r="E2" s="3"/>
      <c r="F2" s="3"/>
      <c r="G2" s="3"/>
      <c r="H2" s="3"/>
      <c r="I2" s="3"/>
    </row>
    <row r="3" ht="20.35" customHeight="1">
      <c r="B3" t="s" s="5">
        <v>4</v>
      </c>
      <c r="C3" s="5">
        <v>-18</v>
      </c>
      <c r="D3" s="5">
        <f>C3*(PI()/180)</f>
        <v>-0.3141592653589793</v>
      </c>
      <c r="E3" s="6"/>
      <c r="F3" s="6"/>
      <c r="G3" s="6"/>
      <c r="H3" s="6"/>
      <c r="I3" s="6"/>
    </row>
    <row r="4" ht="20.35" customHeight="1">
      <c r="B4" t="s" s="4">
        <v>5</v>
      </c>
      <c r="C4" s="4">
        <v>23</v>
      </c>
      <c r="D4" s="4">
        <f>C4*(PI()/180)</f>
        <v>0.4014257279586958</v>
      </c>
      <c r="E4" s="3"/>
      <c r="F4" s="3"/>
      <c r="G4" s="3"/>
      <c r="H4" s="3"/>
      <c r="I4" s="3"/>
    </row>
    <row r="5" ht="20.35" customHeight="1">
      <c r="B5" t="s" s="5">
        <v>6</v>
      </c>
      <c r="C5" s="5">
        <f>C4-C3</f>
        <v>41</v>
      </c>
      <c r="D5" s="5">
        <f>D4-D3</f>
        <v>0.7155849933176751</v>
      </c>
      <c r="E5" s="6"/>
      <c r="F5" s="6"/>
      <c r="G5" s="6"/>
      <c r="H5" s="6"/>
      <c r="I5" s="6"/>
    </row>
    <row r="6" ht="20.35" customHeight="1">
      <c r="B6" s="3"/>
      <c r="C6" s="3"/>
      <c r="D6" s="3"/>
      <c r="E6" s="3"/>
      <c r="F6" s="3"/>
      <c r="G6" s="3"/>
      <c r="H6" s="3"/>
      <c r="I6" s="3"/>
    </row>
    <row r="7" ht="20.35" customHeight="1">
      <c r="B7" s="6"/>
      <c r="C7" s="6"/>
      <c r="D7" s="6"/>
      <c r="E7" t="s" s="5">
        <v>7</v>
      </c>
      <c r="F7" s="6"/>
      <c r="G7" s="6"/>
      <c r="H7" s="6"/>
      <c r="I7" s="6"/>
    </row>
    <row r="8" ht="20.35" customHeight="1">
      <c r="B8" s="3"/>
      <c r="C8" s="3"/>
      <c r="D8" s="3"/>
      <c r="E8" s="4">
        <v>0.467</v>
      </c>
      <c r="F8" s="3"/>
      <c r="G8" s="3"/>
      <c r="H8" s="3"/>
      <c r="I8" s="3"/>
    </row>
    <row r="9" ht="32.35" customHeight="1">
      <c r="B9" t="s" s="5">
        <v>8</v>
      </c>
      <c r="C9" s="5">
        <f>C7*C5</f>
        <v>0</v>
      </c>
      <c r="D9" s="5">
        <f>C7*D5</f>
        <v>0</v>
      </c>
      <c r="E9" s="6"/>
      <c r="F9" s="6"/>
      <c r="G9" s="6"/>
      <c r="H9" s="6"/>
      <c r="I9" s="6"/>
    </row>
    <row r="10" ht="20.35" customHeight="1">
      <c r="B10" s="3"/>
      <c r="C10" s="3"/>
      <c r="D10" s="3"/>
      <c r="E10" s="3"/>
      <c r="F10" s="3"/>
      <c r="G10" s="3"/>
      <c r="H10" s="3"/>
      <c r="I10" s="3"/>
    </row>
    <row r="11" ht="20.35" customHeight="1">
      <c r="B11" s="6"/>
      <c r="C11" t="s" s="5">
        <v>9</v>
      </c>
      <c r="D11" t="s" s="5">
        <v>10</v>
      </c>
      <c r="E11" t="s" s="5">
        <v>11</v>
      </c>
      <c r="F11" t="s" s="5">
        <v>12</v>
      </c>
      <c r="G11" t="s" s="5">
        <v>13</v>
      </c>
      <c r="H11" t="s" s="5">
        <v>14</v>
      </c>
      <c r="I11" t="s" s="5">
        <v>15</v>
      </c>
    </row>
    <row r="12" ht="20.35" customHeight="1">
      <c r="B12" t="s" s="4">
        <v>17</v>
      </c>
      <c r="C12" s="4">
        <v>0.946353</v>
      </c>
      <c r="D12" s="4">
        <v>1.89271</v>
      </c>
      <c r="E12" s="4">
        <v>1.5</v>
      </c>
      <c r="F12" s="4">
        <v>1.5</v>
      </c>
      <c r="G12" s="4">
        <v>1.5</v>
      </c>
      <c r="H12" s="4">
        <v>1.5</v>
      </c>
      <c r="I12" s="4">
        <v>1.5</v>
      </c>
    </row>
    <row r="13" ht="20.35" customHeight="1">
      <c r="B13" t="s" s="5">
        <v>18</v>
      </c>
      <c r="C13" s="5">
        <v>1.099</v>
      </c>
      <c r="D13" s="5">
        <v>2.048</v>
      </c>
      <c r="E13" s="5">
        <v>1.5</v>
      </c>
      <c r="F13" s="5">
        <v>1.5</v>
      </c>
      <c r="G13" s="5">
        <v>1.5</v>
      </c>
      <c r="H13" s="5">
        <v>1.5</v>
      </c>
      <c r="I13" s="5">
        <v>1.5</v>
      </c>
    </row>
    <row r="14" ht="32.35" customHeight="1">
      <c r="B14" t="s" s="4">
        <v>20</v>
      </c>
      <c r="C14" s="4">
        <f>C13/C15</f>
        <v>0.6570071467677405</v>
      </c>
      <c r="D14" s="4">
        <f>D13/D15</f>
        <v>1.224340888608128</v>
      </c>
      <c r="E14" s="4">
        <v>1.5</v>
      </c>
      <c r="F14" s="4">
        <v>1.5</v>
      </c>
      <c r="G14" s="4">
        <v>1.5</v>
      </c>
      <c r="H14" s="4">
        <v>1.5</v>
      </c>
      <c r="I14" s="4">
        <v>1.5</v>
      </c>
    </row>
    <row r="15" ht="20.35" customHeight="1">
      <c r="B15" t="s" s="9">
        <v>22</v>
      </c>
      <c r="C15" s="9">
        <v>1.672736750896423</v>
      </c>
      <c r="D15" s="9">
        <v>1.672736750896423</v>
      </c>
      <c r="E15" s="9">
        <v>1.672736750896423</v>
      </c>
      <c r="F15" s="9">
        <v>1.672736750896423</v>
      </c>
      <c r="G15" s="9">
        <v>1.672736750896423</v>
      </c>
      <c r="H15" s="10"/>
      <c r="I15" s="10"/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