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mc:AlternateContent xmlns:mc="http://schemas.openxmlformats.org/markup-compatibility/2006">
    <mc:Choice Requires="x15">
      <x15ac:absPath xmlns:x15ac="http://schemas.microsoft.com/office/spreadsheetml/2010/11/ac" url="C:\Users\tydng\Desktop\FSE-100-Team-4-Sheibanian\"/>
    </mc:Choice>
  </mc:AlternateContent>
  <xr:revisionPtr revIDLastSave="0" documentId="13_ncr:1_{D83C05D2-C092-4D75-96FE-7F8BAAE4775C}" xr6:coauthVersionLast="47" xr6:coauthVersionMax="47" xr10:uidLastSave="{00000000-0000-0000-0000-000000000000}"/>
  <bookViews>
    <workbookView xWindow="14295" yWindow="0" windowWidth="14610" windowHeight="15585"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7" i="11" l="1"/>
  <c r="F18" i="11"/>
  <c r="E20" i="11"/>
  <c r="F16" i="11"/>
  <c r="E15" i="11"/>
  <c r="F15" i="11" s="1"/>
  <c r="H7" i="11"/>
  <c r="F20" i="11" l="1"/>
  <c r="H20" i="11" s="1"/>
  <c r="E17" i="11"/>
  <c r="E19" i="11" s="1"/>
  <c r="F19" i="11" s="1"/>
  <c r="E10" i="11"/>
  <c r="H19" i="11" l="1"/>
  <c r="E18" i="11"/>
  <c r="F17" i="11"/>
  <c r="F10" i="11"/>
  <c r="E9" i="11"/>
  <c r="I5" i="11"/>
  <c r="I4" i="11" s="1"/>
  <c r="H35" i="11"/>
  <c r="H34" i="11"/>
  <c r="H28" i="11"/>
  <c r="H22" i="11"/>
  <c r="H14" i="11"/>
  <c r="H8" i="11"/>
  <c r="F9" i="11" l="1"/>
  <c r="E24" i="11"/>
  <c r="E25" i="11"/>
  <c r="E23" i="11"/>
  <c r="E26" i="11"/>
  <c r="F26" i="11" s="1"/>
  <c r="E27" i="11"/>
  <c r="E21" i="11"/>
  <c r="F21" i="11" s="1"/>
  <c r="F13" i="11"/>
  <c r="E11" i="11"/>
  <c r="F11" i="11" s="1"/>
  <c r="E12" i="11" s="1"/>
  <c r="F12" i="11" s="1"/>
  <c r="H9" i="11"/>
  <c r="I6" i="11"/>
  <c r="F23" i="11" l="1"/>
  <c r="H10" i="11"/>
  <c r="H13" i="11"/>
  <c r="J5" i="11"/>
  <c r="K5" i="11" s="1"/>
  <c r="L5" i="11" s="1"/>
  <c r="M5" i="11" s="1"/>
  <c r="N5" i="11" s="1"/>
  <c r="O5" i="11" s="1"/>
  <c r="P5" i="11" s="1"/>
  <c r="H15" i="11" l="1"/>
  <c r="H23" i="11"/>
  <c r="E32" i="11"/>
  <c r="F32" i="11" s="1"/>
  <c r="H32" i="11" s="1"/>
  <c r="E33" i="11"/>
  <c r="F33" i="11" s="1"/>
  <c r="H33" i="11" s="1"/>
  <c r="F29" i="11"/>
  <c r="H24" i="11"/>
  <c r="H16" i="11"/>
  <c r="H11" i="11"/>
  <c r="H12" i="11"/>
  <c r="P4" i="11"/>
  <c r="Q5" i="11"/>
  <c r="R5" i="11" s="1"/>
  <c r="S5" i="11" s="1"/>
  <c r="T5" i="11" s="1"/>
  <c r="U5" i="11" s="1"/>
  <c r="V5" i="11" s="1"/>
  <c r="W5" i="11" s="1"/>
  <c r="J6" i="11"/>
  <c r="H27" i="11" l="1"/>
  <c r="H26" i="11"/>
  <c r="E30" i="11"/>
  <c r="H29" i="11"/>
  <c r="H21" i="11"/>
  <c r="H18" i="11"/>
  <c r="H17" i="11"/>
  <c r="W4" i="11"/>
  <c r="X5" i="11"/>
  <c r="Y5" i="11" s="1"/>
  <c r="Z5" i="11" s="1"/>
  <c r="AA5" i="11" s="1"/>
  <c r="AB5" i="11" s="1"/>
  <c r="AC5" i="11" s="1"/>
  <c r="AD5" i="11" s="1"/>
  <c r="K6" i="11"/>
  <c r="F30" i="11" l="1"/>
  <c r="E31" i="11" s="1"/>
  <c r="F31" i="11" s="1"/>
  <c r="H31" i="11" s="1"/>
  <c r="H25" i="11"/>
  <c r="AE5" i="11"/>
  <c r="AF5" i="11" s="1"/>
  <c r="AG5" i="11" s="1"/>
  <c r="AH5" i="11" s="1"/>
  <c r="AI5" i="11" s="1"/>
  <c r="AJ5" i="11" s="1"/>
  <c r="AD4" i="11"/>
  <c r="L6" i="11"/>
  <c r="H30"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<sst xmlns="http://schemas.openxmlformats.org/spreadsheetml/2006/main" count="84" uniqueCount="63">
  <si>
    <t>Project SPYN</t>
  </si>
  <si>
    <t>Project start:</t>
  </si>
  <si>
    <t>Tyler Nguyen</t>
  </si>
  <si>
    <t>Project lead</t>
  </si>
  <si>
    <t>Display week:</t>
  </si>
  <si>
    <t>SIMPLE GANTT CHART by Vertex42.com</t>
  </si>
  <si>
    <t>Week 1</t>
  </si>
  <si>
    <t>Week 2</t>
  </si>
  <si>
    <t>Week 3</t>
  </si>
  <si>
    <t>Week 4</t>
  </si>
  <si>
    <t>Week 5</t>
  </si>
  <si>
    <t>Week 6</t>
  </si>
  <si>
    <t>Week 7</t>
  </si>
  <si>
    <t>Week 8</t>
  </si>
  <si>
    <t>https://www.vertex42.com/ExcelTemplates/simple-gantt-chart.html</t>
  </si>
  <si>
    <t>TASK</t>
  </si>
  <si>
    <t>ASSIGNED TO</t>
  </si>
  <si>
    <t>PROGRESS</t>
  </si>
  <si>
    <t>START</t>
  </si>
  <si>
    <t>END</t>
  </si>
  <si>
    <t xml:space="preserve">Do not delete this row. This row is hidden to preserve a formula that is used to highlight the current day within the project schedule. </t>
  </si>
  <si>
    <t>Milestone 1 - Getting Familiar with Connecting to EV</t>
  </si>
  <si>
    <t>Get Familiar With EV Kit</t>
  </si>
  <si>
    <t>Decide on the design of the Car</t>
  </si>
  <si>
    <t>Puneet Kaur</t>
  </si>
  <si>
    <t>Use Matlab to connect to EV</t>
  </si>
  <si>
    <t>Advait Yadav</t>
  </si>
  <si>
    <t>Learn how to Utilize the motors of the Kit</t>
  </si>
  <si>
    <t>Aarsh Duhlani</t>
  </si>
  <si>
    <t>Make inputs to move EV</t>
  </si>
  <si>
    <t>Brandon Prior</t>
  </si>
  <si>
    <t>Milestone 2 - Sensor Calibration</t>
  </si>
  <si>
    <t>Figure Out How to Pick Up Guy</t>
  </si>
  <si>
    <t xml:space="preserve">Integrate Color Sensor Into Car </t>
  </si>
  <si>
    <t>Integrate Sound Sensor Into Car</t>
  </si>
  <si>
    <t xml:space="preserve">Milestone 3 - Testing The Car </t>
  </si>
  <si>
    <t>Make sure the Car Doesn't Hurt Guy</t>
  </si>
  <si>
    <t>Ensure that the Car Doesn't Crash</t>
  </si>
  <si>
    <t>Figure out how to Navigate The Car Around the Maze</t>
  </si>
  <si>
    <t>Work on Assignments on Canvas</t>
  </si>
  <si>
    <t>Testing and validation</t>
  </si>
  <si>
    <t xml:space="preserve">Milestone 4 - Final Steps </t>
  </si>
  <si>
    <t>Demonstrate Car With Instructor</t>
  </si>
  <si>
    <t>Configure Car For Race</t>
  </si>
  <si>
    <t>Evaluate Progress</t>
  </si>
  <si>
    <t>Evaluate Peers</t>
  </si>
  <si>
    <t>Final Implementation</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</si>
  <si>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</si>
  <si>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</si>
  <si>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</si>
  <si>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</si>
  <si>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</si>
  <si>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</si>
  <si>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</si>
  <si>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</si>
  <si>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</si>
  <si>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</si>
  <si>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</si>
  <si>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</si>
  <si>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</si>
  <si>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</si>
  <si>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Integrate ball bearing Into Car</t>
  </si>
  <si>
    <t>Integrate Crash Sensor Into 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</si>
</sst>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8"/>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2"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7">
    <xf numFmtId="0" fontId="0" fillId="0" borderId="0" xfId="0"/>
    <xf numFmtId="0" fontId="1" fillId="0" borderId="0" xfId="0" applyFont="1"/>
    <xf numFmtId="0" fontId="0" fillId="0" borderId="0" xfId="0" applyAlignment="1">
      <alignment horizontal="center"/>
    </xf>
    <xf numFmtId="0" fontId="7"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8" fillId="0" borderId="0" xfId="0" applyFont="1" applyAlignment="1">
      <alignment horizontal="left" vertical="center"/>
    </xf>
    <xf numFmtId="0" fontId="9" fillId="0" borderId="0" xfId="0" applyFont="1" applyAlignment="1">
      <alignment horizontal="left" vertical="center"/>
    </xf>
    <xf numFmtId="0" fontId="11" fillId="0" borderId="0" xfId="0" applyFont="1"/>
    <xf numFmtId="0" fontId="1" fillId="0" borderId="0" xfId="0" applyFont="1" applyAlignment="1">
      <alignment horizontal="left" vertical="top"/>
    </xf>
    <xf numFmtId="0" fontId="10" fillId="0" borderId="0" xfId="0" applyFont="1" applyAlignment="1">
      <alignment vertical="top"/>
    </xf>
    <xf numFmtId="0" fontId="12" fillId="0" borderId="0" xfId="3"/>
    <xf numFmtId="0" fontId="12" fillId="0" borderId="0" xfId="3" applyAlignment="1">
      <alignment wrapText="1"/>
    </xf>
    <xf numFmtId="0" fontId="3" fillId="0" borderId="0" xfId="0" applyFont="1" applyAlignment="1">
      <alignment horizontal="center" vertical="center"/>
    </xf>
    <xf numFmtId="0" fontId="14" fillId="0" borderId="0" xfId="0" applyFont="1"/>
    <xf numFmtId="0" fontId="13" fillId="0" borderId="0" xfId="0" applyFont="1"/>
    <xf numFmtId="0" fontId="13" fillId="0" borderId="0" xfId="0" applyFont="1" applyAlignment="1">
      <alignment horizontal="center"/>
    </xf>
    <xf numFmtId="0" fontId="13" fillId="0" borderId="0" xfId="0" applyFont="1" applyAlignment="1">
      <alignment horizontal="center" vertical="center"/>
    </xf>
    <xf numFmtId="0" fontId="15" fillId="0" borderId="0" xfId="0" applyFont="1"/>
    <xf numFmtId="0" fontId="15" fillId="0" borderId="0" xfId="0" applyFont="1" applyAlignment="1">
      <alignment horizontal="center"/>
    </xf>
    <xf numFmtId="0" fontId="16" fillId="0" borderId="0" xfId="0" applyFont="1"/>
    <xf numFmtId="0" fontId="17"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0" fillId="12" borderId="20" xfId="0" applyNumberFormat="1" applyFont="1" applyFill="1" applyBorder="1" applyAlignment="1">
      <alignment horizontal="center" vertical="center"/>
    </xf>
    <xf numFmtId="167" fontId="20" fillId="12" borderId="18" xfId="0" applyNumberFormat="1" applyFont="1" applyFill="1" applyBorder="1" applyAlignment="1">
      <alignment horizontal="center" vertical="center"/>
    </xf>
    <xf numFmtId="167" fontId="20" fillId="12" borderId="19" xfId="0" applyNumberFormat="1" applyFont="1" applyFill="1" applyBorder="1" applyAlignment="1">
      <alignment horizontal="center" vertical="center"/>
    </xf>
    <xf numFmtId="0" fontId="21" fillId="2" borderId="17" xfId="0" applyFont="1" applyFill="1" applyBorder="1" applyAlignment="1">
      <alignment horizontal="center" vertical="center" shrinkToFit="1"/>
    </xf>
    <xf numFmtId="0" fontId="21" fillId="2" borderId="14" xfId="0" applyFont="1" applyFill="1" applyBorder="1" applyAlignment="1">
      <alignment horizontal="center" vertical="center" shrinkToFit="1"/>
    </xf>
    <xf numFmtId="0" fontId="21" fillId="2" borderId="15" xfId="0" applyFont="1" applyFill="1" applyBorder="1" applyAlignment="1">
      <alignment horizontal="center" vertical="center" shrinkToFit="1"/>
    </xf>
    <xf numFmtId="0" fontId="18" fillId="0" borderId="0" xfId="0" applyFont="1"/>
    <xf numFmtId="0" fontId="18" fillId="0" borderId="0" xfId="0" applyFont="1" applyAlignment="1">
      <alignment wrapText="1"/>
    </xf>
    <xf numFmtId="0" fontId="4" fillId="0" borderId="3" xfId="0" applyFont="1" applyBorder="1" applyAlignment="1">
      <alignment vertical="center"/>
    </xf>
    <xf numFmtId="0" fontId="22" fillId="6" borderId="0" xfId="0" applyFont="1" applyFill="1" applyAlignment="1">
      <alignment horizontal="left" vertical="center" indent="1"/>
    </xf>
    <xf numFmtId="0" fontId="18" fillId="6" borderId="0" xfId="11" applyFont="1" applyFill="1" applyBorder="1" applyAlignment="1">
      <alignment vertical="center"/>
    </xf>
    <xf numFmtId="9" fontId="1" fillId="6" borderId="0" xfId="2" applyFont="1" applyFill="1" applyBorder="1" applyAlignment="1">
      <alignment horizontal="center" vertical="center"/>
    </xf>
    <xf numFmtId="164" fontId="18"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8" fillId="3" borderId="6" xfId="12" applyFont="1" applyFill="1" applyBorder="1">
      <alignment horizontal="left" vertical="center" indent="2"/>
    </xf>
    <xf numFmtId="0" fontId="18" fillId="3" borderId="6" xfId="11" applyFont="1" applyFill="1" applyBorder="1" applyAlignment="1">
      <alignment vertical="center"/>
    </xf>
    <xf numFmtId="9" fontId="1" fillId="3" borderId="6" xfId="2" applyFont="1" applyFill="1" applyBorder="1" applyAlignment="1">
      <alignment horizontal="center" vertical="center"/>
    </xf>
    <xf numFmtId="164" fontId="18" fillId="3" borderId="6" xfId="10" applyFont="1" applyFill="1" applyBorder="1">
      <alignment horizontal="center" vertical="center"/>
    </xf>
    <xf numFmtId="0" fontId="4" fillId="0" borderId="4" xfId="0" applyFont="1" applyBorder="1" applyAlignment="1">
      <alignment vertical="center"/>
    </xf>
    <xf numFmtId="0" fontId="18" fillId="3" borderId="7" xfId="12" applyFont="1" applyFill="1" applyBorder="1">
      <alignment horizontal="left" vertical="center" indent="2"/>
    </xf>
    <xf numFmtId="0" fontId="18" fillId="3" borderId="7" xfId="11" applyFont="1" applyFill="1" applyBorder="1" applyAlignment="1">
      <alignment vertical="center"/>
    </xf>
    <xf numFmtId="9" fontId="1" fillId="3" borderId="7" xfId="2" applyFont="1" applyFill="1" applyBorder="1" applyAlignment="1">
      <alignment horizontal="center" vertical="center"/>
    </xf>
    <xf numFmtId="164" fontId="18" fillId="3" borderId="7" xfId="10" applyFont="1" applyFill="1" applyBorder="1">
      <alignment horizontal="center" vertical="center"/>
    </xf>
    <xf numFmtId="0" fontId="4" fillId="0" borderId="4" xfId="0" applyFont="1" applyBorder="1" applyAlignment="1">
      <alignment horizontal="right" vertical="center"/>
    </xf>
    <xf numFmtId="0" fontId="22" fillId="7" borderId="0" xfId="0" applyFont="1" applyFill="1" applyAlignment="1">
      <alignment horizontal="left" vertical="center" indent="1"/>
    </xf>
    <xf numFmtId="0" fontId="18" fillId="7" borderId="0" xfId="11" applyFont="1" applyFill="1" applyBorder="1" applyAlignment="1">
      <alignment vertical="center"/>
    </xf>
    <xf numFmtId="9" fontId="1" fillId="7" borderId="0" xfId="2" applyFont="1" applyFill="1" applyBorder="1" applyAlignment="1">
      <alignment horizontal="center" vertical="center"/>
    </xf>
    <xf numFmtId="164" fontId="18"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8" fillId="4" borderId="5" xfId="12" applyFont="1" applyFill="1" applyBorder="1">
      <alignment horizontal="left" vertical="center" indent="2"/>
    </xf>
    <xf numFmtId="0" fontId="18" fillId="4" borderId="5" xfId="11" applyFont="1" applyFill="1" applyBorder="1" applyAlignment="1">
      <alignment vertical="center"/>
    </xf>
    <xf numFmtId="9" fontId="1" fillId="4" borderId="5" xfId="2" applyFont="1" applyFill="1" applyBorder="1" applyAlignment="1">
      <alignment horizontal="center" vertical="center"/>
    </xf>
    <xf numFmtId="164" fontId="18" fillId="4" borderId="5" xfId="10" applyFont="1" applyFill="1" applyBorder="1">
      <alignment horizontal="center" vertical="center"/>
    </xf>
    <xf numFmtId="0" fontId="22" fillId="8" borderId="0" xfId="0" applyFont="1" applyFill="1" applyAlignment="1">
      <alignment horizontal="left" vertical="center" indent="1"/>
    </xf>
    <xf numFmtId="0" fontId="18" fillId="8" borderId="0" xfId="11" applyFont="1" applyFill="1" applyBorder="1" applyAlignment="1">
      <alignment vertical="center"/>
    </xf>
    <xf numFmtId="9" fontId="1" fillId="8" borderId="0" xfId="2" applyFont="1" applyFill="1" applyBorder="1" applyAlignment="1">
      <alignment horizontal="center" vertical="center"/>
    </xf>
    <xf numFmtId="164" fontId="18"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8" fillId="5" borderId="8" xfId="12" applyFont="1" applyFill="1" applyBorder="1">
      <alignment horizontal="left" vertical="center" indent="2"/>
    </xf>
    <xf numFmtId="0" fontId="18" fillId="5" borderId="8" xfId="11" applyFont="1" applyFill="1" applyBorder="1" applyAlignment="1">
      <alignment vertical="center"/>
    </xf>
    <xf numFmtId="9" fontId="1" fillId="5" borderId="8" xfId="2" applyFont="1" applyFill="1" applyBorder="1" applyAlignment="1">
      <alignment horizontal="center" vertical="center"/>
    </xf>
    <xf numFmtId="164" fontId="18" fillId="5" borderId="8" xfId="10" applyFont="1" applyFill="1" applyBorder="1">
      <alignment horizontal="center" vertical="center"/>
    </xf>
    <xf numFmtId="0" fontId="22" fillId="9" borderId="0" xfId="0" applyFont="1" applyFill="1" applyAlignment="1">
      <alignment horizontal="left" vertical="center" indent="1"/>
    </xf>
    <xf numFmtId="0" fontId="18" fillId="9" borderId="0" xfId="11" applyFont="1" applyFill="1" applyBorder="1" applyAlignment="1">
      <alignment vertical="center"/>
    </xf>
    <xf numFmtId="9" fontId="1" fillId="9" borderId="0" xfId="2" applyFont="1" applyFill="1" applyBorder="1" applyAlignment="1">
      <alignment horizontal="center" vertical="center"/>
    </xf>
    <xf numFmtId="164" fontId="18"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8" fillId="10" borderId="9" xfId="12" applyFont="1" applyFill="1" applyBorder="1">
      <alignment horizontal="left" vertical="center" indent="2"/>
    </xf>
    <xf numFmtId="0" fontId="18" fillId="10" borderId="9" xfId="11" applyFont="1" applyFill="1" applyBorder="1" applyAlignment="1">
      <alignment vertical="center"/>
    </xf>
    <xf numFmtId="9" fontId="1" fillId="10" borderId="9" xfId="2" applyFont="1" applyFill="1" applyBorder="1" applyAlignment="1">
      <alignment horizontal="center" vertical="center"/>
    </xf>
    <xf numFmtId="164" fontId="18" fillId="10" borderId="9" xfId="10" applyFont="1" applyFill="1" applyBorder="1">
      <alignment horizontal="center" vertical="center"/>
    </xf>
    <xf numFmtId="0" fontId="18" fillId="0" borderId="0" xfId="12" applyFont="1" applyBorder="1">
      <alignment horizontal="left" vertical="center" indent="2"/>
    </xf>
    <xf numFmtId="0" fontId="18" fillId="0" borderId="0" xfId="11" applyFont="1" applyBorder="1" applyAlignment="1">
      <alignment vertical="center"/>
    </xf>
    <xf numFmtId="9" fontId="1" fillId="0" borderId="0" xfId="2" applyFont="1" applyBorder="1" applyAlignment="1">
      <alignment horizontal="center" vertical="center"/>
    </xf>
    <xf numFmtId="164" fontId="18" fillId="0" borderId="0" xfId="10" applyFont="1" applyBorder="1">
      <alignment horizontal="center" vertical="center"/>
    </xf>
    <xf numFmtId="0" fontId="23" fillId="2" borderId="0" xfId="0" applyFont="1" applyFill="1" applyAlignment="1">
      <alignment horizontal="left" vertical="center" indent="1"/>
    </xf>
    <xf numFmtId="0" fontId="23" fillId="2" borderId="0" xfId="0" applyFont="1" applyFill="1" applyAlignment="1">
      <alignment vertical="center"/>
    </xf>
    <xf numFmtId="9" fontId="1" fillId="2" borderId="0" xfId="2" applyFont="1" applyFill="1" applyBorder="1" applyAlignment="1">
      <alignment horizontal="center" vertical="center"/>
    </xf>
    <xf numFmtId="164" fontId="24"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5" fillId="0" borderId="0" xfId="6" applyFont="1" applyAlignment="1">
      <alignment horizontal="left" vertical="center" indent="1"/>
    </xf>
    <xf numFmtId="0" fontId="25" fillId="0" borderId="0" xfId="7" applyFont="1" applyAlignment="1">
      <alignment horizontal="left" vertical="center" indent="1"/>
    </xf>
    <xf numFmtId="0" fontId="28" fillId="0" borderId="0" xfId="5" applyFont="1" applyAlignment="1">
      <alignment horizontal="left"/>
    </xf>
    <xf numFmtId="0" fontId="8" fillId="0" borderId="0" xfId="0" applyFont="1" applyAlignment="1">
      <alignment horizontal="left" vertical="center" indent="1"/>
    </xf>
    <xf numFmtId="0" fontId="3" fillId="0" borderId="0" xfId="0" applyFont="1" applyAlignment="1">
      <alignment horizontal="left" vertical="top" indent="1"/>
    </xf>
    <xf numFmtId="0" fontId="25"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166" fontId="18" fillId="2" borderId="18" xfId="0" applyNumberFormat="1" applyFont="1" applyFill="1" applyBorder="1" applyAlignment="1">
      <alignment horizontal="center" vertical="center" wrapText="1"/>
    </xf>
    <xf numFmtId="166" fontId="18" fillId="2" borderId="13" xfId="0" applyNumberFormat="1" applyFont="1" applyFill="1" applyBorder="1" applyAlignment="1">
      <alignment horizontal="center" vertical="center" wrapText="1"/>
    </xf>
    <xf numFmtId="166" fontId="18" fillId="2" borderId="19" xfId="0" applyNumberFormat="1" applyFont="1" applyFill="1" applyBorder="1" applyAlignment="1">
      <alignment horizontal="center" vertical="center" wrapText="1"/>
    </xf>
    <xf numFmtId="0" fontId="19" fillId="11" borderId="16" xfId="0" applyFont="1" applyFill="1" applyBorder="1" applyAlignment="1">
      <alignment horizontal="center" vertical="center"/>
    </xf>
    <xf numFmtId="0" fontId="4" fillId="2" borderId="21" xfId="0" applyFont="1" applyFill="1" applyBorder="1"/>
    <xf numFmtId="0" fontId="26" fillId="0" borderId="0" xfId="0" applyFont="1" applyAlignment="1">
      <alignment horizontal="left"/>
    </xf>
    <xf numFmtId="0" fontId="27" fillId="0" borderId="0" xfId="0" applyFont="1"/>
    <xf numFmtId="165" fontId="26" fillId="0" borderId="0" xfId="9" applyFont="1" applyBorder="1" applyAlignment="1">
      <alignment horizontal="left"/>
    </xf>
    <xf numFmtId="0" fontId="25" fillId="0" borderId="0" xfId="8" applyFont="1" applyAlignment="1">
      <alignment horizontal="left"/>
    </xf>
    <xf numFmtId="0" fontId="4" fillId="0" borderId="0" xfId="0" applyFont="1"/>
    <xf numFmtId="0" fontId="12" fillId="0" borderId="0" xfId="3" applyAlignment="1">
      <alignment wrapText="1"/>
    </xf>
    <xf numFmtId="0" fontId="19"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9"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1">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A11" zoomScale="81" zoomScaleNormal="100" zoomScalePageLayoutView="70" workbookViewId="0">
      <selection activeCell="F26" sqref="F26"/>
    </sheetView>
  </sheetViews>
  <sheetFormatPr defaultColWidth="8.75" defaultRowHeight="30" customHeight="1" x14ac:dyDescent="0.2"/>
  <cols>
    <col min="1" max="1" width="2.75" style="12" customWidth="1"/>
    <col min="2" max="2" width="28.5" bestFit="1"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x14ac:dyDescent="1.1000000000000001">
      <c r="A1" s="13"/>
      <c r="B1" s="95" t="s">
        <v>0</v>
      </c>
      <c r="C1" s="15"/>
      <c r="D1" s="16"/>
      <c r="E1" s="17"/>
      <c r="F1" s="18"/>
      <c r="H1" s="1"/>
      <c r="I1" s="111" t="s">
        <v>1</v>
      </c>
      <c r="J1" s="112"/>
      <c r="K1" s="112"/>
      <c r="L1" s="112"/>
      <c r="M1" s="112"/>
      <c r="N1" s="112"/>
      <c r="O1" s="112"/>
      <c r="P1" s="21"/>
      <c r="Q1" s="110">
        <v>45202</v>
      </c>
      <c r="R1" s="109"/>
      <c r="S1" s="109"/>
      <c r="T1" s="109"/>
      <c r="U1" s="109"/>
      <c r="V1" s="109"/>
      <c r="W1" s="109"/>
      <c r="X1" s="109"/>
      <c r="Y1" s="109"/>
      <c r="Z1" s="109"/>
    </row>
    <row r="2" spans="1:64" ht="30" customHeight="1" x14ac:dyDescent="0.5">
      <c r="B2" s="93" t="s">
        <v>2</v>
      </c>
      <c r="C2" s="94" t="s">
        <v>3</v>
      </c>
      <c r="D2" s="19"/>
      <c r="E2" s="20"/>
      <c r="F2" s="19"/>
      <c r="I2" s="111" t="s">
        <v>4</v>
      </c>
      <c r="J2" s="112"/>
      <c r="K2" s="112"/>
      <c r="L2" s="112"/>
      <c r="M2" s="112"/>
      <c r="N2" s="112"/>
      <c r="O2" s="112"/>
      <c r="P2" s="21"/>
      <c r="Q2" s="108">
        <v>1</v>
      </c>
      <c r="R2" s="109"/>
      <c r="S2" s="109"/>
      <c r="T2" s="109"/>
      <c r="U2" s="109"/>
      <c r="V2" s="109"/>
      <c r="W2" s="109"/>
      <c r="X2" s="109"/>
      <c r="Y2" s="109"/>
      <c r="Z2" s="109"/>
    </row>
    <row r="3" spans="1:64" s="23" customFormat="1" ht="30" customHeight="1" x14ac:dyDescent="0.25">
      <c r="A3" s="12"/>
      <c r="B3" s="22" t="s">
        <v>5</v>
      </c>
      <c r="D3" s="24"/>
      <c r="E3" s="25"/>
      <c r="I3" s="103" t="s">
        <v>6</v>
      </c>
      <c r="J3" s="104"/>
      <c r="K3" s="104"/>
      <c r="L3" s="104"/>
      <c r="M3" s="104"/>
      <c r="N3" s="104"/>
      <c r="O3" s="104"/>
      <c r="P3" s="103" t="s">
        <v>7</v>
      </c>
      <c r="Q3" s="104"/>
      <c r="R3" s="104"/>
      <c r="S3" s="104"/>
      <c r="T3" s="104"/>
      <c r="U3" s="104"/>
      <c r="V3" s="104"/>
      <c r="W3" s="103" t="s">
        <v>8</v>
      </c>
      <c r="X3" s="104"/>
      <c r="Y3" s="104"/>
      <c r="Z3" s="104"/>
      <c r="AA3" s="104"/>
      <c r="AB3" s="104"/>
      <c r="AC3" s="104"/>
      <c r="AD3" s="103" t="s">
        <v>9</v>
      </c>
      <c r="AE3" s="104"/>
      <c r="AF3" s="104"/>
      <c r="AG3" s="104"/>
      <c r="AH3" s="104"/>
      <c r="AI3" s="104"/>
      <c r="AJ3" s="104"/>
      <c r="AK3" s="103" t="s">
        <v>10</v>
      </c>
      <c r="AL3" s="104"/>
      <c r="AM3" s="104"/>
      <c r="AN3" s="104"/>
      <c r="AO3" s="104"/>
      <c r="AP3" s="104"/>
      <c r="AQ3" s="104"/>
      <c r="AR3" s="103" t="s">
        <v>11</v>
      </c>
      <c r="AS3" s="104"/>
      <c r="AT3" s="104"/>
      <c r="AU3" s="104"/>
      <c r="AV3" s="104"/>
      <c r="AW3" s="104"/>
      <c r="AX3" s="104"/>
      <c r="AY3" s="103" t="s">
        <v>12</v>
      </c>
      <c r="AZ3" s="104"/>
      <c r="BA3" s="104"/>
      <c r="BB3" s="104"/>
      <c r="BC3" s="104"/>
      <c r="BD3" s="104"/>
      <c r="BE3" s="104"/>
      <c r="BF3" s="103" t="s">
        <v>13</v>
      </c>
      <c r="BG3" s="104"/>
      <c r="BH3" s="104"/>
      <c r="BI3" s="104"/>
      <c r="BJ3" s="104"/>
      <c r="BK3" s="104"/>
      <c r="BL3" s="104"/>
    </row>
    <row r="4" spans="1:64" s="23" customFormat="1" ht="30" customHeight="1" x14ac:dyDescent="0.2">
      <c r="A4" s="13"/>
      <c r="B4" s="26" t="s">
        <v>14</v>
      </c>
      <c r="E4" s="27"/>
      <c r="I4" s="103">
        <f>I5</f>
        <v>45201</v>
      </c>
      <c r="J4" s="104"/>
      <c r="K4" s="104"/>
      <c r="L4" s="104"/>
      <c r="M4" s="104"/>
      <c r="N4" s="104"/>
      <c r="O4" s="104"/>
      <c r="P4" s="104">
        <f>P5</f>
        <v>45208</v>
      </c>
      <c r="Q4" s="104"/>
      <c r="R4" s="104"/>
      <c r="S4" s="104"/>
      <c r="T4" s="104"/>
      <c r="U4" s="104"/>
      <c r="V4" s="104"/>
      <c r="W4" s="104">
        <f>W5</f>
        <v>45215</v>
      </c>
      <c r="X4" s="104"/>
      <c r="Y4" s="104"/>
      <c r="Z4" s="104"/>
      <c r="AA4" s="104"/>
      <c r="AB4" s="104"/>
      <c r="AC4" s="104"/>
      <c r="AD4" s="104">
        <f>AD5</f>
        <v>45222</v>
      </c>
      <c r="AE4" s="104"/>
      <c r="AF4" s="104"/>
      <c r="AG4" s="104"/>
      <c r="AH4" s="104"/>
      <c r="AI4" s="104"/>
      <c r="AJ4" s="104"/>
      <c r="AK4" s="104">
        <f>AK5</f>
        <v>45229</v>
      </c>
      <c r="AL4" s="104"/>
      <c r="AM4" s="104"/>
      <c r="AN4" s="104"/>
      <c r="AO4" s="104"/>
      <c r="AP4" s="104"/>
      <c r="AQ4" s="104"/>
      <c r="AR4" s="104">
        <f>AR5</f>
        <v>45236</v>
      </c>
      <c r="AS4" s="104"/>
      <c r="AT4" s="104"/>
      <c r="AU4" s="104"/>
      <c r="AV4" s="104"/>
      <c r="AW4" s="104"/>
      <c r="AX4" s="104"/>
      <c r="AY4" s="104">
        <f>AY5</f>
        <v>45243</v>
      </c>
      <c r="AZ4" s="104"/>
      <c r="BA4" s="104"/>
      <c r="BB4" s="104"/>
      <c r="BC4" s="104"/>
      <c r="BD4" s="104"/>
      <c r="BE4" s="104"/>
      <c r="BF4" s="104">
        <f>BF5</f>
        <v>45250</v>
      </c>
      <c r="BG4" s="104"/>
      <c r="BH4" s="104"/>
      <c r="BI4" s="104"/>
      <c r="BJ4" s="104"/>
      <c r="BK4" s="104"/>
      <c r="BL4" s="105"/>
    </row>
    <row r="5" spans="1:64" s="23" customFormat="1" ht="15" customHeight="1" x14ac:dyDescent="0.2">
      <c r="A5" s="113"/>
      <c r="B5" s="114" t="s">
        <v>15</v>
      </c>
      <c r="C5" s="116" t="s">
        <v>16</v>
      </c>
      <c r="D5" s="106" t="s">
        <v>17</v>
      </c>
      <c r="E5" s="106" t="s">
        <v>18</v>
      </c>
      <c r="F5" s="106" t="s">
        <v>19</v>
      </c>
      <c r="I5" s="28">
        <f>Project_Start-WEEKDAY(Project_Start,1)+2+7*(Display_Week-1)</f>
        <v>45201</v>
      </c>
      <c r="J5" s="28">
        <f>I5+1</f>
        <v>45202</v>
      </c>
      <c r="K5" s="28">
        <f t="shared" ref="K5:AX5" si="0">J5+1</f>
        <v>45203</v>
      </c>
      <c r="L5" s="28">
        <f t="shared" si="0"/>
        <v>45204</v>
      </c>
      <c r="M5" s="28">
        <f t="shared" si="0"/>
        <v>45205</v>
      </c>
      <c r="N5" s="28">
        <f t="shared" si="0"/>
        <v>45206</v>
      </c>
      <c r="O5" s="29">
        <f t="shared" si="0"/>
        <v>45207</v>
      </c>
      <c r="P5" s="30">
        <f>O5+1</f>
        <v>45208</v>
      </c>
      <c r="Q5" s="28">
        <f>P5+1</f>
        <v>45209</v>
      </c>
      <c r="R5" s="28">
        <f t="shared" si="0"/>
        <v>45210</v>
      </c>
      <c r="S5" s="28">
        <f t="shared" si="0"/>
        <v>45211</v>
      </c>
      <c r="T5" s="28">
        <f t="shared" si="0"/>
        <v>45212</v>
      </c>
      <c r="U5" s="28">
        <f t="shared" si="0"/>
        <v>45213</v>
      </c>
      <c r="V5" s="29">
        <f t="shared" si="0"/>
        <v>45214</v>
      </c>
      <c r="W5" s="30">
        <f>V5+1</f>
        <v>45215</v>
      </c>
      <c r="X5" s="28">
        <f>W5+1</f>
        <v>45216</v>
      </c>
      <c r="Y5" s="28">
        <f t="shared" si="0"/>
        <v>45217</v>
      </c>
      <c r="Z5" s="28">
        <f t="shared" si="0"/>
        <v>45218</v>
      </c>
      <c r="AA5" s="28">
        <f t="shared" si="0"/>
        <v>45219</v>
      </c>
      <c r="AB5" s="28">
        <f t="shared" si="0"/>
        <v>45220</v>
      </c>
      <c r="AC5" s="29">
        <f t="shared" si="0"/>
        <v>45221</v>
      </c>
      <c r="AD5" s="30">
        <f>AC5+1</f>
        <v>45222</v>
      </c>
      <c r="AE5" s="28">
        <f>AD5+1</f>
        <v>45223</v>
      </c>
      <c r="AF5" s="28">
        <f t="shared" si="0"/>
        <v>45224</v>
      </c>
      <c r="AG5" s="28">
        <f t="shared" si="0"/>
        <v>45225</v>
      </c>
      <c r="AH5" s="28">
        <f t="shared" si="0"/>
        <v>45226</v>
      </c>
      <c r="AI5" s="28">
        <f t="shared" si="0"/>
        <v>45227</v>
      </c>
      <c r="AJ5" s="29">
        <f t="shared" si="0"/>
        <v>45228</v>
      </c>
      <c r="AK5" s="30">
        <f>AJ5+1</f>
        <v>45229</v>
      </c>
      <c r="AL5" s="28">
        <f>AK5+1</f>
        <v>45230</v>
      </c>
      <c r="AM5" s="28">
        <f t="shared" si="0"/>
        <v>45231</v>
      </c>
      <c r="AN5" s="28">
        <f t="shared" si="0"/>
        <v>45232</v>
      </c>
      <c r="AO5" s="28">
        <f t="shared" si="0"/>
        <v>45233</v>
      </c>
      <c r="AP5" s="28">
        <f t="shared" si="0"/>
        <v>45234</v>
      </c>
      <c r="AQ5" s="29">
        <f t="shared" si="0"/>
        <v>45235</v>
      </c>
      <c r="AR5" s="30">
        <f>AQ5+1</f>
        <v>45236</v>
      </c>
      <c r="AS5" s="28">
        <f>AR5+1</f>
        <v>45237</v>
      </c>
      <c r="AT5" s="28">
        <f t="shared" si="0"/>
        <v>45238</v>
      </c>
      <c r="AU5" s="28">
        <f t="shared" si="0"/>
        <v>45239</v>
      </c>
      <c r="AV5" s="28">
        <f t="shared" si="0"/>
        <v>45240</v>
      </c>
      <c r="AW5" s="28">
        <f t="shared" si="0"/>
        <v>45241</v>
      </c>
      <c r="AX5" s="29">
        <f t="shared" si="0"/>
        <v>45242</v>
      </c>
      <c r="AY5" s="30">
        <f>AX5+1</f>
        <v>45243</v>
      </c>
      <c r="AZ5" s="28">
        <f>AY5+1</f>
        <v>45244</v>
      </c>
      <c r="BA5" s="28">
        <f t="shared" ref="BA5:BE5" si="1">AZ5+1</f>
        <v>45245</v>
      </c>
      <c r="BB5" s="28">
        <f t="shared" si="1"/>
        <v>45246</v>
      </c>
      <c r="BC5" s="28">
        <f t="shared" si="1"/>
        <v>45247</v>
      </c>
      <c r="BD5" s="28">
        <f t="shared" si="1"/>
        <v>45248</v>
      </c>
      <c r="BE5" s="29">
        <f t="shared" si="1"/>
        <v>45249</v>
      </c>
      <c r="BF5" s="30">
        <f>BE5+1</f>
        <v>45250</v>
      </c>
      <c r="BG5" s="28">
        <f>BF5+1</f>
        <v>45251</v>
      </c>
      <c r="BH5" s="28">
        <f t="shared" ref="BH5:BL5" si="2">BG5+1</f>
        <v>45252</v>
      </c>
      <c r="BI5" s="28">
        <f t="shared" si="2"/>
        <v>45253</v>
      </c>
      <c r="BJ5" s="28">
        <f t="shared" si="2"/>
        <v>45254</v>
      </c>
      <c r="BK5" s="28">
        <f t="shared" si="2"/>
        <v>45255</v>
      </c>
      <c r="BL5" s="28">
        <f t="shared" si="2"/>
        <v>45256</v>
      </c>
    </row>
    <row r="6" spans="1:64" s="23" customFormat="1" ht="15" customHeight="1" thickBot="1" x14ac:dyDescent="0.25">
      <c r="A6" s="113"/>
      <c r="B6" s="115"/>
      <c r="C6" s="107"/>
      <c r="D6" s="107"/>
      <c r="E6" s="107"/>
      <c r="F6" s="107"/>
      <c r="I6" s="31" t="str">
        <f t="shared" ref="I6:AN6" si="3">LEFT(TEXT(I5,"ddd"),1)</f>
        <v>M</v>
      </c>
      <c r="J6" s="32" t="str">
        <f t="shared" si="3"/>
        <v>T</v>
      </c>
      <c r="K6" s="32" t="str">
        <f t="shared" si="3"/>
        <v>W</v>
      </c>
      <c r="L6" s="32" t="str">
        <f t="shared" si="3"/>
        <v>T</v>
      </c>
      <c r="M6" s="32" t="str">
        <f t="shared" si="3"/>
        <v>F</v>
      </c>
      <c r="N6" s="32" t="str">
        <f t="shared" si="3"/>
        <v>S</v>
      </c>
      <c r="O6" s="32" t="str">
        <f t="shared" si="3"/>
        <v>S</v>
      </c>
      <c r="P6" s="32" t="str">
        <f t="shared" si="3"/>
        <v>M</v>
      </c>
      <c r="Q6" s="32" t="str">
        <f t="shared" si="3"/>
        <v>T</v>
      </c>
      <c r="R6" s="32" t="str">
        <f t="shared" si="3"/>
        <v>W</v>
      </c>
      <c r="S6" s="32" t="str">
        <f t="shared" si="3"/>
        <v>T</v>
      </c>
      <c r="T6" s="32" t="str">
        <f t="shared" si="3"/>
        <v>F</v>
      </c>
      <c r="U6" s="32" t="str">
        <f t="shared" si="3"/>
        <v>S</v>
      </c>
      <c r="V6" s="32" t="str">
        <f t="shared" si="3"/>
        <v>S</v>
      </c>
      <c r="W6" s="32" t="str">
        <f t="shared" si="3"/>
        <v>M</v>
      </c>
      <c r="X6" s="32" t="str">
        <f t="shared" si="3"/>
        <v>T</v>
      </c>
      <c r="Y6" s="32" t="str">
        <f t="shared" si="3"/>
        <v>W</v>
      </c>
      <c r="Z6" s="32" t="str">
        <f t="shared" si="3"/>
        <v>T</v>
      </c>
      <c r="AA6" s="32" t="str">
        <f t="shared" si="3"/>
        <v>F</v>
      </c>
      <c r="AB6" s="32" t="str">
        <f t="shared" si="3"/>
        <v>S</v>
      </c>
      <c r="AC6" s="32" t="str">
        <f t="shared" si="3"/>
        <v>S</v>
      </c>
      <c r="AD6" s="32" t="str">
        <f t="shared" si="3"/>
        <v>M</v>
      </c>
      <c r="AE6" s="32" t="str">
        <f t="shared" si="3"/>
        <v>T</v>
      </c>
      <c r="AF6" s="32" t="str">
        <f t="shared" si="3"/>
        <v>W</v>
      </c>
      <c r="AG6" s="32" t="str">
        <f t="shared" si="3"/>
        <v>T</v>
      </c>
      <c r="AH6" s="32" t="str">
        <f t="shared" si="3"/>
        <v>F</v>
      </c>
      <c r="AI6" s="32" t="str">
        <f t="shared" si="3"/>
        <v>S</v>
      </c>
      <c r="AJ6" s="32" t="str">
        <f t="shared" si="3"/>
        <v>S</v>
      </c>
      <c r="AK6" s="32" t="str">
        <f t="shared" si="3"/>
        <v>M</v>
      </c>
      <c r="AL6" s="32" t="str">
        <f t="shared" si="3"/>
        <v>T</v>
      </c>
      <c r="AM6" s="32" t="str">
        <f t="shared" si="3"/>
        <v>W</v>
      </c>
      <c r="AN6" s="32" t="str">
        <f t="shared" si="3"/>
        <v>T</v>
      </c>
      <c r="AO6" s="32" t="str">
        <f t="shared" ref="AO6:BL6" si="4">LEFT(TEXT(AO5,"ddd"),1)</f>
        <v>F</v>
      </c>
      <c r="AP6" s="32" t="str">
        <f t="shared" si="4"/>
        <v>S</v>
      </c>
      <c r="AQ6" s="32" t="str">
        <f t="shared" si="4"/>
        <v>S</v>
      </c>
      <c r="AR6" s="32" t="str">
        <f t="shared" si="4"/>
        <v>M</v>
      </c>
      <c r="AS6" s="32" t="str">
        <f t="shared" si="4"/>
        <v>T</v>
      </c>
      <c r="AT6" s="32" t="str">
        <f t="shared" si="4"/>
        <v>W</v>
      </c>
      <c r="AU6" s="32" t="str">
        <f t="shared" si="4"/>
        <v>T</v>
      </c>
      <c r="AV6" s="32" t="str">
        <f t="shared" si="4"/>
        <v>F</v>
      </c>
      <c r="AW6" s="32" t="str">
        <f t="shared" si="4"/>
        <v>S</v>
      </c>
      <c r="AX6" s="32" t="str">
        <f t="shared" si="4"/>
        <v>S</v>
      </c>
      <c r="AY6" s="32" t="str">
        <f t="shared" si="4"/>
        <v>M</v>
      </c>
      <c r="AZ6" s="32" t="str">
        <f t="shared" si="4"/>
        <v>T</v>
      </c>
      <c r="BA6" s="32" t="str">
        <f t="shared" si="4"/>
        <v>W</v>
      </c>
      <c r="BB6" s="32" t="str">
        <f t="shared" si="4"/>
        <v>T</v>
      </c>
      <c r="BC6" s="32" t="str">
        <f t="shared" si="4"/>
        <v>F</v>
      </c>
      <c r="BD6" s="32" t="str">
        <f t="shared" si="4"/>
        <v>S</v>
      </c>
      <c r="BE6" s="32" t="str">
        <f t="shared" si="4"/>
        <v>S</v>
      </c>
      <c r="BF6" s="32" t="str">
        <f t="shared" si="4"/>
        <v>M</v>
      </c>
      <c r="BG6" s="32" t="str">
        <f t="shared" si="4"/>
        <v>T</v>
      </c>
      <c r="BH6" s="32" t="str">
        <f t="shared" si="4"/>
        <v>W</v>
      </c>
      <c r="BI6" s="32" t="str">
        <f t="shared" si="4"/>
        <v>T</v>
      </c>
      <c r="BJ6" s="32" t="str">
        <f t="shared" si="4"/>
        <v>F</v>
      </c>
      <c r="BK6" s="32" t="str">
        <f t="shared" si="4"/>
        <v>S</v>
      </c>
      <c r="BL6" s="33" t="str">
        <f t="shared" si="4"/>
        <v>S</v>
      </c>
    </row>
    <row r="7" spans="1:64" s="23" customFormat="1" ht="30" hidden="1" customHeight="1" thickBot="1" x14ac:dyDescent="0.25">
      <c r="A7" s="12" t="s">
        <v>20</v>
      </c>
      <c r="B7" s="34"/>
      <c r="C7" s="35"/>
      <c r="D7" s="34"/>
      <c r="E7" s="34"/>
      <c r="F7" s="34"/>
      <c r="H7" s="23" t="str">
        <f>IF(OR(ISBLANK(task_start),ISBLANK(task_end)),"",task_end-task_start+1)</f>
        <v/>
      </c>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row>
    <row r="8" spans="1:64" s="43" customFormat="1" ht="30" customHeight="1" thickBot="1" x14ac:dyDescent="0.25">
      <c r="A8" s="13"/>
      <c r="B8" s="37" t="s">
        <v>21</v>
      </c>
      <c r="C8" s="38"/>
      <c r="D8" s="39"/>
      <c r="E8" s="40"/>
      <c r="F8" s="41"/>
      <c r="G8" s="14"/>
      <c r="H8" s="4" t="str">
        <f t="shared" ref="H8:H35" si="5">IF(OR(ISBLANK(task_start),ISBLANK(task_end)),"",task_end-task_start+1)</f>
        <v/>
      </c>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row>
    <row r="9" spans="1:64" s="43" customFormat="1" ht="30" customHeight="1" thickBot="1" x14ac:dyDescent="0.25">
      <c r="A9" s="13"/>
      <c r="B9" s="44" t="s">
        <v>22</v>
      </c>
      <c r="C9" s="45" t="s">
        <v>2</v>
      </c>
      <c r="D9" s="46">
        <v>1</v>
      </c>
      <c r="E9" s="47">
        <f>Project_Start</f>
        <v>45202</v>
      </c>
      <c r="F9" s="47">
        <f>E9+3</f>
        <v>45205</v>
      </c>
      <c r="G9" s="14"/>
      <c r="H9" s="4">
        <f t="shared" si="5"/>
        <v>4</v>
      </c>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c r="BK9" s="48"/>
      <c r="BL9" s="48"/>
    </row>
    <row r="10" spans="1:64" s="43" customFormat="1" ht="30" customHeight="1" thickBot="1" x14ac:dyDescent="0.25">
      <c r="A10" s="13"/>
      <c r="B10" s="49" t="s">
        <v>23</v>
      </c>
      <c r="C10" s="50" t="s">
        <v>24</v>
      </c>
      <c r="D10" s="51">
        <v>1</v>
      </c>
      <c r="E10" s="47">
        <f>Project_Start</f>
        <v>45202</v>
      </c>
      <c r="F10" s="47">
        <f>E10+3</f>
        <v>45205</v>
      </c>
      <c r="G10" s="14"/>
      <c r="H10" s="4">
        <f t="shared" si="5"/>
        <v>4</v>
      </c>
      <c r="I10" s="48"/>
      <c r="J10" s="48"/>
      <c r="K10" s="48"/>
      <c r="L10" s="48"/>
      <c r="M10" s="48"/>
      <c r="N10" s="48"/>
      <c r="O10" s="48"/>
      <c r="P10" s="48"/>
      <c r="Q10" s="48"/>
      <c r="R10" s="48"/>
      <c r="S10" s="48"/>
      <c r="T10" s="48"/>
      <c r="U10" s="53"/>
      <c r="V10" s="53"/>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48"/>
      <c r="BK10" s="48"/>
      <c r="BL10" s="48"/>
    </row>
    <row r="11" spans="1:64" s="43" customFormat="1" ht="30" customHeight="1" thickBot="1" x14ac:dyDescent="0.25">
      <c r="A11" s="12"/>
      <c r="B11" s="49" t="s">
        <v>25</v>
      </c>
      <c r="C11" s="50" t="s">
        <v>26</v>
      </c>
      <c r="D11" s="51">
        <v>1</v>
      </c>
      <c r="E11" s="52">
        <f>F10</f>
        <v>45205</v>
      </c>
      <c r="F11" s="52">
        <f>E11+4</f>
        <v>45209</v>
      </c>
      <c r="G11" s="14"/>
      <c r="H11" s="4">
        <f t="shared" si="5"/>
        <v>5</v>
      </c>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c r="BK11" s="48"/>
      <c r="BL11" s="48"/>
    </row>
    <row r="12" spans="1:64" s="43" customFormat="1" ht="30" customHeight="1" thickBot="1" x14ac:dyDescent="0.25">
      <c r="A12" s="12"/>
      <c r="B12" s="49" t="s">
        <v>27</v>
      </c>
      <c r="C12" s="50" t="s">
        <v>28</v>
      </c>
      <c r="D12" s="51">
        <v>1</v>
      </c>
      <c r="E12" s="52">
        <f>F11</f>
        <v>45209</v>
      </c>
      <c r="F12" s="52">
        <f>E12+2</f>
        <v>45211</v>
      </c>
      <c r="G12" s="14"/>
      <c r="H12" s="4">
        <f t="shared" si="5"/>
        <v>3</v>
      </c>
      <c r="I12" s="48"/>
      <c r="J12" s="48"/>
      <c r="K12" s="48"/>
      <c r="L12" s="48"/>
      <c r="M12" s="48"/>
      <c r="N12" s="48"/>
      <c r="O12" s="48"/>
      <c r="P12" s="48"/>
      <c r="Q12" s="48"/>
      <c r="R12" s="48"/>
      <c r="S12" s="48"/>
      <c r="T12" s="48"/>
      <c r="U12" s="48"/>
      <c r="V12" s="48"/>
      <c r="W12" s="48"/>
      <c r="X12" s="48"/>
      <c r="Y12" s="53"/>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c r="AY12" s="48"/>
      <c r="AZ12" s="48"/>
      <c r="BA12" s="48"/>
      <c r="BB12" s="48"/>
      <c r="BC12" s="48"/>
      <c r="BD12" s="48"/>
      <c r="BE12" s="48"/>
      <c r="BF12" s="48"/>
      <c r="BG12" s="48"/>
      <c r="BH12" s="48"/>
      <c r="BI12" s="48"/>
      <c r="BJ12" s="48"/>
      <c r="BK12" s="48"/>
      <c r="BL12" s="48"/>
    </row>
    <row r="13" spans="1:64" s="43" customFormat="1" ht="30" customHeight="1" thickBot="1" x14ac:dyDescent="0.25">
      <c r="A13" s="12"/>
      <c r="B13" s="49" t="s">
        <v>29</v>
      </c>
      <c r="C13" s="50" t="s">
        <v>30</v>
      </c>
      <c r="D13" s="51">
        <v>1</v>
      </c>
      <c r="E13" s="52">
        <v>45204</v>
      </c>
      <c r="F13" s="52">
        <f>E13+2</f>
        <v>45206</v>
      </c>
      <c r="G13" s="14"/>
      <c r="H13" s="4">
        <f t="shared" si="5"/>
        <v>3</v>
      </c>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8"/>
      <c r="BF13" s="48"/>
      <c r="BG13" s="48"/>
      <c r="BH13" s="48"/>
      <c r="BI13" s="48"/>
      <c r="BJ13" s="48"/>
      <c r="BK13" s="48"/>
      <c r="BL13" s="48"/>
    </row>
    <row r="14" spans="1:64" s="43" customFormat="1" ht="30" customHeight="1" thickBot="1" x14ac:dyDescent="0.25">
      <c r="A14" s="13"/>
      <c r="B14" s="54" t="s">
        <v>31</v>
      </c>
      <c r="C14" s="55"/>
      <c r="D14" s="56"/>
      <c r="E14" s="57"/>
      <c r="F14" s="58"/>
      <c r="G14" s="14"/>
      <c r="H14" s="4" t="str">
        <f t="shared" si="5"/>
        <v/>
      </c>
    </row>
    <row r="15" spans="1:64" s="43" customFormat="1" ht="30" customHeight="1" thickBot="1" x14ac:dyDescent="0.25">
      <c r="A15" s="13"/>
      <c r="B15" s="59" t="s">
        <v>36</v>
      </c>
      <c r="C15" s="60" t="s">
        <v>26</v>
      </c>
      <c r="D15" s="61">
        <v>0.6</v>
      </c>
      <c r="E15" s="62">
        <f>E13+7</f>
        <v>45211</v>
      </c>
      <c r="F15" s="62">
        <f>E15+13</f>
        <v>45224</v>
      </c>
      <c r="G15" s="14"/>
      <c r="H15" s="4">
        <f t="shared" si="5"/>
        <v>14</v>
      </c>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8"/>
      <c r="BJ15" s="48"/>
      <c r="BK15" s="48"/>
      <c r="BL15" s="48"/>
    </row>
    <row r="16" spans="1:64" s="43" customFormat="1" ht="30" customHeight="1" thickBot="1" x14ac:dyDescent="0.25">
      <c r="A16" s="12"/>
      <c r="B16" s="59" t="s">
        <v>38</v>
      </c>
      <c r="C16" s="60" t="s">
        <v>2</v>
      </c>
      <c r="D16" s="61">
        <v>0.85</v>
      </c>
      <c r="E16" s="62">
        <v>45211</v>
      </c>
      <c r="F16" s="62">
        <f>E16+10</f>
        <v>45221</v>
      </c>
      <c r="G16" s="14"/>
      <c r="H16" s="4">
        <f t="shared" si="5"/>
        <v>11</v>
      </c>
      <c r="I16" s="48"/>
      <c r="J16" s="48"/>
      <c r="K16" s="48"/>
      <c r="L16" s="48"/>
      <c r="M16" s="48"/>
      <c r="N16" s="48"/>
      <c r="O16" s="48"/>
      <c r="P16" s="48"/>
      <c r="Q16" s="48"/>
      <c r="R16" s="48"/>
      <c r="S16" s="48"/>
      <c r="T16" s="48"/>
      <c r="U16" s="53"/>
      <c r="V16" s="53"/>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row>
    <row r="17" spans="1:64" s="43" customFormat="1" ht="30" customHeight="1" thickBot="1" x14ac:dyDescent="0.25">
      <c r="A17" s="12"/>
      <c r="B17" s="59" t="s">
        <v>32</v>
      </c>
      <c r="C17" s="60" t="s">
        <v>24</v>
      </c>
      <c r="D17" s="61">
        <v>1</v>
      </c>
      <c r="E17" s="62">
        <f>E15</f>
        <v>45211</v>
      </c>
      <c r="F17" s="62">
        <f>E17+12</f>
        <v>45223</v>
      </c>
      <c r="G17" s="14"/>
      <c r="H17" s="4">
        <f t="shared" si="5"/>
        <v>13</v>
      </c>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row>
    <row r="18" spans="1:64" s="43" customFormat="1" ht="30" customHeight="1" thickBot="1" x14ac:dyDescent="0.25">
      <c r="A18" s="12"/>
      <c r="B18" s="59" t="s">
        <v>33</v>
      </c>
      <c r="C18" s="60" t="s">
        <v>28</v>
      </c>
      <c r="D18" s="61">
        <v>1</v>
      </c>
      <c r="E18" s="62">
        <f>E17</f>
        <v>45211</v>
      </c>
      <c r="F18" s="62">
        <f>E18+14</f>
        <v>45225</v>
      </c>
      <c r="G18" s="14"/>
      <c r="H18" s="4">
        <f t="shared" si="5"/>
        <v>15</v>
      </c>
      <c r="I18" s="48"/>
      <c r="J18" s="48"/>
      <c r="K18" s="48"/>
      <c r="L18" s="48"/>
      <c r="M18" s="48"/>
      <c r="N18" s="48"/>
      <c r="O18" s="48"/>
      <c r="P18" s="48"/>
      <c r="Q18" s="48"/>
      <c r="R18" s="48"/>
      <c r="S18" s="48"/>
      <c r="T18" s="48"/>
      <c r="U18" s="48"/>
      <c r="V18" s="48"/>
      <c r="W18" s="48"/>
      <c r="X18" s="48"/>
      <c r="Y18" s="53"/>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row>
    <row r="19" spans="1:64" s="43" customFormat="1" ht="30" customHeight="1" thickBot="1" x14ac:dyDescent="0.25">
      <c r="A19" s="12"/>
      <c r="B19" s="59" t="s">
        <v>61</v>
      </c>
      <c r="C19" s="60" t="s">
        <v>26</v>
      </c>
      <c r="D19" s="61">
        <v>1</v>
      </c>
      <c r="E19" s="62">
        <f>E17-2</f>
        <v>45209</v>
      </c>
      <c r="F19" s="62">
        <f>E19+9</f>
        <v>45218</v>
      </c>
      <c r="G19" s="14"/>
      <c r="H19" s="4">
        <f t="shared" si="5"/>
        <v>10</v>
      </c>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row>
    <row r="20" spans="1:64" s="43" customFormat="1" ht="30" customHeight="1" thickBot="1" x14ac:dyDescent="0.25">
      <c r="A20" s="12"/>
      <c r="B20" s="59" t="s">
        <v>62</v>
      </c>
      <c r="C20" s="60" t="s">
        <v>2</v>
      </c>
      <c r="D20" s="61">
        <v>0.8</v>
      </c>
      <c r="E20" s="62">
        <f>E17-2</f>
        <v>45209</v>
      </c>
      <c r="F20" s="62">
        <f>E20+20</f>
        <v>45229</v>
      </c>
      <c r="G20" s="14"/>
      <c r="H20" s="4">
        <f t="shared" si="5"/>
        <v>21</v>
      </c>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8"/>
      <c r="BF20" s="48"/>
      <c r="BG20" s="48"/>
      <c r="BH20" s="48"/>
      <c r="BI20" s="48"/>
      <c r="BJ20" s="48"/>
      <c r="BK20" s="48"/>
      <c r="BL20" s="48"/>
    </row>
    <row r="21" spans="1:64" s="43" customFormat="1" ht="30" customHeight="1" thickBot="1" x14ac:dyDescent="0.25">
      <c r="A21" s="12"/>
      <c r="B21" s="59" t="s">
        <v>34</v>
      </c>
      <c r="C21" s="60" t="s">
        <v>30</v>
      </c>
      <c r="D21" s="61">
        <v>0.2</v>
      </c>
      <c r="E21" s="62">
        <f>E18-2</f>
        <v>45209</v>
      </c>
      <c r="F21" s="62">
        <f>E21+20</f>
        <v>45229</v>
      </c>
      <c r="G21" s="14"/>
      <c r="H21" s="4">
        <f t="shared" si="5"/>
        <v>21</v>
      </c>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row>
    <row r="22" spans="1:64" s="43" customFormat="1" ht="30" customHeight="1" thickBot="1" x14ac:dyDescent="0.25">
      <c r="A22" s="12"/>
      <c r="B22" s="63" t="s">
        <v>35</v>
      </c>
      <c r="C22" s="64"/>
      <c r="D22" s="65"/>
      <c r="E22" s="66"/>
      <c r="F22" s="67"/>
      <c r="G22" s="14"/>
      <c r="H22" s="4" t="str">
        <f t="shared" si="5"/>
        <v/>
      </c>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row>
    <row r="23" spans="1:64" s="43" customFormat="1" ht="30" customHeight="1" thickBot="1" x14ac:dyDescent="0.25">
      <c r="A23" s="12"/>
      <c r="B23" s="69" t="s">
        <v>36</v>
      </c>
      <c r="C23" s="70" t="s">
        <v>24</v>
      </c>
      <c r="D23" s="71">
        <v>0</v>
      </c>
      <c r="E23" s="72">
        <f>$E$9+15</f>
        <v>45217</v>
      </c>
      <c r="F23" s="72">
        <f>E23+5</f>
        <v>45222</v>
      </c>
      <c r="G23" s="14"/>
      <c r="H23" s="4">
        <f t="shared" si="5"/>
        <v>6</v>
      </c>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row>
    <row r="24" spans="1:64" s="43" customFormat="1" ht="30" customHeight="1" thickBot="1" x14ac:dyDescent="0.25">
      <c r="A24" s="12"/>
      <c r="B24" s="69" t="s">
        <v>37</v>
      </c>
      <c r="C24" s="70" t="s">
        <v>2</v>
      </c>
      <c r="D24" s="71">
        <v>0</v>
      </c>
      <c r="E24" s="72">
        <f t="shared" ref="E24:E27" si="6">$E$9+15</f>
        <v>45217</v>
      </c>
      <c r="F24" s="72">
        <v>45215</v>
      </c>
      <c r="G24" s="14"/>
      <c r="H24" s="4">
        <f t="shared" si="5"/>
        <v>-1</v>
      </c>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row>
    <row r="25" spans="1:64" s="43" customFormat="1" ht="30" customHeight="1" thickBot="1" x14ac:dyDescent="0.25">
      <c r="A25" s="12"/>
      <c r="B25" s="69" t="s">
        <v>38</v>
      </c>
      <c r="C25" s="70" t="s">
        <v>28</v>
      </c>
      <c r="D25" s="71">
        <v>0.95</v>
      </c>
      <c r="E25" s="72">
        <f t="shared" si="6"/>
        <v>45217</v>
      </c>
      <c r="F25" s="72">
        <v>45225</v>
      </c>
      <c r="G25" s="14"/>
      <c r="H25" s="4">
        <f t="shared" si="5"/>
        <v>9</v>
      </c>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8"/>
      <c r="BJ25" s="48"/>
      <c r="BK25" s="48"/>
      <c r="BL25" s="48"/>
    </row>
    <row r="26" spans="1:64" s="43" customFormat="1" ht="30" customHeight="1" thickBot="1" x14ac:dyDescent="0.25">
      <c r="A26" s="12"/>
      <c r="B26" s="69" t="s">
        <v>39</v>
      </c>
      <c r="C26" s="70" t="s">
        <v>30</v>
      </c>
      <c r="D26" s="71">
        <v>0</v>
      </c>
      <c r="E26" s="72">
        <f t="shared" si="6"/>
        <v>45217</v>
      </c>
      <c r="F26" s="72">
        <f>E26+4</f>
        <v>45221</v>
      </c>
      <c r="G26" s="14"/>
      <c r="H26" s="4">
        <f t="shared" si="5"/>
        <v>5</v>
      </c>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row>
    <row r="27" spans="1:64" s="43" customFormat="1" ht="30" customHeight="1" thickBot="1" x14ac:dyDescent="0.25">
      <c r="A27" s="12"/>
      <c r="B27" s="69" t="s">
        <v>40</v>
      </c>
      <c r="C27" s="70" t="s">
        <v>26</v>
      </c>
      <c r="D27" s="71">
        <v>0.45</v>
      </c>
      <c r="E27" s="72">
        <f t="shared" si="6"/>
        <v>45217</v>
      </c>
      <c r="F27" s="72">
        <f>E27+15</f>
        <v>45232</v>
      </c>
      <c r="G27" s="14"/>
      <c r="H27" s="4">
        <f t="shared" si="5"/>
        <v>16</v>
      </c>
      <c r="I27" s="48"/>
      <c r="J27" s="48"/>
      <c r="K27" s="48"/>
      <c r="M27" s="48"/>
      <c r="N27" s="48"/>
      <c r="O27" s="48"/>
      <c r="P27" s="48"/>
      <c r="Q27" s="48"/>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c r="AY27" s="48"/>
      <c r="AZ27" s="48"/>
      <c r="BA27" s="48"/>
      <c r="BB27" s="48"/>
      <c r="BC27" s="48"/>
      <c r="BD27" s="48"/>
      <c r="BE27" s="48"/>
      <c r="BF27" s="48"/>
      <c r="BG27" s="48"/>
      <c r="BH27" s="48"/>
      <c r="BI27" s="48"/>
      <c r="BJ27" s="48"/>
      <c r="BK27" s="48"/>
      <c r="BL27" s="48"/>
    </row>
    <row r="28" spans="1:64" s="43" customFormat="1" ht="30" customHeight="1" thickBot="1" x14ac:dyDescent="0.25">
      <c r="A28" s="12"/>
      <c r="B28" s="73" t="s">
        <v>41</v>
      </c>
      <c r="C28" s="74"/>
      <c r="D28" s="75"/>
      <c r="E28" s="76"/>
      <c r="F28" s="77"/>
      <c r="G28" s="14"/>
      <c r="H28" s="4" t="str">
        <f t="shared" si="5"/>
        <v/>
      </c>
      <c r="I28" s="78"/>
      <c r="J28" s="78"/>
      <c r="K28" s="78"/>
      <c r="L28" s="78"/>
      <c r="M28" s="78"/>
      <c r="N28" s="78"/>
      <c r="O28" s="78"/>
      <c r="P28" s="78"/>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row>
    <row r="29" spans="1:64" s="43" customFormat="1" ht="30" customHeight="1" thickBot="1" x14ac:dyDescent="0.25">
      <c r="A29" s="12"/>
      <c r="B29" s="79" t="s">
        <v>42</v>
      </c>
      <c r="C29" s="80" t="s">
        <v>30</v>
      </c>
      <c r="D29" s="81">
        <v>0</v>
      </c>
      <c r="E29" s="82">
        <v>45219</v>
      </c>
      <c r="F29" s="82">
        <f>E29+3</f>
        <v>45222</v>
      </c>
      <c r="G29" s="14"/>
      <c r="H29" s="4">
        <f t="shared" si="5"/>
        <v>4</v>
      </c>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c r="AM29" s="48"/>
      <c r="AN29" s="48"/>
      <c r="AO29" s="48"/>
      <c r="AP29" s="48"/>
      <c r="AQ29" s="48"/>
      <c r="AR29" s="48"/>
      <c r="AS29" s="48"/>
      <c r="AT29" s="48"/>
      <c r="AU29" s="48"/>
      <c r="AV29" s="48"/>
      <c r="AW29" s="48"/>
      <c r="AX29" s="48"/>
      <c r="AY29" s="48"/>
      <c r="AZ29" s="48"/>
      <c r="BA29" s="48"/>
      <c r="BB29" s="48"/>
      <c r="BC29" s="48"/>
      <c r="BD29" s="48"/>
      <c r="BE29" s="48"/>
      <c r="BF29" s="48"/>
      <c r="BG29" s="48"/>
      <c r="BH29" s="48"/>
      <c r="BI29" s="48"/>
      <c r="BJ29" s="48"/>
      <c r="BK29" s="48"/>
      <c r="BL29" s="48"/>
    </row>
    <row r="30" spans="1:64" s="43" customFormat="1" ht="30" customHeight="1" thickBot="1" x14ac:dyDescent="0.25">
      <c r="A30" s="12"/>
      <c r="B30" s="79" t="s">
        <v>43</v>
      </c>
      <c r="C30" s="80" t="s">
        <v>2</v>
      </c>
      <c r="D30" s="81">
        <v>0</v>
      </c>
      <c r="E30" s="82">
        <f>F29</f>
        <v>45222</v>
      </c>
      <c r="F30" s="82">
        <f>E30+4</f>
        <v>45226</v>
      </c>
      <c r="G30" s="14"/>
      <c r="H30" s="4">
        <f t="shared" si="5"/>
        <v>5</v>
      </c>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c r="AX30" s="48"/>
      <c r="AY30" s="48"/>
      <c r="AZ30" s="48"/>
      <c r="BA30" s="48"/>
      <c r="BB30" s="48"/>
      <c r="BC30" s="48"/>
      <c r="BD30" s="48"/>
      <c r="BE30" s="48"/>
      <c r="BF30" s="48"/>
      <c r="BG30" s="48"/>
      <c r="BH30" s="48"/>
      <c r="BI30" s="48"/>
      <c r="BJ30" s="48"/>
      <c r="BK30" s="48"/>
      <c r="BL30" s="48"/>
    </row>
    <row r="31" spans="1:64" s="43" customFormat="1" ht="30" customHeight="1" thickBot="1" x14ac:dyDescent="0.25">
      <c r="A31" s="12"/>
      <c r="B31" s="79" t="s">
        <v>44</v>
      </c>
      <c r="C31" s="80" t="s">
        <v>26</v>
      </c>
      <c r="D31" s="81">
        <v>0</v>
      </c>
      <c r="E31" s="82">
        <f>F30+1</f>
        <v>45227</v>
      </c>
      <c r="F31" s="82">
        <f>E31+3</f>
        <v>45230</v>
      </c>
      <c r="G31" s="14"/>
      <c r="H31" s="4">
        <f t="shared" si="5"/>
        <v>4</v>
      </c>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c r="BE31" s="48"/>
      <c r="BF31" s="48"/>
      <c r="BG31" s="48"/>
      <c r="BH31" s="48"/>
      <c r="BI31" s="48"/>
      <c r="BJ31" s="48"/>
      <c r="BK31" s="48"/>
      <c r="BL31" s="48"/>
    </row>
    <row r="32" spans="1:64" s="43" customFormat="1" ht="30" customHeight="1" thickBot="1" x14ac:dyDescent="0.25">
      <c r="A32" s="12"/>
      <c r="B32" s="79" t="s">
        <v>45</v>
      </c>
      <c r="C32" s="80" t="s">
        <v>28</v>
      </c>
      <c r="D32" s="81">
        <v>0</v>
      </c>
      <c r="E32" s="82">
        <f>E29+5</f>
        <v>45224</v>
      </c>
      <c r="F32" s="82">
        <f>E32+3</f>
        <v>45227</v>
      </c>
      <c r="G32" s="14"/>
      <c r="H32" s="4">
        <f t="shared" si="5"/>
        <v>4</v>
      </c>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c r="AN32" s="48"/>
      <c r="AO32" s="48"/>
      <c r="AP32" s="48"/>
      <c r="AQ32" s="48"/>
      <c r="AR32" s="48"/>
      <c r="AS32" s="48"/>
      <c r="AT32" s="48"/>
      <c r="AU32" s="48"/>
      <c r="AV32" s="48"/>
      <c r="AW32" s="48"/>
      <c r="AX32" s="48"/>
      <c r="AY32" s="48"/>
      <c r="AZ32" s="48"/>
      <c r="BA32" s="48"/>
      <c r="BB32" s="48"/>
      <c r="BC32" s="48"/>
      <c r="BD32" s="48"/>
      <c r="BE32" s="48"/>
      <c r="BF32" s="48"/>
      <c r="BG32" s="48"/>
      <c r="BH32" s="48"/>
      <c r="BI32" s="48"/>
      <c r="BJ32" s="48"/>
      <c r="BK32" s="48"/>
      <c r="BL32" s="48"/>
    </row>
    <row r="33" spans="1:64" s="43" customFormat="1" ht="30" customHeight="1" thickBot="1" x14ac:dyDescent="0.25">
      <c r="A33" s="13"/>
      <c r="B33" s="79" t="s">
        <v>46</v>
      </c>
      <c r="C33" s="80" t="s">
        <v>24</v>
      </c>
      <c r="D33" s="81">
        <v>0</v>
      </c>
      <c r="E33" s="82">
        <f>E29+7</f>
        <v>45226</v>
      </c>
      <c r="F33" s="82">
        <f>E33+5</f>
        <v>45231</v>
      </c>
      <c r="G33" s="14"/>
      <c r="H33" s="4">
        <f t="shared" si="5"/>
        <v>6</v>
      </c>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c r="AH33" s="48"/>
      <c r="AI33" s="48"/>
      <c r="AJ33" s="48"/>
      <c r="AK33" s="48"/>
      <c r="AL33" s="48"/>
      <c r="AM33" s="48"/>
      <c r="AN33" s="48"/>
      <c r="AO33" s="48"/>
      <c r="AP33" s="48"/>
      <c r="AQ33" s="48"/>
      <c r="AR33" s="48"/>
      <c r="AT33" s="48"/>
      <c r="AU33" s="48"/>
      <c r="AV33" s="48"/>
      <c r="AW33" s="48"/>
      <c r="AX33" s="48"/>
      <c r="AY33" s="48"/>
      <c r="AZ33" s="48"/>
      <c r="BA33" s="48"/>
      <c r="BB33" s="48"/>
      <c r="BC33" s="48"/>
      <c r="BD33" s="48"/>
      <c r="BE33" s="48"/>
      <c r="BF33" s="48"/>
      <c r="BG33" s="48"/>
      <c r="BH33" s="48"/>
      <c r="BI33" s="48"/>
      <c r="BJ33" s="48"/>
      <c r="BK33" s="48"/>
      <c r="BL33" s="48"/>
    </row>
    <row r="34" spans="1:64" ht="30" customHeight="1" thickBot="1" x14ac:dyDescent="0.25">
      <c r="B34" s="83"/>
      <c r="C34" s="84"/>
      <c r="D34" s="85"/>
      <c r="E34" s="86"/>
      <c r="F34" s="86"/>
      <c r="G34" s="14"/>
      <c r="H34" s="4" t="str">
        <f t="shared" si="5"/>
        <v/>
      </c>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row>
    <row r="35" spans="1:64" ht="30" customHeight="1" thickBot="1" x14ac:dyDescent="0.25">
      <c r="B35" s="87" t="s">
        <v>47</v>
      </c>
      <c r="C35" s="88"/>
      <c r="D35" s="89"/>
      <c r="E35" s="90"/>
      <c r="F35" s="91"/>
      <c r="G35" s="14"/>
      <c r="H35" s="5" t="str">
        <f t="shared" si="5"/>
        <v/>
      </c>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2"/>
      <c r="BB35" s="92"/>
      <c r="BC35" s="92"/>
      <c r="BD35" s="92"/>
      <c r="BE35" s="92"/>
      <c r="BF35" s="92"/>
      <c r="BG35" s="92"/>
      <c r="BH35" s="92"/>
      <c r="BI35" s="92"/>
      <c r="BJ35" s="92"/>
      <c r="BK35" s="92"/>
      <c r="BL35" s="92"/>
    </row>
    <row r="36" spans="1:64" ht="30" customHeight="1" x14ac:dyDescent="0.2">
      <c r="C36" s="3"/>
    </row>
  </sheetData>
  <mergeCells count="26">
    <mergeCell ref="A5:A6"/>
    <mergeCell ref="B5:B6"/>
    <mergeCell ref="C5:C6"/>
    <mergeCell ref="D5:D6"/>
    <mergeCell ref="E5:E6"/>
    <mergeCell ref="F5:F6"/>
    <mergeCell ref="Q2:Z2"/>
    <mergeCell ref="Q1:Z1"/>
    <mergeCell ref="I1:O1"/>
    <mergeCell ref="I2:O2"/>
    <mergeCell ref="I3:O3"/>
    <mergeCell ref="P3:V3"/>
    <mergeCell ref="W3:AC3"/>
    <mergeCell ref="BF4:BL4"/>
    <mergeCell ref="I4:O4"/>
    <mergeCell ref="P4:V4"/>
    <mergeCell ref="W4:AC4"/>
    <mergeCell ref="AD4:AJ4"/>
    <mergeCell ref="AK4:AQ4"/>
    <mergeCell ref="AR4:AX4"/>
    <mergeCell ref="AY4:BE4"/>
    <mergeCell ref="AD3:AJ3"/>
    <mergeCell ref="AK3:AQ3"/>
    <mergeCell ref="AR3:AX3"/>
    <mergeCell ref="AY3:BE3"/>
    <mergeCell ref="BF3:BL3"/>
  </mergeCells>
  <phoneticPr fontId="31" type="noConversion"/>
  <conditionalFormatting sqref="D7:D35">
    <cfRule type="dataBar" priority="30">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21" priority="13">
      <formula>AND(task_start&lt;=I$5,ROUNDDOWN((task_end-task_start+1)*task_progress,0)+task_start-1&gt;=I$5)</formula>
    </cfRule>
    <cfRule type="expression" dxfId="20" priority="14" stopIfTrue="1">
      <formula>AND(task_end&gt;=I$5,task_start&lt;J$5)</formula>
    </cfRule>
  </conditionalFormatting>
  <conditionalFormatting sqref="I15:BL18 I21:BL21">
    <cfRule type="expression" dxfId="19" priority="11">
      <formula>AND(task_start&lt;=I$5,ROUNDDOWN((task_end-task_start+1)*task_progress,0)+task_start-1&gt;=I$5)</formula>
    </cfRule>
    <cfRule type="expression" dxfId="18" priority="12" stopIfTrue="1">
      <formula>AND(task_end&gt;=I$5,task_start&lt;J$5)</formula>
    </cfRule>
  </conditionalFormatting>
  <conditionalFormatting sqref="I23:BL25 I27:K27 M27:BL27 I26:J26 L26:BL26">
    <cfRule type="expression" dxfId="17" priority="9">
      <formula>AND(task_start&lt;=I$5,ROUNDDOWN((task_end-task_start+1)*task_progress,0)+task_start-1&gt;=I$5)</formula>
    </cfRule>
    <cfRule type="expression" dxfId="16" priority="10" stopIfTrue="1">
      <formula>AND(task_end&gt;=I$5,task_start&lt;J$5)</formula>
    </cfRule>
  </conditionalFormatting>
  <conditionalFormatting sqref="I29:BL32 I33:AR33 AV33:BL33 AT33">
    <cfRule type="expression" dxfId="15" priority="43">
      <formula>AND(task_start&lt;=I$5,ROUNDDOWN((task_end-task_start+1)*task_progress,0)+task_start-1&gt;=I$5)</formula>
    </cfRule>
    <cfRule type="expression" dxfId="14" priority="44" stopIfTrue="1">
      <formula>AND(task_end&gt;=I$5,task_start&lt;J$5)</formula>
    </cfRule>
  </conditionalFormatting>
  <conditionalFormatting sqref="I27:K27 M27:BL27 I26:J26 L26:BL26 I28:BL32 I33:AR33 AV33:BL33 AT33 I4:BL18 I21:BL25">
    <cfRule type="expression" dxfId="13" priority="8">
      <formula>AND(TODAY()&gt;=I$5, TODAY()&lt;J$5)</formula>
    </cfRule>
  </conditionalFormatting>
  <conditionalFormatting sqref="I3:BL3">
    <cfRule type="expression" dxfId="12" priority="7">
      <formula>AND(TODAY()&gt;=I$5, TODAY()&lt;J$5)</formula>
    </cfRule>
  </conditionalFormatting>
  <conditionalFormatting sqref="K26">
    <cfRule type="expression" dxfId="11" priority="47">
      <formula>AND(task_start&lt;=L$5,ROUNDDOWN((task_end-task_start+1)*task_progress,0)+task_start-1&gt;=L$5)</formula>
    </cfRule>
    <cfRule type="expression" dxfId="10" priority="48" stopIfTrue="1">
      <formula>AND(task_end&gt;=L$5,task_start&lt;M$5)</formula>
    </cfRule>
  </conditionalFormatting>
  <conditionalFormatting sqref="K26">
    <cfRule type="expression" dxfId="9" priority="50">
      <formula>AND(TODAY()&gt;=L$5, TODAY()&lt;M$5)</formula>
    </cfRule>
  </conditionalFormatting>
  <conditionalFormatting sqref="AU33">
    <cfRule type="expression" dxfId="8" priority="53">
      <formula>AND(task_start&lt;=AS$5,ROUNDDOWN((task_end-task_start+1)*task_progress,0)+task_start-1&gt;=AS$5)</formula>
    </cfRule>
    <cfRule type="expression" dxfId="7" priority="54" stopIfTrue="1">
      <formula>AND(task_end&gt;=AS$5,task_start&lt;AT$5)</formula>
    </cfRule>
  </conditionalFormatting>
  <conditionalFormatting sqref="AU33">
    <cfRule type="expression" dxfId="6" priority="58">
      <formula>AND(TODAY()&gt;=AS$5, TODAY()&lt;AT$5)</formula>
    </cfRule>
  </conditionalFormatting>
  <conditionalFormatting sqref="I19:BL19">
    <cfRule type="expression" dxfId="5" priority="5">
      <formula>AND(task_start&lt;=I$5,ROUNDDOWN((task_end-task_start+1)*task_progress,0)+task_start-1&gt;=I$5)</formula>
    </cfRule>
    <cfRule type="expression" dxfId="4" priority="6" stopIfTrue="1">
      <formula>AND(task_end&gt;=I$5,task_start&lt;J$5)</formula>
    </cfRule>
  </conditionalFormatting>
  <conditionalFormatting sqref="I19:BL19">
    <cfRule type="expression" dxfId="3" priority="4">
      <formula>AND(TODAY()&gt;=I$5, TODAY()&lt;J$5)</formula>
    </cfRule>
  </conditionalFormatting>
  <conditionalFormatting sqref="I20:BL20">
    <cfRule type="expression" dxfId="2" priority="2">
      <formula>AND(task_start&lt;=I$5,ROUNDDOWN((task_end-task_start+1)*task_progress,0)+task_start-1&gt;=I$5)</formula>
    </cfRule>
    <cfRule type="expression" dxfId="1" priority="3" stopIfTrue="1">
      <formula>AND(task_end&gt;=I$5,task_start&lt;J$5)</formula>
    </cfRule>
  </conditionalFormatting>
  <conditionalFormatting sqref="I20:BL20">
    <cfRule type="expression" dxfId="0" priority="1">
      <formula>AND(TODAY()&gt;=I$5, TODAY()&lt;J$5)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6" customWidth="1"/>
    <col min="2" max="16384" width="9" style="1"/>
  </cols>
  <sheetData>
    <row r="1" spans="1:2" ht="46.5" customHeight="1" x14ac:dyDescent="0.2"/>
    <row r="2" spans="1:2" s="8" customFormat="1" ht="15.75" x14ac:dyDescent="0.2">
      <c r="A2" s="96" t="s">
        <v>5</v>
      </c>
      <c r="B2" s="7"/>
    </row>
    <row r="3" spans="1:2" s="10" customFormat="1" ht="27" customHeight="1" x14ac:dyDescent="0.2">
      <c r="A3" s="97"/>
      <c r="B3" s="11"/>
    </row>
    <row r="4" spans="1:2" s="9" customFormat="1" ht="31.5" x14ac:dyDescent="0.6">
      <c r="A4" s="98" t="s">
        <v>48</v>
      </c>
    </row>
    <row r="5" spans="1:2" ht="74.25" customHeight="1" x14ac:dyDescent="0.2">
      <c r="A5" s="99" t="s">
        <v>49</v>
      </c>
    </row>
    <row r="6" spans="1:2" ht="26.25" customHeight="1" x14ac:dyDescent="0.2">
      <c r="A6" s="98" t="s">
        <v>50</v>
      </c>
    </row>
    <row r="7" spans="1:2" s="6" customFormat="1" ht="205.15" customHeight="1" x14ac:dyDescent="0.2">
      <c r="A7" s="100" t="s">
        <v>51</v>
      </c>
    </row>
    <row r="8" spans="1:2" s="9" customFormat="1" ht="31.5" x14ac:dyDescent="0.6">
      <c r="A8" s="98" t="s">
        <v>52</v>
      </c>
    </row>
    <row r="9" spans="1:2" ht="57" x14ac:dyDescent="0.2">
      <c r="A9" s="99" t="s">
        <v>53</v>
      </c>
    </row>
    <row r="10" spans="1:2" s="6" customFormat="1" ht="28.15" customHeight="1" x14ac:dyDescent="0.2">
      <c r="A10" s="101" t="s">
        <v>54</v>
      </c>
    </row>
    <row r="11" spans="1:2" s="9" customFormat="1" ht="31.5" x14ac:dyDescent="0.6">
      <c r="A11" s="98" t="s">
        <v>55</v>
      </c>
    </row>
    <row r="12" spans="1:2" ht="28.5" x14ac:dyDescent="0.2">
      <c r="A12" s="99" t="s">
        <v>56</v>
      </c>
    </row>
    <row r="13" spans="1:2" s="6" customFormat="1" ht="28.15" customHeight="1" x14ac:dyDescent="0.2">
      <c r="A13" s="101" t="s">
        <v>57</v>
      </c>
    </row>
    <row r="14" spans="1:2" s="9" customFormat="1" ht="31.5" x14ac:dyDescent="0.6">
      <c r="A14" s="98" t="s">
        <v>58</v>
      </c>
    </row>
    <row r="15" spans="1:2" ht="75" customHeight="1" x14ac:dyDescent="0.2">
      <c r="A15" s="99" t="s">
        <v>59</v>
      </c>
    </row>
    <row r="16" spans="1:2" ht="71.25" x14ac:dyDescent="0.2">
      <c r="A16" s="99" t="s">
        <v>60</v>
      </c>
    </row>
    <row r="17" spans="1:1" x14ac:dyDescent="0.2">
      <c r="A17" s="102"/>
    </row>
    <row r="18" spans="1:1" x14ac:dyDescent="0.2">
      <c r="A18" s="102"/>
    </row>
    <row r="19" spans="1:1" x14ac:dyDescent="0.2">
      <c r="A19" s="102"/>
    </row>
    <row r="20" spans="1:1" x14ac:dyDescent="0.2">
      <c r="A20" s="102"/>
    </row>
    <row r="21" spans="1:1" x14ac:dyDescent="0.2">
      <c r="A21" s="102"/>
    </row>
    <row r="22" spans="1:1" x14ac:dyDescent="0.2">
      <c r="A22" s="102"/>
    </row>
    <row r="23" spans="1:1" x14ac:dyDescent="0.2">
      <c r="A23" s="102"/>
    </row>
    <row r="24" spans="1:1" x14ac:dyDescent="0.2">
      <c r="A24" s="102"/>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010965E38DD9C4C9BE78EF37B7A5F63" ma:contentTypeVersion="3" ma:contentTypeDescription="Create a new document." ma:contentTypeScope="" ma:versionID="6e5a01bfcf6a1a5eee5a5ca1585b5a1a">
  <xsd:schema xmlns:xsd="http://www.w3.org/2001/XMLSchema" xmlns:xs="http://www.w3.org/2001/XMLSchema" xmlns:p="http://schemas.microsoft.com/office/2006/metadata/properties" xmlns:ns3="3e43f44c-3f4d-46ba-91a0-7c8ec4d7a2ca" targetNamespace="http://schemas.microsoft.com/office/2006/metadata/properties" ma:root="true" ma:fieldsID="00e6d9bda136d3704b372a6b2e4b23e5" ns3:_="">
    <xsd:import namespace="3e43f44c-3f4d-46ba-91a0-7c8ec4d7a2ca"/>
    <xsd:element name="properties">
      <xsd:complexType>
        <xsd:sequence>
          <xsd:element name="documentManagement">
            <xsd:complexType>
              <xsd:all>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43f44c-3f4d-46ba-91a0-7c8ec4d7a2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http://purl.org/dc/elements/1.1/"/>
    <ds:schemaRef ds:uri="http://purl.org/dc/dcmitype/"/>
    <ds:schemaRef ds:uri="http://schemas.microsoft.com/office/2006/metadata/properties"/>
    <ds:schemaRef ds:uri="3e43f44c-3f4d-46ba-91a0-7c8ec4d7a2ca"/>
    <ds:schemaRef ds:uri="http://www.w3.org/XML/1998/namespace"/>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00D70D-3EC9-4DB9-B9D8-9E383CE8B4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43f44c-3f4d-46ba-91a0-7c8ec4d7a2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Tyler Nguyen (Student)</dc:creator>
  <cp:keywords/>
  <dc:description/>
  <cp:lastModifiedBy>Tyler Nguyen (Student)</cp:lastModifiedBy>
  <cp:revision/>
  <dcterms:created xsi:type="dcterms:W3CDTF">2022-03-11T22:41:12Z</dcterms:created>
  <dcterms:modified xsi:type="dcterms:W3CDTF">2023-10-26T21:09:04Z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0x010100F010965E38DD9C4C9BE78EF37B7A5F63</vt:lpwstr>
  </property>
  <property fmtid="{D5CDD505-2E9C-101B-9397-08002B2CF9AE}" pid="3" name="MediaServiceImageTags">
    <vt:lpwstr/>
  </property>
</Properties>
</file>