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tydng\Desktop\FSE-100-Team-4-Sheibanian\"/>
    </mc:Choice>
  </mc:AlternateContent>
  <xr:revisionPtr revIDLastSave="0" documentId="13_ncr:1_{7E02CBBF-9A9F-4D66-AABA-2BA5D79DE4F8}"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1" l="1"/>
  <c r="E23" i="11"/>
  <c r="E24" i="11"/>
  <c r="E25" i="11"/>
  <c r="E21" i="11"/>
  <c r="F19" i="11"/>
  <c r="E19" i="11"/>
  <c r="F18" i="11"/>
  <c r="F17" i="11"/>
  <c r="F16" i="11"/>
  <c r="F15" i="11"/>
  <c r="E15" i="11"/>
  <c r="F24" i="11"/>
  <c r="H7" i="11"/>
  <c r="E17" i="11" l="1"/>
  <c r="E18" i="11" s="1"/>
  <c r="E10" i="11"/>
  <c r="F10" i="11" l="1"/>
  <c r="E9" i="11"/>
  <c r="F9" i="11" s="1"/>
  <c r="I5" i="11"/>
  <c r="I4" i="11" s="1"/>
  <c r="H33" i="11"/>
  <c r="H32" i="11"/>
  <c r="H26" i="11"/>
  <c r="H20" i="11"/>
  <c r="H14" i="11"/>
  <c r="H8" i="11"/>
  <c r="F13" i="11" l="1"/>
  <c r="E11" i="11"/>
  <c r="F11" i="11" s="1"/>
  <c r="E12" i="11" s="1"/>
  <c r="F12" i="11" s="1"/>
  <c r="H9" i="11"/>
  <c r="I6" i="11"/>
  <c r="F21" i="11" l="1"/>
  <c r="H10" i="11"/>
  <c r="H13" i="11"/>
  <c r="J5" i="11"/>
  <c r="K5" i="11" s="1"/>
  <c r="L5" i="11" s="1"/>
  <c r="M5" i="11" s="1"/>
  <c r="N5" i="11" s="1"/>
  <c r="O5" i="11" s="1"/>
  <c r="P5" i="11" s="1"/>
  <c r="H15" i="11" l="1"/>
  <c r="H21" i="11"/>
  <c r="E30" i="11"/>
  <c r="F30" i="11" s="1"/>
  <c r="H30" i="11" s="1"/>
  <c r="E31" i="11"/>
  <c r="F31" i="11" s="1"/>
  <c r="H31" i="11" s="1"/>
  <c r="F27" i="11"/>
  <c r="H22" i="11"/>
  <c r="H16" i="11"/>
  <c r="H11" i="11"/>
  <c r="H12" i="11"/>
  <c r="P4" i="11"/>
  <c r="Q5" i="11"/>
  <c r="R5" i="11" s="1"/>
  <c r="S5" i="11" s="1"/>
  <c r="T5" i="11" s="1"/>
  <c r="U5" i="11" s="1"/>
  <c r="V5" i="11" s="1"/>
  <c r="W5" i="11" s="1"/>
  <c r="J6" i="11"/>
  <c r="F25" i="11" l="1"/>
  <c r="H25" i="11" s="1"/>
  <c r="H24" i="11"/>
  <c r="E28" i="11"/>
  <c r="H27" i="11"/>
  <c r="H19" i="11"/>
  <c r="H18" i="11"/>
  <c r="H17" i="11"/>
  <c r="W4" i="11"/>
  <c r="X5" i="11"/>
  <c r="Y5" i="11" s="1"/>
  <c r="Z5" i="11" s="1"/>
  <c r="AA5" i="11" s="1"/>
  <c r="AB5" i="11" s="1"/>
  <c r="AC5" i="11" s="1"/>
  <c r="AD5" i="11" s="1"/>
  <c r="K6" i="11"/>
  <c r="F28" i="11" l="1"/>
  <c r="E29" i="11" s="1"/>
  <c r="F29" i="11" s="1"/>
  <c r="H29" i="11" s="1"/>
  <c r="H23" i="11"/>
  <c r="AE5" i="11"/>
  <c r="AF5" i="11" s="1"/>
  <c r="AG5" i="11" s="1"/>
  <c r="AH5" i="11" s="1"/>
  <c r="AI5" i="11" s="1"/>
  <c r="AJ5" i="11" s="1"/>
  <c r="AD4" i="11"/>
  <c r="L6" i="11"/>
  <c r="H28"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<sst xmlns="http://schemas.openxmlformats.org/spreadsheetml/2006/main" count="80" uniqueCount="61">
  <si>
    <t>Project SPYN</t>
  </si>
  <si>
    <t>Project start:</t>
  </si>
  <si>
    <t>Tyler Nguyen</t>
  </si>
  <si>
    <t>Project lead</t>
  </si>
  <si>
    <t>Display week:</t>
  </si>
  <si>
    <t>SIMPLE GANTT CHART by Vertex42.com</t>
  </si>
  <si>
    <t>Week 1</t>
  </si>
  <si>
    <t>Week 2</t>
  </si>
  <si>
    <t>Week 3</t>
  </si>
  <si>
    <t>Week 4</t>
  </si>
  <si>
    <t>Week 5</t>
  </si>
  <si>
    <t>Week 6</t>
  </si>
  <si>
    <t>Week 7</t>
  </si>
  <si>
    <t>Week 8</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</si>
  <si>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</si>
  <si>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</si>
  <si>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</si>
  <si>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</si>
  <si>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</si>
  <si>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</si>
  <si>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</si>
  <si>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Milestone 1 - Getting Familiar with Connecting to EV</t>
  </si>
  <si>
    <t>Get Familiar With EV Kit</t>
  </si>
  <si>
    <t>Decide on the design of the Car</t>
  </si>
  <si>
    <t>Puneet Kaur</t>
  </si>
  <si>
    <t>Use Matlab to connect to EV</t>
  </si>
  <si>
    <t>Advait Yadav</t>
  </si>
  <si>
    <t>Learn how to Utilize the motors of the Kit</t>
  </si>
  <si>
    <t>Aarsh Duhlani</t>
  </si>
  <si>
    <t>Make inputs to move EV</t>
  </si>
  <si>
    <t>Brandon Prior</t>
  </si>
  <si>
    <t>Milestone 2 - Sensor Calibration</t>
  </si>
  <si>
    <t>Figure Out How to Pick Up Guy</t>
  </si>
  <si>
    <t xml:space="preserve">Integrate Color Sensor Into Car </t>
  </si>
  <si>
    <t>Integrate Sound Sensor Into Car</t>
  </si>
  <si>
    <t xml:space="preserve">Milestone 3 - Testing The Car </t>
  </si>
  <si>
    <t>Make sure the Car Doesn't Hurt Guy</t>
  </si>
  <si>
    <t>Ensure that the Car Doesn't Crash</t>
  </si>
  <si>
    <t>Figure out how to Navigate The Car Around the Maze</t>
  </si>
  <si>
    <t>Work on Assignments on Canvas</t>
  </si>
  <si>
    <t>Testing and validation</t>
  </si>
  <si>
    <t xml:space="preserve">Milestone 4 - Final Steps </t>
  </si>
  <si>
    <t>Demonstrate Car With Instructor</t>
  </si>
  <si>
    <t>Configure Car For Race</t>
  </si>
  <si>
    <t>Evaluate Progress</t>
  </si>
  <si>
    <t>Evaluate Peers</t>
  </si>
  <si>
    <t>Final Implementation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</si>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</sst>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5">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9" zoomScale="81" zoomScaleNormal="100" zoomScalePageLayoutView="70" workbookViewId="0">
      <selection activeCell="D32" sqref="D32"/>
    </sheetView>
  </sheetViews>
  <sheetFormatPr defaultColWidth="8.75" defaultRowHeight="30" customHeight="1" x14ac:dyDescent="0.2"/>
  <cols>
    <col min="1" max="1" width="2.75" style="13" customWidth="1"/>
    <col min="2" max="2" width="28.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8" t="s">
        <v>0</v>
      </c>
      <c r="C1" s="18"/>
      <c r="D1" s="19"/>
      <c r="E1" s="20"/>
      <c r="F1" s="21"/>
      <c r="H1" s="1"/>
      <c r="I1" s="114" t="s">
        <v>1</v>
      </c>
      <c r="J1" s="115"/>
      <c r="K1" s="115"/>
      <c r="L1" s="115"/>
      <c r="M1" s="115"/>
      <c r="N1" s="115"/>
      <c r="O1" s="115"/>
      <c r="P1" s="24"/>
      <c r="Q1" s="113">
        <v>45202</v>
      </c>
      <c r="R1" s="112"/>
      <c r="S1" s="112"/>
      <c r="T1" s="112"/>
      <c r="U1" s="112"/>
      <c r="V1" s="112"/>
      <c r="W1" s="112"/>
      <c r="X1" s="112"/>
      <c r="Y1" s="112"/>
      <c r="Z1" s="112"/>
    </row>
    <row r="2" spans="1:64" ht="30" customHeight="1" x14ac:dyDescent="0.5">
      <c r="B2" s="96" t="s">
        <v>2</v>
      </c>
      <c r="C2" s="97" t="s">
        <v>3</v>
      </c>
      <c r="D2" s="22"/>
      <c r="E2" s="23"/>
      <c r="F2" s="22"/>
      <c r="I2" s="114" t="s">
        <v>4</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5</v>
      </c>
      <c r="D3" s="27"/>
      <c r="E3" s="28"/>
      <c r="I3" s="106" t="s">
        <v>6</v>
      </c>
      <c r="J3" s="107"/>
      <c r="K3" s="107"/>
      <c r="L3" s="107"/>
      <c r="M3" s="107"/>
      <c r="N3" s="107"/>
      <c r="O3" s="107"/>
      <c r="P3" s="106" t="s">
        <v>7</v>
      </c>
      <c r="Q3" s="107"/>
      <c r="R3" s="107"/>
      <c r="S3" s="107"/>
      <c r="T3" s="107"/>
      <c r="U3" s="107"/>
      <c r="V3" s="107"/>
      <c r="W3" s="106" t="s">
        <v>8</v>
      </c>
      <c r="X3" s="107"/>
      <c r="Y3" s="107"/>
      <c r="Z3" s="107"/>
      <c r="AA3" s="107"/>
      <c r="AB3" s="107"/>
      <c r="AC3" s="107"/>
      <c r="AD3" s="106" t="s">
        <v>9</v>
      </c>
      <c r="AE3" s="107"/>
      <c r="AF3" s="107"/>
      <c r="AG3" s="107"/>
      <c r="AH3" s="107"/>
      <c r="AI3" s="107"/>
      <c r="AJ3" s="107"/>
      <c r="AK3" s="106" t="s">
        <v>10</v>
      </c>
      <c r="AL3" s="107"/>
      <c r="AM3" s="107"/>
      <c r="AN3" s="107"/>
      <c r="AO3" s="107"/>
      <c r="AP3" s="107"/>
      <c r="AQ3" s="107"/>
      <c r="AR3" s="106" t="s">
        <v>11</v>
      </c>
      <c r="AS3" s="107"/>
      <c r="AT3" s="107"/>
      <c r="AU3" s="107"/>
      <c r="AV3" s="107"/>
      <c r="AW3" s="107"/>
      <c r="AX3" s="107"/>
      <c r="AY3" s="106" t="s">
        <v>12</v>
      </c>
      <c r="AZ3" s="107"/>
      <c r="BA3" s="107"/>
      <c r="BB3" s="107"/>
      <c r="BC3" s="107"/>
      <c r="BD3" s="107"/>
      <c r="BE3" s="107"/>
      <c r="BF3" s="106" t="s">
        <v>13</v>
      </c>
      <c r="BG3" s="107"/>
      <c r="BH3" s="107"/>
      <c r="BI3" s="107"/>
      <c r="BJ3" s="107"/>
      <c r="BK3" s="107"/>
      <c r="BL3" s="107"/>
    </row>
    <row r="4" spans="1:64" s="26" customFormat="1" ht="30" customHeight="1" x14ac:dyDescent="0.2">
      <c r="A4" s="14"/>
      <c r="B4" s="29" t="s">
        <v>14</v>
      </c>
      <c r="E4" s="30"/>
      <c r="I4" s="106">
        <f>I5</f>
        <v>45201</v>
      </c>
      <c r="J4" s="107"/>
      <c r="K4" s="107"/>
      <c r="L4" s="107"/>
      <c r="M4" s="107"/>
      <c r="N4" s="107"/>
      <c r="O4" s="107"/>
      <c r="P4" s="107">
        <f>P5</f>
        <v>45208</v>
      </c>
      <c r="Q4" s="107"/>
      <c r="R4" s="107"/>
      <c r="S4" s="107"/>
      <c r="T4" s="107"/>
      <c r="U4" s="107"/>
      <c r="V4" s="107"/>
      <c r="W4" s="107">
        <f>W5</f>
        <v>45215</v>
      </c>
      <c r="X4" s="107"/>
      <c r="Y4" s="107"/>
      <c r="Z4" s="107"/>
      <c r="AA4" s="107"/>
      <c r="AB4" s="107"/>
      <c r="AC4" s="107"/>
      <c r="AD4" s="107">
        <f>AD5</f>
        <v>45222</v>
      </c>
      <c r="AE4" s="107"/>
      <c r="AF4" s="107"/>
      <c r="AG4" s="107"/>
      <c r="AH4" s="107"/>
      <c r="AI4" s="107"/>
      <c r="AJ4" s="107"/>
      <c r="AK4" s="107">
        <f>AK5</f>
        <v>45229</v>
      </c>
      <c r="AL4" s="107"/>
      <c r="AM4" s="107"/>
      <c r="AN4" s="107"/>
      <c r="AO4" s="107"/>
      <c r="AP4" s="107"/>
      <c r="AQ4" s="107"/>
      <c r="AR4" s="107">
        <f>AR5</f>
        <v>45236</v>
      </c>
      <c r="AS4" s="107"/>
      <c r="AT4" s="107"/>
      <c r="AU4" s="107"/>
      <c r="AV4" s="107"/>
      <c r="AW4" s="107"/>
      <c r="AX4" s="107"/>
      <c r="AY4" s="107">
        <f>AY5</f>
        <v>45243</v>
      </c>
      <c r="AZ4" s="107"/>
      <c r="BA4" s="107"/>
      <c r="BB4" s="107"/>
      <c r="BC4" s="107"/>
      <c r="BD4" s="107"/>
      <c r="BE4" s="107"/>
      <c r="BF4" s="107">
        <f>BF5</f>
        <v>45250</v>
      </c>
      <c r="BG4" s="107"/>
      <c r="BH4" s="107"/>
      <c r="BI4" s="107"/>
      <c r="BJ4" s="107"/>
      <c r="BK4" s="107"/>
      <c r="BL4" s="108"/>
    </row>
    <row r="5" spans="1:64" s="26" customFormat="1" ht="15" customHeight="1" x14ac:dyDescent="0.2">
      <c r="A5" s="116"/>
      <c r="B5" s="117" t="s">
        <v>15</v>
      </c>
      <c r="C5" s="119" t="s">
        <v>16</v>
      </c>
      <c r="D5" s="109" t="s">
        <v>17</v>
      </c>
      <c r="E5" s="109" t="s">
        <v>18</v>
      </c>
      <c r="F5" s="109" t="s">
        <v>19</v>
      </c>
      <c r="I5" s="31">
        <f>Project_Start-WEEKDAY(Project_Start,1)+2+7*(Display_Week-1)</f>
        <v>45201</v>
      </c>
      <c r="J5" s="31">
        <f>I5+1</f>
        <v>45202</v>
      </c>
      <c r="K5" s="31">
        <f t="shared" ref="K5:AX5" si="0">J5+1</f>
        <v>45203</v>
      </c>
      <c r="L5" s="31">
        <f t="shared" si="0"/>
        <v>45204</v>
      </c>
      <c r="M5" s="31">
        <f t="shared" si="0"/>
        <v>45205</v>
      </c>
      <c r="N5" s="31">
        <f t="shared" si="0"/>
        <v>45206</v>
      </c>
      <c r="O5" s="32">
        <f t="shared" si="0"/>
        <v>45207</v>
      </c>
      <c r="P5" s="33">
        <f>O5+1</f>
        <v>45208</v>
      </c>
      <c r="Q5" s="31">
        <f>P5+1</f>
        <v>45209</v>
      </c>
      <c r="R5" s="31">
        <f t="shared" si="0"/>
        <v>45210</v>
      </c>
      <c r="S5" s="31">
        <f t="shared" si="0"/>
        <v>45211</v>
      </c>
      <c r="T5" s="31">
        <f t="shared" si="0"/>
        <v>45212</v>
      </c>
      <c r="U5" s="31">
        <f t="shared" si="0"/>
        <v>45213</v>
      </c>
      <c r="V5" s="32">
        <f t="shared" si="0"/>
        <v>45214</v>
      </c>
      <c r="W5" s="33">
        <f>V5+1</f>
        <v>45215</v>
      </c>
      <c r="X5" s="31">
        <f>W5+1</f>
        <v>45216</v>
      </c>
      <c r="Y5" s="31">
        <f t="shared" si="0"/>
        <v>45217</v>
      </c>
      <c r="Z5" s="31">
        <f t="shared" si="0"/>
        <v>45218</v>
      </c>
      <c r="AA5" s="31">
        <f t="shared" si="0"/>
        <v>45219</v>
      </c>
      <c r="AB5" s="31">
        <f t="shared" si="0"/>
        <v>45220</v>
      </c>
      <c r="AC5" s="32">
        <f t="shared" si="0"/>
        <v>45221</v>
      </c>
      <c r="AD5" s="33">
        <f>AC5+1</f>
        <v>45222</v>
      </c>
      <c r="AE5" s="31">
        <f>AD5+1</f>
        <v>45223</v>
      </c>
      <c r="AF5" s="31">
        <f t="shared" si="0"/>
        <v>45224</v>
      </c>
      <c r="AG5" s="31">
        <f t="shared" si="0"/>
        <v>45225</v>
      </c>
      <c r="AH5" s="31">
        <f t="shared" si="0"/>
        <v>45226</v>
      </c>
      <c r="AI5" s="31">
        <f t="shared" si="0"/>
        <v>45227</v>
      </c>
      <c r="AJ5" s="32">
        <f t="shared" si="0"/>
        <v>45228</v>
      </c>
      <c r="AK5" s="33">
        <f>AJ5+1</f>
        <v>45229</v>
      </c>
      <c r="AL5" s="31">
        <f>AK5+1</f>
        <v>45230</v>
      </c>
      <c r="AM5" s="31">
        <f t="shared" si="0"/>
        <v>45231</v>
      </c>
      <c r="AN5" s="31">
        <f t="shared" si="0"/>
        <v>45232</v>
      </c>
      <c r="AO5" s="31">
        <f t="shared" si="0"/>
        <v>45233</v>
      </c>
      <c r="AP5" s="31">
        <f t="shared" si="0"/>
        <v>45234</v>
      </c>
      <c r="AQ5" s="32">
        <f t="shared" si="0"/>
        <v>45235</v>
      </c>
      <c r="AR5" s="33">
        <f>AQ5+1</f>
        <v>45236</v>
      </c>
      <c r="AS5" s="31">
        <f>AR5+1</f>
        <v>45237</v>
      </c>
      <c r="AT5" s="31">
        <f t="shared" si="0"/>
        <v>45238</v>
      </c>
      <c r="AU5" s="31">
        <f t="shared" si="0"/>
        <v>45239</v>
      </c>
      <c r="AV5" s="31">
        <f t="shared" si="0"/>
        <v>45240</v>
      </c>
      <c r="AW5" s="31">
        <f t="shared" si="0"/>
        <v>45241</v>
      </c>
      <c r="AX5" s="32">
        <f t="shared" si="0"/>
        <v>45242</v>
      </c>
      <c r="AY5" s="33">
        <f>AX5+1</f>
        <v>45243</v>
      </c>
      <c r="AZ5" s="31">
        <f>AY5+1</f>
        <v>45244</v>
      </c>
      <c r="BA5" s="31">
        <f t="shared" ref="BA5:BE5" si="1">AZ5+1</f>
        <v>45245</v>
      </c>
      <c r="BB5" s="31">
        <f t="shared" si="1"/>
        <v>45246</v>
      </c>
      <c r="BC5" s="31">
        <f t="shared" si="1"/>
        <v>45247</v>
      </c>
      <c r="BD5" s="31">
        <f t="shared" si="1"/>
        <v>45248</v>
      </c>
      <c r="BE5" s="32">
        <f t="shared" si="1"/>
        <v>45249</v>
      </c>
      <c r="BF5" s="33">
        <f>BE5+1</f>
        <v>45250</v>
      </c>
      <c r="BG5" s="31">
        <f>BF5+1</f>
        <v>45251</v>
      </c>
      <c r="BH5" s="31">
        <f t="shared" ref="BH5:BL5" si="2">BG5+1</f>
        <v>45252</v>
      </c>
      <c r="BI5" s="31">
        <f t="shared" si="2"/>
        <v>45253</v>
      </c>
      <c r="BJ5" s="31">
        <f t="shared" si="2"/>
        <v>45254</v>
      </c>
      <c r="BK5" s="31">
        <f t="shared" si="2"/>
        <v>45255</v>
      </c>
      <c r="BL5" s="31">
        <f t="shared" si="2"/>
        <v>45256</v>
      </c>
    </row>
    <row r="6" spans="1:64" s="26" customFormat="1" ht="15" customHeight="1" thickBot="1" x14ac:dyDescent="0.25">
      <c r="A6" s="116"/>
      <c r="B6" s="118"/>
      <c r="C6" s="110"/>
      <c r="D6" s="110"/>
      <c r="E6" s="110"/>
      <c r="F6" s="110"/>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21</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22</v>
      </c>
      <c r="C9" s="48" t="s">
        <v>2</v>
      </c>
      <c r="D9" s="49">
        <v>1</v>
      </c>
      <c r="E9" s="50">
        <f>Project_Start</f>
        <v>45202</v>
      </c>
      <c r="F9" s="50">
        <f>E9+3</f>
        <v>45205</v>
      </c>
      <c r="G9" s="17"/>
      <c r="H9" s="5">
        <f t="shared"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23</v>
      </c>
      <c r="C10" s="53" t="s">
        <v>24</v>
      </c>
      <c r="D10" s="54">
        <v>1</v>
      </c>
      <c r="E10" s="50">
        <f>Project_Start</f>
        <v>45202</v>
      </c>
      <c r="F10" s="50">
        <f>E10+3</f>
        <v>45205</v>
      </c>
      <c r="G10" s="17"/>
      <c r="H10" s="5">
        <f t="shared" si="5"/>
        <v>4</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25</v>
      </c>
      <c r="C11" s="53" t="s">
        <v>26</v>
      </c>
      <c r="D11" s="54">
        <v>1</v>
      </c>
      <c r="E11" s="55">
        <f>F10</f>
        <v>45205</v>
      </c>
      <c r="F11" s="55">
        <f>E11+4</f>
        <v>45209</v>
      </c>
      <c r="G11" s="17"/>
      <c r="H11" s="5">
        <f t="shared"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27</v>
      </c>
      <c r="C12" s="53" t="s">
        <v>28</v>
      </c>
      <c r="D12" s="54">
        <v>1</v>
      </c>
      <c r="E12" s="55">
        <f>F11</f>
        <v>45209</v>
      </c>
      <c r="F12" s="55">
        <f>E12+2</f>
        <v>45211</v>
      </c>
      <c r="G12" s="17"/>
      <c r="H12" s="5">
        <f t="shared" si="5"/>
        <v>3</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29</v>
      </c>
      <c r="C13" s="53" t="s">
        <v>30</v>
      </c>
      <c r="D13" s="54">
        <v>1</v>
      </c>
      <c r="E13" s="55">
        <v>45204</v>
      </c>
      <c r="F13" s="55">
        <f>E13+2</f>
        <v>45206</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31</v>
      </c>
      <c r="C14" s="58"/>
      <c r="D14" s="59"/>
      <c r="E14" s="60"/>
      <c r="F14" s="61"/>
      <c r="G14" s="17"/>
      <c r="H14" s="5" t="str">
        <f t="shared" si="5"/>
        <v/>
      </c>
    </row>
    <row r="15" spans="1:64" s="46" customFormat="1" ht="30" customHeight="1" thickBot="1" x14ac:dyDescent="0.25">
      <c r="A15" s="14"/>
      <c r="B15" s="62" t="s">
        <v>36</v>
      </c>
      <c r="C15" s="63" t="s">
        <v>26</v>
      </c>
      <c r="D15" s="64">
        <v>1</v>
      </c>
      <c r="E15" s="65">
        <f>E13+7</f>
        <v>45211</v>
      </c>
      <c r="F15" s="65">
        <f>E15</f>
        <v>45211</v>
      </c>
      <c r="G15" s="17"/>
      <c r="H15" s="5">
        <f t="shared" si="5"/>
        <v>1</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38</v>
      </c>
      <c r="C16" s="63" t="s">
        <v>2</v>
      </c>
      <c r="D16" s="64">
        <v>0.7</v>
      </c>
      <c r="E16" s="65">
        <v>45211</v>
      </c>
      <c r="F16" s="65">
        <f>E16+3</f>
        <v>45214</v>
      </c>
      <c r="G16" s="17"/>
      <c r="H16" s="5">
        <f t="shared" si="5"/>
        <v>4</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32</v>
      </c>
      <c r="C17" s="63" t="s">
        <v>24</v>
      </c>
      <c r="D17" s="64">
        <v>0.85</v>
      </c>
      <c r="E17" s="65">
        <f>E15</f>
        <v>45211</v>
      </c>
      <c r="F17" s="65">
        <f>E17+3</f>
        <v>45214</v>
      </c>
      <c r="G17" s="17"/>
      <c r="H17" s="5">
        <f t="shared"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33</v>
      </c>
      <c r="C18" s="63" t="s">
        <v>28</v>
      </c>
      <c r="D18" s="64">
        <v>0.9</v>
      </c>
      <c r="E18" s="65">
        <f>E17</f>
        <v>45211</v>
      </c>
      <c r="F18" s="65">
        <f>E18+2</f>
        <v>45213</v>
      </c>
      <c r="G18" s="17"/>
      <c r="H18" s="5">
        <f t="shared"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34</v>
      </c>
      <c r="C19" s="63" t="s">
        <v>30</v>
      </c>
      <c r="D19" s="64">
        <v>1</v>
      </c>
      <c r="E19" s="65">
        <f>E18-2</f>
        <v>45209</v>
      </c>
      <c r="F19" s="65">
        <f>E19</f>
        <v>45209</v>
      </c>
      <c r="G19" s="17"/>
      <c r="H19" s="5">
        <f t="shared" si="5"/>
        <v>1</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35</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36</v>
      </c>
      <c r="C21" s="73" t="s">
        <v>24</v>
      </c>
      <c r="D21" s="74">
        <v>0</v>
      </c>
      <c r="E21" s="75">
        <f>$E$9+15</f>
        <v>45217</v>
      </c>
      <c r="F21" s="75">
        <f>E21+5</f>
        <v>45222</v>
      </c>
      <c r="G21" s="17"/>
      <c r="H21" s="5">
        <f t="shared"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2" t="s">
        <v>37</v>
      </c>
      <c r="C22" s="73" t="s">
        <v>2</v>
      </c>
      <c r="D22" s="74">
        <v>0</v>
      </c>
      <c r="E22" s="75">
        <f t="shared" ref="E22:E25" si="6">$E$9+15</f>
        <v>45217</v>
      </c>
      <c r="F22" s="75">
        <v>45215</v>
      </c>
      <c r="G22" s="17"/>
      <c r="H22" s="5">
        <f t="shared" si="5"/>
        <v>-1</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2" t="s">
        <v>38</v>
      </c>
      <c r="C23" s="73" t="s">
        <v>28</v>
      </c>
      <c r="D23" s="74">
        <v>0</v>
      </c>
      <c r="E23" s="75">
        <f t="shared" si="6"/>
        <v>45217</v>
      </c>
      <c r="F23" s="75">
        <v>45215</v>
      </c>
      <c r="G23" s="17"/>
      <c r="H23" s="5">
        <f t="shared" si="5"/>
        <v>-1</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2" t="s">
        <v>39</v>
      </c>
      <c r="C24" s="73" t="s">
        <v>30</v>
      </c>
      <c r="D24" s="74">
        <v>0</v>
      </c>
      <c r="E24" s="75">
        <f t="shared" si="6"/>
        <v>45217</v>
      </c>
      <c r="F24" s="75">
        <f>E24+4</f>
        <v>45221</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2" t="s">
        <v>40</v>
      </c>
      <c r="C25" s="73" t="s">
        <v>26</v>
      </c>
      <c r="D25" s="74">
        <v>0</v>
      </c>
      <c r="E25" s="75">
        <f t="shared" si="6"/>
        <v>45217</v>
      </c>
      <c r="F25" s="75">
        <f>E25+4</f>
        <v>45221</v>
      </c>
      <c r="G25" s="17"/>
      <c r="H25" s="5">
        <f t="shared" si="5"/>
        <v>5</v>
      </c>
      <c r="I25" s="51"/>
      <c r="J25" s="51"/>
      <c r="K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6" t="s">
        <v>41</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25">
      <c r="A27" s="13"/>
      <c r="B27" s="82" t="s">
        <v>42</v>
      </c>
      <c r="C27" s="83" t="s">
        <v>30</v>
      </c>
      <c r="D27" s="84">
        <v>0</v>
      </c>
      <c r="E27" s="85">
        <v>45219</v>
      </c>
      <c r="F27" s="85">
        <f>E27+3</f>
        <v>45222</v>
      </c>
      <c r="G27" s="17"/>
      <c r="H27" s="5">
        <f t="shared"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2" t="s">
        <v>43</v>
      </c>
      <c r="C28" s="83" t="s">
        <v>2</v>
      </c>
      <c r="D28" s="84">
        <v>0</v>
      </c>
      <c r="E28" s="85">
        <f>F27</f>
        <v>45222</v>
      </c>
      <c r="F28" s="85">
        <f>E28+4</f>
        <v>45226</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2" t="s">
        <v>44</v>
      </c>
      <c r="C29" s="83" t="s">
        <v>26</v>
      </c>
      <c r="D29" s="84">
        <v>0</v>
      </c>
      <c r="E29" s="85">
        <f>F28+1</f>
        <v>45227</v>
      </c>
      <c r="F29" s="85">
        <f>E29+3</f>
        <v>45230</v>
      </c>
      <c r="G29" s="17"/>
      <c r="H29" s="5">
        <f t="shared"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2" t="s">
        <v>45</v>
      </c>
      <c r="C30" s="83" t="s">
        <v>28</v>
      </c>
      <c r="D30" s="84">
        <v>0</v>
      </c>
      <c r="E30" s="85">
        <f>E27+5</f>
        <v>45224</v>
      </c>
      <c r="F30" s="85">
        <f>E30+3</f>
        <v>45227</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2" t="s">
        <v>46</v>
      </c>
      <c r="C31" s="83" t="s">
        <v>24</v>
      </c>
      <c r="D31" s="84">
        <v>0</v>
      </c>
      <c r="E31" s="85">
        <f>E27+7</f>
        <v>45226</v>
      </c>
      <c r="F31" s="85">
        <f>E31+5</f>
        <v>45231</v>
      </c>
      <c r="G31" s="17"/>
      <c r="H31" s="5">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90" t="s">
        <v>47</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
      <c r="G34" s="3"/>
    </row>
    <row r="35" spans="1:64" ht="30" customHeight="1" x14ac:dyDescent="0.25">
      <c r="C35" s="16"/>
      <c r="F35" s="15"/>
    </row>
    <row r="36" spans="1:64" ht="30" customHeight="1" x14ac:dyDescent="0.2">
      <c r="C36" s="4"/>
    </row>
  </sheetData>
  <mergeCells count="26">
    <mergeCell ref="A5:A6"/>
    <mergeCell ref="B5:B6"/>
    <mergeCell ref="C5:C6"/>
    <mergeCell ref="D5:D6"/>
    <mergeCell ref="E5:E6"/>
    <mergeCell ref="F5:F6"/>
    <mergeCell ref="Q2:Z2"/>
    <mergeCell ref="Q1:Z1"/>
    <mergeCell ref="I1:O1"/>
    <mergeCell ref="I2:O2"/>
    <mergeCell ref="I3:O3"/>
    <mergeCell ref="P3:V3"/>
    <mergeCell ref="W3:AC3"/>
    <mergeCell ref="BF4:BL4"/>
    <mergeCell ref="I4:O4"/>
    <mergeCell ref="P4:V4"/>
    <mergeCell ref="W4:AC4"/>
    <mergeCell ref="AD4:AJ4"/>
    <mergeCell ref="AK4:AQ4"/>
    <mergeCell ref="AR4:AX4"/>
    <mergeCell ref="AY4:BE4"/>
    <mergeCell ref="AD3:AJ3"/>
    <mergeCell ref="AK3:AQ3"/>
    <mergeCell ref="AR3:AX3"/>
    <mergeCell ref="AY3:BE3"/>
    <mergeCell ref="BF3:BL3"/>
  </mergeCells>
  <phoneticPr fontId="32" type="noConversion"/>
  <conditionalFormatting sqref="D7:D33">
    <cfRule type="dataBar" priority="2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5" priority="7">
      <formula>AND(task_start&lt;=I$5,ROUNDDOWN((task_end-task_start+1)*task_progress,0)+task_start-1&gt;=I$5)</formula>
    </cfRule>
    <cfRule type="expression" dxfId="14" priority="8" stopIfTrue="1">
      <formula>AND(task_end&gt;=I$5,task_start&lt;J$5)</formula>
    </cfRule>
  </conditionalFormatting>
  <conditionalFormatting sqref="I15:BL19">
    <cfRule type="expression" dxfId="13" priority="5">
      <formula>AND(task_start&lt;=I$5,ROUNDDOWN((task_end-task_start+1)*task_progress,0)+task_start-1&gt;=I$5)</formula>
    </cfRule>
    <cfRule type="expression" dxfId="12" priority="6" stopIfTrue="1">
      <formula>AND(task_end&gt;=I$5,task_start&lt;J$5)</formula>
    </cfRule>
  </conditionalFormatting>
  <conditionalFormatting sqref="I21:BL23 I25:K25 M25:BL25 I24:J24 L24:BL24">
    <cfRule type="expression" dxfId="11" priority="3">
      <formula>AND(task_start&lt;=I$5,ROUNDDOWN((task_end-task_start+1)*task_progress,0)+task_start-1&gt;=I$5)</formula>
    </cfRule>
    <cfRule type="expression" dxfId="10" priority="4" stopIfTrue="1">
      <formula>AND(task_end&gt;=I$5,task_start&lt;J$5)</formula>
    </cfRule>
  </conditionalFormatting>
  <conditionalFormatting sqref="I27:BL30 I31:AR31 AV31:BL31 AT31">
    <cfRule type="expression" dxfId="9" priority="37">
      <formula>AND(task_start&lt;=I$5,ROUNDDOWN((task_end-task_start+1)*task_progress,0)+task_start-1&gt;=I$5)</formula>
    </cfRule>
    <cfRule type="expression" dxfId="8" priority="38" stopIfTrue="1">
      <formula>AND(task_end&gt;=I$5,task_start&lt;J$5)</formula>
    </cfRule>
  </conditionalFormatting>
  <conditionalFormatting sqref="I4:BL23 I25:K25 M25:BL25 I24:J24 L24:BL24 I26:BL30 I31:AR31 AV31:BL31 AT31">
    <cfRule type="expression" dxfId="7" priority="2">
      <formula>AND(TODAY()&gt;=I$5, TODAY()&lt;J$5)</formula>
    </cfRule>
  </conditionalFormatting>
  <conditionalFormatting sqref="I3:BL3">
    <cfRule type="expression" dxfId="6" priority="1">
      <formula>AND(TODAY()&gt;=I$5, TODAY()&lt;J$5)</formula>
    </cfRule>
  </conditionalFormatting>
  <conditionalFormatting sqref="K24">
    <cfRule type="expression" dxfId="5" priority="41">
      <formula>AND(task_start&lt;=L$5,ROUNDDOWN((task_end-task_start+1)*task_progress,0)+task_start-1&gt;=L$5)</formula>
    </cfRule>
    <cfRule type="expression" dxfId="4" priority="42" stopIfTrue="1">
      <formula>AND(task_end&gt;=L$5,task_start&lt;M$5)</formula>
    </cfRule>
  </conditionalFormatting>
  <conditionalFormatting sqref="K24">
    <cfRule type="expression" dxfId="3" priority="44">
      <formula>AND(TODAY()&gt;=L$5, TODAY()&lt;M$5)</formula>
    </cfRule>
  </conditionalFormatting>
  <conditionalFormatting sqref="AU31">
    <cfRule type="expression" dxfId="2" priority="47">
      <formula>AND(task_start&lt;=AS$5,ROUNDDOWN((task_end-task_start+1)*task_progress,0)+task_start-1&gt;=AS$5)</formula>
    </cfRule>
    <cfRule type="expression" dxfId="1" priority="48" stopIfTrue="1">
      <formula>AND(task_end&gt;=AS$5,task_start&lt;AT$5)</formula>
    </cfRule>
  </conditionalFormatting>
  <conditionalFormatting sqref="AU31">
    <cfRule type="expression" dxfId="0" priority="52">
      <formula>AND(TODAY()&gt;=AS$5, TODAY()&lt;AT$5)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5</v>
      </c>
      <c r="B2" s="8"/>
    </row>
    <row r="3" spans="1:2" s="11" customFormat="1" ht="27" customHeight="1" x14ac:dyDescent="0.2">
      <c r="A3" s="100"/>
      <c r="B3" s="12"/>
    </row>
    <row r="4" spans="1:2" s="10" customFormat="1" ht="31.5" x14ac:dyDescent="0.6">
      <c r="A4" s="101" t="s">
        <v>48</v>
      </c>
    </row>
    <row r="5" spans="1:2" ht="74.25" customHeight="1" x14ac:dyDescent="0.2">
      <c r="A5" s="102" t="s">
        <v>49</v>
      </c>
    </row>
    <row r="6" spans="1:2" ht="26.25" customHeight="1" x14ac:dyDescent="0.2">
      <c r="A6" s="101" t="s">
        <v>50</v>
      </c>
    </row>
    <row r="7" spans="1:2" s="7" customFormat="1" ht="205.15" customHeight="1" x14ac:dyDescent="0.2">
      <c r="A7" s="103" t="s">
        <v>51</v>
      </c>
    </row>
    <row r="8" spans="1:2" s="10" customFormat="1" ht="31.5" x14ac:dyDescent="0.6">
      <c r="A8" s="101" t="s">
        <v>52</v>
      </c>
    </row>
    <row r="9" spans="1:2" ht="57" x14ac:dyDescent="0.2">
      <c r="A9" s="102" t="s">
        <v>53</v>
      </c>
    </row>
    <row r="10" spans="1:2" s="7" customFormat="1" ht="28.15" customHeight="1" x14ac:dyDescent="0.2">
      <c r="A10" s="104" t="s">
        <v>54</v>
      </c>
    </row>
    <row r="11" spans="1:2" s="10" customFormat="1" ht="31.5" x14ac:dyDescent="0.6">
      <c r="A11" s="101" t="s">
        <v>55</v>
      </c>
    </row>
    <row r="12" spans="1:2" ht="28.5" x14ac:dyDescent="0.2">
      <c r="A12" s="102" t="s">
        <v>56</v>
      </c>
    </row>
    <row r="13" spans="1:2" s="7" customFormat="1" ht="28.15" customHeight="1" x14ac:dyDescent="0.2">
      <c r="A13" s="104" t="s">
        <v>57</v>
      </c>
    </row>
    <row r="14" spans="1:2" s="10" customFormat="1" ht="31.5" x14ac:dyDescent="0.6">
      <c r="A14" s="101" t="s">
        <v>58</v>
      </c>
    </row>
    <row r="15" spans="1:2" ht="75" customHeight="1" x14ac:dyDescent="0.2">
      <c r="A15" s="102" t="s">
        <v>59</v>
      </c>
    </row>
    <row r="16" spans="1:2" ht="71.25" x14ac:dyDescent="0.2">
      <c r="A16" s="102" t="s">
        <v>60</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10965E38DD9C4C9BE78EF37B7A5F63" ma:contentTypeVersion="3" ma:contentTypeDescription="Create a new document." ma:contentTypeScope="" ma:versionID="6e5a01bfcf6a1a5eee5a5ca1585b5a1a">
  <xsd:schema xmlns:xsd="http://www.w3.org/2001/XMLSchema" xmlns:xs="http://www.w3.org/2001/XMLSchema" xmlns:p="http://schemas.microsoft.com/office/2006/metadata/properties" xmlns:ns3="3e43f44c-3f4d-46ba-91a0-7c8ec4d7a2ca" targetNamespace="http://schemas.microsoft.com/office/2006/metadata/properties" ma:root="true" ma:fieldsID="00e6d9bda136d3704b372a6b2e4b23e5" ns3:_="">
    <xsd:import namespace="3e43f44c-3f4d-46ba-91a0-7c8ec4d7a2c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3f44c-3f4d-46ba-91a0-7c8ec4d7a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2006/metadata/properties"/>
    <ds:schemaRef ds:uri="3e43f44c-3f4d-46ba-91a0-7c8ec4d7a2ca"/>
    <ds:schemaRef ds:uri="http://www.w3.org/XML/1998/namespac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00D70D-3EC9-4DB9-B9D8-9E383CE8B4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43f44c-3f4d-46ba-91a0-7c8ec4d7a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Nguyen (Student)</dc:creator>
  <cp:keywords/>
  <dc:description/>
  <cp:lastModifiedBy>Tyler Nguyen (Student)</cp:lastModifiedBy>
  <cp:revision/>
  <dcterms:created xsi:type="dcterms:W3CDTF">2022-03-11T22:41:12Z</dcterms:created>
  <dcterms:modified xsi:type="dcterms:W3CDTF">2023-10-12T21:36:18Z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0x010100F010965E38DD9C4C9BE78EF37B7A5F63</vt:lpwstr>
  </property>
  <property fmtid="{D5CDD505-2E9C-101B-9397-08002B2CF9AE}" pid="3" name="MediaServiceImageTags">
    <vt:lpwstr/>
  </property>
</Properties>
</file>