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Analyser\"/>
    </mc:Choice>
  </mc:AlternateContent>
  <xr:revisionPtr revIDLastSave="0" documentId="13_ncr:1_{0D6FEF9A-D0AB-4702-A137-7E2CEE9F67E4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Bokslutsdata" sheetId="1" r:id="rId1"/>
    <sheet name="Analys" sheetId="2" r:id="rId2"/>
    <sheet name="Lis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B10" i="2"/>
  <c r="C30" i="2"/>
  <c r="C28" i="2" s="1"/>
  <c r="D30" i="2"/>
  <c r="D28" i="2" s="1"/>
  <c r="E30" i="2"/>
  <c r="E28" i="2" s="1"/>
  <c r="F30" i="2"/>
  <c r="F28" i="2" s="1"/>
  <c r="G30" i="2"/>
  <c r="G28" i="2" s="1"/>
  <c r="H30" i="2"/>
  <c r="H28" i="2" s="1"/>
  <c r="I30" i="2"/>
  <c r="I28" i="2" s="1"/>
  <c r="J30" i="2"/>
  <c r="J28" i="2" s="1"/>
  <c r="K30" i="2"/>
  <c r="K28" i="2" s="1"/>
  <c r="C29" i="2"/>
  <c r="C27" i="2" s="1"/>
  <c r="D29" i="2"/>
  <c r="D27" i="2" s="1"/>
  <c r="E29" i="2"/>
  <c r="E27" i="2" s="1"/>
  <c r="F29" i="2"/>
  <c r="F27" i="2" s="1"/>
  <c r="G29" i="2"/>
  <c r="G27" i="2" s="1"/>
  <c r="H29" i="2"/>
  <c r="H27" i="2" s="1"/>
  <c r="I29" i="2"/>
  <c r="I27" i="2" s="1"/>
  <c r="J29" i="2"/>
  <c r="J27" i="2" s="1"/>
  <c r="K29" i="2"/>
  <c r="K27" i="2" s="1"/>
  <c r="B30" i="2"/>
  <c r="B28" i="2" s="1"/>
  <c r="B29" i="2"/>
  <c r="B27" i="2" s="1"/>
  <c r="B25" i="2"/>
  <c r="B8" i="2" s="1"/>
  <c r="C25" i="2"/>
  <c r="C8" i="2" s="1"/>
  <c r="D25" i="2"/>
  <c r="D7" i="2" s="1"/>
  <c r="E25" i="2"/>
  <c r="E7" i="2" s="1"/>
  <c r="F25" i="2"/>
  <c r="F8" i="2" s="1"/>
  <c r="G25" i="2"/>
  <c r="G8" i="2" s="1"/>
  <c r="H25" i="2"/>
  <c r="H7" i="2" s="1"/>
  <c r="I25" i="2"/>
  <c r="I8" i="2" s="1"/>
  <c r="J25" i="2"/>
  <c r="J8" i="2" s="1"/>
  <c r="K25" i="2"/>
  <c r="K8" i="2" s="1"/>
  <c r="B26" i="2"/>
  <c r="C7" i="2"/>
  <c r="I7" i="2"/>
  <c r="B7" i="2"/>
  <c r="F9" i="2" l="1"/>
  <c r="D8" i="2"/>
  <c r="B9" i="2"/>
  <c r="D9" i="2"/>
  <c r="J7" i="2"/>
  <c r="I9" i="2"/>
  <c r="E9" i="2"/>
  <c r="G9" i="2"/>
  <c r="C9" i="2"/>
  <c r="E8" i="2"/>
  <c r="J9" i="2"/>
  <c r="K9" i="2"/>
  <c r="H9" i="2"/>
  <c r="F7" i="2"/>
  <c r="G7" i="2"/>
  <c r="H8" i="2"/>
  <c r="K7" i="2"/>
</calcChain>
</file>

<file path=xl/sharedStrings.xml><?xml version="1.0" encoding="utf-8"?>
<sst xmlns="http://schemas.openxmlformats.org/spreadsheetml/2006/main" count="272" uniqueCount="194">
  <si>
    <t>Bokslutsdata</t>
  </si>
  <si>
    <t>Genererad för Linköpings universitet/BIBSAM, den 2021-12-14.</t>
  </si>
  <si>
    <t>Spotify AB (Företaget)</t>
  </si>
  <si>
    <t>Org. nr :556703-7485</t>
  </si>
  <si>
    <t>Bransch: Databehandling, hosting o.d.</t>
  </si>
  <si>
    <t>Nyckeltal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</si>
  <si>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</si>
  <si>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</si>
  <si>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</si>
  <si>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</si>
  <si>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</si>
  <si>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</si>
  <si>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</si>
  <si>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</si>
  <si>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2012-12</t>
  </si>
  <si>
    <t>2011-12</t>
  </si>
  <si>
    <t>Storlek</t>
  </si>
  <si>
    <t>Antal anställda, aktiebolag</t>
  </si>
  <si>
    <t>Rörelseresultat före avskrivningar, EBITDA</t>
  </si>
  <si>
    <t>Rörelsekapital</t>
  </si>
  <si>
    <t xml:space="preserve">  S:a Utdelningsbart kapital</t>
  </si>
  <si>
    <t>Utveckling</t>
  </si>
  <si>
    <t>Förändring av omsättning  (%)</t>
  </si>
  <si>
    <t>Förändring av antal anställda (%)</t>
  </si>
  <si>
    <t>Avkastning</t>
  </si>
  <si>
    <t>Avkastning på eget kapital  (%)</t>
  </si>
  <si>
    <t>Avkastning på totalt kapital  (%)</t>
  </si>
  <si>
    <t>Skuldränta  (%)</t>
  </si>
  <si>
    <t>Riskbuffert totalt kapital</t>
  </si>
  <si>
    <t>Avkastning på sysselsatt kapital (%)</t>
  </si>
  <si>
    <t>Avkastning på totalt kapital EBITDA (%)</t>
  </si>
  <si>
    <t>Avkastning operativt kapital (%)</t>
  </si>
  <si>
    <t>Resultat</t>
  </si>
  <si>
    <t>EBITDA-marginal (%)</t>
  </si>
  <si>
    <t>Räntetäckningsgrad EBITDA st</t>
  </si>
  <si>
    <t>Skuldsättningsgrad Räntebärande st</t>
  </si>
  <si>
    <t>Rörelsemarginal (%)</t>
  </si>
  <si>
    <t>Vinstmarginal (%)</t>
  </si>
  <si>
    <t>Bruttovinstmarginal  (%)</t>
  </si>
  <si>
    <t xml:space="preserve">Omsättning per anställd </t>
  </si>
  <si>
    <t>Rörelseresultat per anställd</t>
  </si>
  <si>
    <t xml:space="preserve">Personalkostnader per anställd </t>
  </si>
  <si>
    <t>Räntetäckningsgrad  (%)</t>
  </si>
  <si>
    <t>Kapital</t>
  </si>
  <si>
    <t>Soliditet  (%)</t>
  </si>
  <si>
    <t>Kapitalets omsättningshastighet</t>
  </si>
  <si>
    <t>Rörelsekapital/omsättning (%)</t>
  </si>
  <si>
    <t>Kassalikviditet (%)</t>
  </si>
  <si>
    <t>Lager mm/omsättning (%)</t>
  </si>
  <si>
    <t>Kundfordringar/omsättning (%)</t>
  </si>
  <si>
    <t>Likvida medel/omsättning (%)</t>
  </si>
  <si>
    <t>Kortfristiga skulder/omsättning (%)</t>
  </si>
  <si>
    <t>Skuldsättningsgrad  (%)</t>
  </si>
  <si>
    <t>Riskbuffert sysselsatt kapital st</t>
  </si>
  <si>
    <t>Varulagrets omsättningshastighet st</t>
  </si>
  <si>
    <t>Övrigt</t>
  </si>
  <si>
    <t>Bristkod</t>
  </si>
  <si>
    <t>Du Pont-modellen (%)</t>
  </si>
  <si>
    <t>Resultaträkning</t>
  </si>
  <si>
    <t>Omsättning</t>
  </si>
  <si>
    <t>Nettoomsättning, aktiebolag</t>
  </si>
  <si>
    <t>Kostnad sålda varor</t>
  </si>
  <si>
    <t>Bruttoresultat</t>
  </si>
  <si>
    <t>Försäljningskostnader</t>
  </si>
  <si>
    <t>Administrationskostnader</t>
  </si>
  <si>
    <t>FoU-kostnader</t>
  </si>
  <si>
    <t>Förändring av lager mm</t>
  </si>
  <si>
    <t>Aktiverat arbete egen räkning</t>
  </si>
  <si>
    <t>Råvaror &amp; förnödenheter</t>
  </si>
  <si>
    <t>Handelsvaror</t>
  </si>
  <si>
    <t>Personalkostnader</t>
  </si>
  <si>
    <t>Avskrivningar</t>
  </si>
  <si>
    <t>Jämförelsestörande poster</t>
  </si>
  <si>
    <t>Övriga rörelseintäkter</t>
  </si>
  <si>
    <t>Övriga rörelseintäkter - funkindelat</t>
  </si>
  <si>
    <t>Övriga rörelsekostnader</t>
  </si>
  <si>
    <t>Övriga externa kostnader</t>
  </si>
  <si>
    <t>Rörelseresultat (EBIT)</t>
  </si>
  <si>
    <t>Resultat från andelar i koncern- och intresseföretag</t>
  </si>
  <si>
    <t>Ränteintäkter från koncernbolag</t>
  </si>
  <si>
    <t>Externa ränteintäkter</t>
  </si>
  <si>
    <t>Räntekostnader till koncern</t>
  </si>
  <si>
    <t>Externa räntekostnader</t>
  </si>
  <si>
    <t>Övriga finansiella intäkter</t>
  </si>
  <si>
    <t>Övriga finansiella kostnader</t>
  </si>
  <si>
    <t>Jämförelsestörande finansiella poster</t>
  </si>
  <si>
    <t>Resultat efter finansnetto</t>
  </si>
  <si>
    <t>Extraordinära intäkter</t>
  </si>
  <si>
    <t>Extraordinära kostnader</t>
  </si>
  <si>
    <t>Koncernbidrag</t>
  </si>
  <si>
    <t>Aktieägartillskott</t>
  </si>
  <si>
    <t>Bokslutsdispositioner</t>
  </si>
  <si>
    <t>Skatt</t>
  </si>
  <si>
    <t>Minoritetsintressen</t>
  </si>
  <si>
    <t>Årets resultat</t>
  </si>
  <si>
    <t>Balansräkning</t>
  </si>
  <si>
    <t>Tecknat ej inbetalt kapital</t>
  </si>
  <si>
    <t xml:space="preserve">  Balanserade utgifter FoU </t>
  </si>
  <si>
    <t xml:space="preserve">  Patent, licenser mm</t>
  </si>
  <si>
    <t xml:space="preserve">  Goodwill</t>
  </si>
  <si>
    <t xml:space="preserve">  Övr. immateriella anläggningstillg.</t>
  </si>
  <si>
    <t xml:space="preserve">  S:a immateriella anläggningstillgångar </t>
  </si>
  <si>
    <t xml:space="preserve">  Byggnader och mark</t>
  </si>
  <si>
    <t xml:space="preserve">  Maskiner</t>
  </si>
  <si>
    <t xml:space="preserve">  Inventarier</t>
  </si>
  <si>
    <t xml:space="preserve">  Maskiner och inventarier</t>
  </si>
  <si>
    <t xml:space="preserve">  Övriga materiella anläggnings tillgångar, ej avskrivningsbara</t>
  </si>
  <si>
    <t xml:space="preserve">  Övr. materiella anläggningstillg., avskr.</t>
  </si>
  <si>
    <t xml:space="preserve">  S:a materiella anläggningstillgångar </t>
  </si>
  <si>
    <t xml:space="preserve">  Andelar i koncern- och intresseföretag</t>
  </si>
  <si>
    <t xml:space="preserve">  Fordr. på koncern- och intresseföretag</t>
  </si>
  <si>
    <t xml:space="preserve">  Lån till delägare och närstående</t>
  </si>
  <si>
    <t xml:space="preserve">  Övriga finansiella anläggningstillgångar</t>
  </si>
  <si>
    <t xml:space="preserve">  S:a finansiella anläggningstillgångar</t>
  </si>
  <si>
    <t>S:a anläggningstillgångar</t>
  </si>
  <si>
    <t xml:space="preserve">  Pågående arbeten för annans räkning</t>
  </si>
  <si>
    <t xml:space="preserve">  Övrigt varulager</t>
  </si>
  <si>
    <t xml:space="preserve">  S:a varulager</t>
  </si>
  <si>
    <t xml:space="preserve">  Kundfordringar</t>
  </si>
  <si>
    <t xml:space="preserve">  Fordr. hos koncern- och intresseföretag</t>
  </si>
  <si>
    <t xml:space="preserve">  Övriga kortfristiga fordringar</t>
  </si>
  <si>
    <t xml:space="preserve">  S:a kortfristiga fordringar</t>
  </si>
  <si>
    <t xml:space="preserve">  Kortfristiga placeringar</t>
  </si>
  <si>
    <t xml:space="preserve">  Kassa och bank</t>
  </si>
  <si>
    <t xml:space="preserve">  Övriga omsättningstillgångar</t>
  </si>
  <si>
    <t>S:a omsättningstillgångar</t>
  </si>
  <si>
    <t>Totala tillgångar</t>
  </si>
  <si>
    <t xml:space="preserve">  Aktiekapital</t>
  </si>
  <si>
    <t xml:space="preserve">  Överkursfond</t>
  </si>
  <si>
    <t xml:space="preserve">  Uppskrivningsfond</t>
  </si>
  <si>
    <t xml:space="preserve">  Övrigt bundet eget kapital</t>
  </si>
  <si>
    <t xml:space="preserve">  Balanserat resultat</t>
  </si>
  <si>
    <t xml:space="preserve">  Erhållet/lämnat koncernbidrag</t>
  </si>
  <si>
    <t xml:space="preserve">  Erhållet/lämnat aktieägartillskott</t>
  </si>
  <si>
    <t xml:space="preserve">  Årets resultat</t>
  </si>
  <si>
    <t>S:a eget kapital</t>
  </si>
  <si>
    <t>Obeskattade reserver</t>
  </si>
  <si>
    <t>Minoritetsintressen samt vinst/förlust i dotterbolag</t>
  </si>
  <si>
    <t>Avsättningar</t>
  </si>
  <si>
    <t xml:space="preserve">  Obligationslån</t>
  </si>
  <si>
    <t xml:space="preserve">  Skulder till kreditinstitut, långa</t>
  </si>
  <si>
    <t xml:space="preserve">  Skulder till koncern- och intresseföretag, långa</t>
  </si>
  <si>
    <t xml:space="preserve">  Övriga långfristiga skulder</t>
  </si>
  <si>
    <t>S:a långfristiga skulder</t>
  </si>
  <si>
    <t xml:space="preserve">  Skulder till kreditinstitut, korta </t>
  </si>
  <si>
    <t xml:space="preserve">  Leverantörsskulder</t>
  </si>
  <si>
    <t xml:space="preserve">  Skulder till koncern- och intresseföretag, korta</t>
  </si>
  <si>
    <t xml:space="preserve">  Övriga kortfristiga skulder </t>
  </si>
  <si>
    <t>S:a kortfristiga skulder</t>
  </si>
  <si>
    <t>S:a eget kapital och skulder</t>
  </si>
  <si>
    <t>Övrig information</t>
  </si>
  <si>
    <t>Månader st</t>
  </si>
  <si>
    <t>Löner till styrelse &amp; VD</t>
  </si>
  <si>
    <t>Varav tantiem till styrelse &amp; VD</t>
  </si>
  <si>
    <t>Löner till övr. anställda</t>
  </si>
  <si>
    <t>Varav resultatlön till övriga anställda</t>
  </si>
  <si>
    <t>Sociala kostnader</t>
  </si>
  <si>
    <t>Företagsinteckningar</t>
  </si>
  <si>
    <t>Fastighetsinteckningar</t>
  </si>
  <si>
    <t>Övriga säkerheter</t>
  </si>
  <si>
    <t>S:a säkerheter</t>
  </si>
  <si>
    <t>Villkorat aktieägartillskott</t>
  </si>
  <si>
    <t>Övriga ansvarsförbindelser</t>
  </si>
  <si>
    <t>S:a ansvarsförbindelser</t>
  </si>
  <si>
    <t>Utdelning</t>
  </si>
  <si>
    <t>Beviljad checkräkningskredit</t>
  </si>
  <si>
    <t>Utnyttjad checkräkningskredit</t>
  </si>
  <si>
    <t>Räntenetto finansbolag</t>
  </si>
  <si>
    <t>Retreivers Nyckeltal</t>
  </si>
  <si>
    <t>Lönsamhet</t>
  </si>
  <si>
    <t>Finansiell balans</t>
  </si>
  <si>
    <t>Effektivitet/flexibilitet</t>
  </si>
  <si>
    <t>Finansieringsbehov</t>
  </si>
  <si>
    <t>Branschspecifika behov</t>
  </si>
  <si>
    <t>Vinstmarginal</t>
  </si>
  <si>
    <t>Räntabilitet på totalt kapital</t>
  </si>
  <si>
    <t>Räntabilitet på sysselsatt kapital</t>
  </si>
  <si>
    <t>Räntabilitet på eget kapital</t>
  </si>
  <si>
    <t>Soliditet</t>
  </si>
  <si>
    <t>Likviditet</t>
  </si>
  <si>
    <t>Tillgångarnas omsättningshastighet</t>
  </si>
  <si>
    <t>Genomsnittlig lagringstid</t>
  </si>
  <si>
    <t>Kredittider</t>
  </si>
  <si>
    <t>EBIT + finansiella intäkter</t>
  </si>
  <si>
    <t>Resultat efter finansnetto + finan. Kostnader</t>
  </si>
  <si>
    <t>Hjälpvärden</t>
  </si>
  <si>
    <t>med ej genomsnittligt totalt kapital första året</t>
  </si>
  <si>
    <t>Sysselsatt kapital = B.omslutning - ej räntebärande skulder</t>
  </si>
  <si>
    <t>Ej räntebärande skulder</t>
  </si>
  <si>
    <t>Räntebärande skulder</t>
  </si>
  <si>
    <t>Sysselsatt kapital = Eget kapital +räntebärande skulder</t>
  </si>
  <si>
    <t>Notera skillnad. Fel i balansräkningen?</t>
  </si>
  <si>
    <t>ej relevant ty tjänsteföretag</t>
  </si>
  <si>
    <t xml:space="preserve">Värdena går mot att bli positiva med en klar dipp 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</si>
</sst>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\ ##0"/>
    <numFmt numFmtId="165" formatCode="###\ ###\ ###\ ##0.0#"/>
  </numFmts>
  <fonts count="13">
    <font>
      <sz val="11"/>
      <color indexed="8"/>
      <name val="Calibri"/>
      <family val="2"/>
      <scheme val="minor"/>
    </font>
    <font>
      <b/>
      <sz val="11"/>
      <name val="Calibri"/>
    </font>
    <font>
      <sz val="14"/>
      <name val="Calibri"/>
    </font>
    <font>
      <sz val="12"/>
      <name val="Calibri"/>
    </font>
    <font>
      <sz val="11"/>
      <name val="Calibri"/>
    </font>
    <font>
      <sz val="11"/>
      <color indexed="10"/>
      <name val="Calibri"/>
    </font>
    <font>
      <sz val="10"/>
      <name val="Calibri"/>
    </font>
    <font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family val="2"/>
    </font>
    <font>
      <i/>
      <sz val="8"/>
      <color indexed="8"/>
      <name val="Calibri"/>
      <family val="2"/>
      <scheme val="minor"/>
    </font>
    <font>
      <sz val="11"/>
      <color rgb="FFC00000"/>
      <name val="Calibri"/>
      <family val="2"/>
    </font>
    <font>
      <i/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9" fillId="0" borderId="0" xfId="0" applyNumberFormat="1" applyFont="1"/>
    <xf numFmtId="10" fontId="9" fillId="0" borderId="0" xfId="0" applyNumberFormat="1" applyFont="1"/>
    <xf numFmtId="0" fontId="10" fillId="0" borderId="0" xfId="0" applyFont="1"/>
    <xf numFmtId="164" fontId="11" fillId="0" borderId="0" xfId="0" applyNumberFormat="1" applyFont="1"/>
    <xf numFmtId="0" fontId="12" fillId="0" borderId="0" xfId="0" applyFont="1"/>
  </cellXfs>
  <cellStyles count="1">
    <cellStyle name="Normal" xfId="0" builtinId="0"/>
  </cellStyles>
  <dxfs count="49"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69"/>
  <sheetViews>
    <sheetView topLeftCell="A89" zoomScale="94" zoomScaleNormal="115" workbookViewId="0">
      <selection activeCell="B98" sqref="B98"/>
    </sheetView>
  </sheetViews>
  <sheetFormatPr defaultRowHeight="14.5"/>
  <cols>
    <col min="1" max="1" width="58.81640625" customWidth="1"/>
    <col min="2" max="11" width="15.6328125" customWidth="1"/>
  </cols>
  <sheetData>
    <row r="2" spans="1:11" ht="18.5">
      <c r="A2" s="4" t="s">
        <v>0</v>
      </c>
    </row>
    <row r="4" spans="1:11">
      <c r="A4" s="3" t="s">
        <v>1</v>
      </c>
    </row>
    <row r="6" spans="1:11">
      <c r="A6" s="1" t="s">
        <v>2</v>
      </c>
    </row>
    <row r="7" spans="1:11">
      <c r="A7" s="11" t="s">
        <v>3</v>
      </c>
    </row>
    <row r="8" spans="1:11">
      <c r="A8" s="3" t="s">
        <v>4</v>
      </c>
    </row>
    <row r="11" spans="1:11" ht="15.5">
      <c r="A11" s="5" t="s">
        <v>168</v>
      </c>
      <c r="B11" s="2" t="s">
        <v>6</v>
      </c>
      <c r="C11" s="2" t="s">
        <v>7</v>
      </c>
      <c r="D11" s="2" t="s">
        <v>8</v>
      </c>
      <c r="E11" s="2" t="s">
        <v>9</v>
      </c>
      <c r="F11" s="2" t="s">
        <v>10</v>
      </c>
      <c r="G11" s="2" t="s">
        <v>11</v>
      </c>
      <c r="H11" s="2" t="s">
        <v>12</v>
      </c>
      <c r="I11" s="2" t="s">
        <v>13</v>
      </c>
      <c r="J11" s="2" t="s">
        <v>14</v>
      </c>
      <c r="K11" s="2" t="s">
        <v>15</v>
      </c>
    </row>
    <row r="12" spans="1:11">
      <c r="A12" s="6" t="s">
        <v>16</v>
      </c>
    </row>
    <row r="13" spans="1:11">
      <c r="A13" s="11" t="s">
        <v>17</v>
      </c>
      <c r="B13" s="9">
        <v>1715</v>
      </c>
      <c r="C13" s="9">
        <v>1457</v>
      </c>
      <c r="D13" s="9">
        <v>1265</v>
      </c>
      <c r="E13" s="9">
        <v>1091</v>
      </c>
      <c r="F13" s="9">
        <v>902</v>
      </c>
      <c r="G13" s="9">
        <v>691</v>
      </c>
      <c r="H13" s="9">
        <v>627</v>
      </c>
      <c r="I13" s="9">
        <v>469</v>
      </c>
      <c r="J13" s="9">
        <v>317</v>
      </c>
      <c r="K13" s="9">
        <v>177</v>
      </c>
    </row>
    <row r="14" spans="1:11">
      <c r="A14" s="11" t="s">
        <v>18</v>
      </c>
      <c r="B14" s="7">
        <v>-1776412</v>
      </c>
      <c r="C14" s="9">
        <v>357751</v>
      </c>
      <c r="D14" s="9">
        <v>917353</v>
      </c>
      <c r="E14" s="7">
        <v>-3094930</v>
      </c>
      <c r="F14" s="7">
        <v>-433884</v>
      </c>
      <c r="G14" s="7">
        <v>-844212</v>
      </c>
      <c r="H14" s="7">
        <v>-650559</v>
      </c>
      <c r="I14" s="7">
        <v>-871743</v>
      </c>
      <c r="J14" s="7">
        <v>-459556</v>
      </c>
      <c r="K14" s="7">
        <v>-215976</v>
      </c>
    </row>
    <row r="15" spans="1:11">
      <c r="A15" s="11" t="s">
        <v>19</v>
      </c>
      <c r="B15" s="7">
        <v>-7275650</v>
      </c>
      <c r="C15" s="9">
        <v>108469</v>
      </c>
      <c r="D15" s="9">
        <v>4960688</v>
      </c>
      <c r="E15" s="9">
        <v>4048174</v>
      </c>
      <c r="F15" s="9">
        <v>7422875</v>
      </c>
      <c r="G15" s="9">
        <v>2618649</v>
      </c>
      <c r="H15" s="9">
        <v>860624</v>
      </c>
      <c r="I15" s="9">
        <v>958166</v>
      </c>
      <c r="J15" s="9">
        <v>639195</v>
      </c>
      <c r="K15" s="7">
        <v>-228696</v>
      </c>
    </row>
    <row r="16" spans="1:11">
      <c r="A16" s="11" t="s">
        <v>20</v>
      </c>
      <c r="B16" s="10">
        <v>2.0184938699999999</v>
      </c>
      <c r="C16" s="10">
        <v>2.1911558699999998</v>
      </c>
      <c r="D16" s="10">
        <v>2.3258984699999998</v>
      </c>
      <c r="E16" s="10">
        <v>1.63136087</v>
      </c>
      <c r="F16" s="9">
        <v>4971274</v>
      </c>
      <c r="G16" s="9">
        <v>5385874</v>
      </c>
      <c r="H16" s="9">
        <v>1662373</v>
      </c>
      <c r="I16" s="9">
        <v>1296143</v>
      </c>
      <c r="J16" s="9">
        <v>1134917</v>
      </c>
      <c r="K16" s="9">
        <v>867433</v>
      </c>
    </row>
    <row r="17" spans="1:11">
      <c r="A17" s="6" t="s">
        <v>21</v>
      </c>
    </row>
    <row r="18" spans="1:11">
      <c r="A18" s="11" t="s">
        <v>22</v>
      </c>
      <c r="B18" s="10">
        <v>11.45</v>
      </c>
      <c r="C18" s="10">
        <v>31.2</v>
      </c>
      <c r="D18" s="10">
        <v>33.14</v>
      </c>
      <c r="E18" s="10">
        <v>45.25</v>
      </c>
      <c r="F18" s="10">
        <v>52.98</v>
      </c>
      <c r="G18" s="10">
        <v>34.06</v>
      </c>
      <c r="H18" s="10">
        <v>64.28</v>
      </c>
      <c r="I18" s="10">
        <v>79.7</v>
      </c>
      <c r="J18" s="10">
        <v>161.63999999999999</v>
      </c>
      <c r="K18" s="10">
        <v>567.61</v>
      </c>
    </row>
    <row r="19" spans="1:11">
      <c r="A19" s="11" t="s">
        <v>23</v>
      </c>
      <c r="B19" s="10">
        <v>17.71</v>
      </c>
      <c r="C19" s="10">
        <v>15.18</v>
      </c>
      <c r="D19" s="10">
        <v>15.95</v>
      </c>
      <c r="E19" s="10">
        <v>20.95</v>
      </c>
      <c r="F19" s="10">
        <v>30.54</v>
      </c>
      <c r="G19" s="10">
        <v>10.210000000000001</v>
      </c>
      <c r="H19" s="10">
        <v>33.69</v>
      </c>
      <c r="I19" s="10">
        <v>47.95</v>
      </c>
      <c r="J19" s="10">
        <v>79.099999999999994</v>
      </c>
      <c r="K19" s="10">
        <v>84.38</v>
      </c>
    </row>
    <row r="20" spans="1:11">
      <c r="A20" s="6" t="s">
        <v>24</v>
      </c>
    </row>
    <row r="21" spans="1:11">
      <c r="A21" s="11" t="s">
        <v>25</v>
      </c>
      <c r="B21" s="8">
        <v>-19.7</v>
      </c>
      <c r="C21" s="8">
        <v>-1.2</v>
      </c>
      <c r="D21" s="10">
        <v>4.5999999999999996</v>
      </c>
      <c r="E21" s="8">
        <v>-18.899999999999999</v>
      </c>
      <c r="F21" s="8">
        <v>-13.2</v>
      </c>
      <c r="G21" s="8">
        <v>-14.4</v>
      </c>
      <c r="H21" s="8">
        <v>-49.2</v>
      </c>
      <c r="I21" s="8">
        <v>-69.599999999999994</v>
      </c>
      <c r="J21" s="8">
        <v>-39.200000000000003</v>
      </c>
      <c r="K21" s="8">
        <v>-34.6</v>
      </c>
    </row>
    <row r="22" spans="1:11">
      <c r="A22" s="11" t="s">
        <v>26</v>
      </c>
      <c r="B22" s="8">
        <v>-6.1</v>
      </c>
      <c r="C22" s="10">
        <v>0.1</v>
      </c>
      <c r="D22" s="9">
        <v>3</v>
      </c>
      <c r="E22" s="8">
        <v>-7.8</v>
      </c>
      <c r="F22" s="8">
        <v>-0.4</v>
      </c>
      <c r="G22" s="8">
        <v>-5.8</v>
      </c>
      <c r="H22" s="8">
        <v>-8.4</v>
      </c>
      <c r="I22" s="7">
        <v>-36</v>
      </c>
      <c r="J22" s="8">
        <v>-17.100000000000001</v>
      </c>
      <c r="K22" s="7">
        <v>-15</v>
      </c>
    </row>
    <row r="23" spans="1:11">
      <c r="A23" s="11" t="s">
        <v>27</v>
      </c>
      <c r="B23" s="10">
        <v>4.8</v>
      </c>
      <c r="C23" s="10">
        <v>1.4</v>
      </c>
      <c r="D23" s="10">
        <v>0.4</v>
      </c>
      <c r="E23" s="10">
        <v>2.4</v>
      </c>
      <c r="F23" s="10">
        <v>3.3</v>
      </c>
      <c r="G23" s="10">
        <v>0.2</v>
      </c>
      <c r="H23" s="10">
        <v>2.1</v>
      </c>
      <c r="I23" s="10">
        <v>0.8</v>
      </c>
      <c r="J23" s="10">
        <v>2.4</v>
      </c>
      <c r="K23" s="10">
        <v>2.2999999999999998</v>
      </c>
    </row>
    <row r="24" spans="1:11">
      <c r="A24" s="11" t="s">
        <v>28</v>
      </c>
      <c r="B24" s="8">
        <v>-10.9</v>
      </c>
      <c r="C24" s="8">
        <v>-1.3</v>
      </c>
      <c r="D24" s="10">
        <v>2.6</v>
      </c>
      <c r="E24" s="8">
        <v>-10.199999999999999</v>
      </c>
      <c r="F24" s="8">
        <v>-3.7</v>
      </c>
      <c r="G24" s="7">
        <v>-6</v>
      </c>
      <c r="H24" s="8">
        <v>-10.6</v>
      </c>
      <c r="I24" s="8">
        <v>-36.799999999999997</v>
      </c>
      <c r="J24" s="8">
        <v>-19.5</v>
      </c>
      <c r="K24" s="8">
        <v>-17.399999999999999</v>
      </c>
    </row>
    <row r="25" spans="1:11">
      <c r="A25" s="11" t="s">
        <v>29</v>
      </c>
      <c r="B25" s="8">
        <v>-11.16</v>
      </c>
      <c r="C25" s="10">
        <v>0.92</v>
      </c>
      <c r="D25" s="10">
        <v>6.61</v>
      </c>
      <c r="E25" s="8">
        <v>-16.34</v>
      </c>
      <c r="F25" s="8">
        <v>-1.45</v>
      </c>
      <c r="G25" s="8">
        <v>-13.86</v>
      </c>
      <c r="H25" s="8">
        <v>-42.89</v>
      </c>
      <c r="I25" s="8">
        <v>-69.14</v>
      </c>
      <c r="J25" s="8">
        <v>-36.46</v>
      </c>
      <c r="K25" s="7">
        <v>-32</v>
      </c>
    </row>
    <row r="26" spans="1:11">
      <c r="A26" s="11" t="s">
        <v>30</v>
      </c>
      <c r="B26" s="8">
        <v>-3.84</v>
      </c>
      <c r="C26" s="10">
        <v>0.83</v>
      </c>
      <c r="D26" s="10">
        <v>2.41</v>
      </c>
      <c r="E26" s="8">
        <v>-9.0500000000000007</v>
      </c>
      <c r="F26" s="8">
        <v>-1.95</v>
      </c>
      <c r="G26" s="8">
        <v>-6.47</v>
      </c>
      <c r="H26" s="8">
        <v>-8.06</v>
      </c>
      <c r="I26" s="8">
        <v>-35.119999999999997</v>
      </c>
      <c r="J26" s="8">
        <v>-18.989999999999998</v>
      </c>
      <c r="K26" s="8">
        <v>-11.7</v>
      </c>
    </row>
    <row r="27" spans="1:11">
      <c r="A27" s="11" t="s">
        <v>31</v>
      </c>
      <c r="B27" s="8">
        <v>-37.270000000000003</v>
      </c>
      <c r="C27" s="8">
        <v>-3.82</v>
      </c>
      <c r="D27" s="10">
        <v>9.5</v>
      </c>
      <c r="E27" s="8">
        <v>-37.590000000000003</v>
      </c>
      <c r="F27" s="8">
        <v>-18.05</v>
      </c>
      <c r="G27" s="8">
        <v>-26.3</v>
      </c>
      <c r="H27" s="8">
        <v>-43.84</v>
      </c>
      <c r="I27" s="8">
        <v>-450.13</v>
      </c>
      <c r="J27" s="8">
        <v>-51.2</v>
      </c>
      <c r="K27" s="8">
        <v>-39.65</v>
      </c>
    </row>
    <row r="28" spans="1:11">
      <c r="A28" s="6" t="s">
        <v>32</v>
      </c>
    </row>
    <row r="29" spans="1:11">
      <c r="A29" s="11" t="s">
        <v>33</v>
      </c>
      <c r="B29" s="8">
        <v>-3.58</v>
      </c>
      <c r="C29" s="10">
        <v>0.81</v>
      </c>
      <c r="D29" s="10">
        <v>2.71</v>
      </c>
      <c r="E29" s="8">
        <v>-9.73</v>
      </c>
      <c r="F29" s="8">
        <v>-1.76</v>
      </c>
      <c r="G29" s="8">
        <v>-5.67</v>
      </c>
      <c r="H29" s="8">
        <v>-6.93</v>
      </c>
      <c r="I29" s="8">
        <v>-16.79</v>
      </c>
      <c r="J29" s="8">
        <v>-15.34</v>
      </c>
      <c r="K29" s="8">
        <v>-19.48</v>
      </c>
    </row>
    <row r="30" spans="1:11">
      <c r="A30" s="11" t="s">
        <v>34</v>
      </c>
      <c r="B30" s="8">
        <v>-0.94</v>
      </c>
      <c r="C30" s="10">
        <v>3.55</v>
      </c>
      <c r="D30" s="10">
        <v>33.01</v>
      </c>
      <c r="E30" s="8">
        <v>-6.05</v>
      </c>
      <c r="F30" s="10">
        <v>0.09</v>
      </c>
      <c r="G30" s="8">
        <v>-34.909999999999997</v>
      </c>
      <c r="H30" s="8">
        <v>-4.83</v>
      </c>
      <c r="I30" s="8">
        <v>-85.41</v>
      </c>
      <c r="J30" s="8">
        <v>-11.3</v>
      </c>
      <c r="K30" s="8">
        <v>-8.82</v>
      </c>
    </row>
    <row r="31" spans="1:11">
      <c r="A31" s="11" t="s">
        <v>35</v>
      </c>
      <c r="B31" s="8">
        <v>-0.57999999999999996</v>
      </c>
      <c r="C31" s="10">
        <v>2.94</v>
      </c>
      <c r="D31" s="10">
        <v>0.03</v>
      </c>
      <c r="E31" s="8">
        <v>-0.01</v>
      </c>
      <c r="F31" s="8">
        <v>-0.05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</row>
    <row r="32" spans="1:11">
      <c r="A32" s="11" t="s">
        <v>36</v>
      </c>
      <c r="B32" s="8">
        <v>-5.3</v>
      </c>
      <c r="C32" s="8">
        <v>-0.6</v>
      </c>
      <c r="D32" s="10">
        <v>2.2000000000000002</v>
      </c>
      <c r="E32" s="8">
        <v>-10.199999999999999</v>
      </c>
      <c r="F32" s="8">
        <v>-2.2000000000000002</v>
      </c>
      <c r="G32" s="8">
        <v>-6.2</v>
      </c>
      <c r="H32" s="8">
        <v>-7.8</v>
      </c>
      <c r="I32" s="8">
        <v>-18.100000000000001</v>
      </c>
      <c r="J32" s="8">
        <v>-17.5</v>
      </c>
      <c r="K32" s="8">
        <v>-26.4</v>
      </c>
    </row>
    <row r="33" spans="1:11">
      <c r="A33" s="11" t="s">
        <v>37</v>
      </c>
      <c r="B33" s="8">
        <v>-5.7</v>
      </c>
      <c r="C33" s="10">
        <v>0.06</v>
      </c>
      <c r="D33" s="10">
        <v>3.39</v>
      </c>
      <c r="E33" s="8">
        <v>-10.54</v>
      </c>
      <c r="F33" s="8">
        <v>-0.56000000000000005</v>
      </c>
      <c r="G33" s="8">
        <v>-6.63</v>
      </c>
      <c r="H33" s="8">
        <v>-7.98</v>
      </c>
      <c r="I33" s="8">
        <v>-17.190000000000001</v>
      </c>
      <c r="J33" s="8">
        <v>-14.32</v>
      </c>
      <c r="K33" s="8">
        <v>-25.14</v>
      </c>
    </row>
    <row r="34" spans="1:11">
      <c r="A34" s="11" t="s">
        <v>38</v>
      </c>
      <c r="B34" s="9">
        <v>100</v>
      </c>
      <c r="C34" s="9">
        <v>100</v>
      </c>
      <c r="D34" s="9">
        <v>100</v>
      </c>
      <c r="E34" s="9">
        <v>100</v>
      </c>
      <c r="F34" s="9">
        <v>100</v>
      </c>
      <c r="G34" s="9">
        <v>100</v>
      </c>
      <c r="H34" s="9">
        <v>100</v>
      </c>
      <c r="I34" s="9">
        <v>100</v>
      </c>
      <c r="J34" s="9">
        <v>100</v>
      </c>
      <c r="K34" s="9">
        <v>100</v>
      </c>
    </row>
    <row r="35" spans="1:11">
      <c r="A35" s="11" t="s">
        <v>39</v>
      </c>
      <c r="B35" s="10">
        <v>28844.6</v>
      </c>
      <c r="C35" s="10">
        <v>30464.799999999999</v>
      </c>
      <c r="D35" s="10">
        <v>26784.6</v>
      </c>
      <c r="E35" s="9">
        <v>29155</v>
      </c>
      <c r="F35" s="10">
        <v>27408.2</v>
      </c>
      <c r="G35" s="10">
        <v>21543.8</v>
      </c>
      <c r="H35" s="10">
        <v>14982.2</v>
      </c>
      <c r="I35" s="9">
        <v>11073</v>
      </c>
      <c r="J35" s="9">
        <v>9450</v>
      </c>
      <c r="K35" s="9">
        <v>6262</v>
      </c>
    </row>
    <row r="36" spans="1:11">
      <c r="A36" s="11" t="s">
        <v>40</v>
      </c>
      <c r="B36" s="8">
        <v>-1529.28</v>
      </c>
      <c r="C36" s="8">
        <v>-168.75</v>
      </c>
      <c r="D36" s="10">
        <v>597.84</v>
      </c>
      <c r="E36" s="8">
        <v>-2961.77</v>
      </c>
      <c r="F36" s="8">
        <v>-592.6</v>
      </c>
      <c r="G36" s="8">
        <v>-1343.29</v>
      </c>
      <c r="H36" s="8">
        <v>-1164.94</v>
      </c>
      <c r="I36" s="8">
        <v>-2004.15</v>
      </c>
      <c r="J36" s="8">
        <v>-1649.36</v>
      </c>
      <c r="K36" s="8">
        <v>-1653.18</v>
      </c>
    </row>
    <row r="37" spans="1:11">
      <c r="A37" s="11" t="s">
        <v>41</v>
      </c>
      <c r="B37" s="10">
        <v>2396.96</v>
      </c>
      <c r="C37" s="10">
        <v>1681.11</v>
      </c>
      <c r="D37" s="10">
        <v>1668.88</v>
      </c>
      <c r="E37" s="10">
        <v>2071.1999999999998</v>
      </c>
      <c r="F37" s="10">
        <v>1420.91</v>
      </c>
      <c r="G37" s="10">
        <v>1424.2</v>
      </c>
      <c r="H37" s="10">
        <v>1111.74</v>
      </c>
      <c r="I37" s="10">
        <v>932.02</v>
      </c>
      <c r="J37" s="10">
        <v>928.14</v>
      </c>
      <c r="K37" s="10">
        <v>701.19</v>
      </c>
    </row>
    <row r="38" spans="1:11">
      <c r="A38" s="11" t="s">
        <v>42</v>
      </c>
      <c r="B38" s="8">
        <v>-1.97</v>
      </c>
      <c r="C38" s="10">
        <v>0.76</v>
      </c>
      <c r="D38" s="10">
        <v>24.2</v>
      </c>
      <c r="E38" s="8">
        <v>-6.35</v>
      </c>
      <c r="F38" s="8">
        <v>-0.13</v>
      </c>
      <c r="G38" s="8">
        <v>-40.04</v>
      </c>
      <c r="H38" s="8">
        <v>-5.18</v>
      </c>
      <c r="I38" s="8">
        <v>-92.05</v>
      </c>
      <c r="J38" s="8">
        <v>-13.34</v>
      </c>
      <c r="K38" s="8">
        <v>-12.18</v>
      </c>
    </row>
    <row r="39" spans="1:11">
      <c r="A39" s="6" t="s">
        <v>43</v>
      </c>
    </row>
    <row r="40" spans="1:11">
      <c r="A40" s="11" t="s">
        <v>44</v>
      </c>
      <c r="B40" s="10">
        <v>44.4</v>
      </c>
      <c r="C40" s="10">
        <v>51.5</v>
      </c>
      <c r="D40" s="10">
        <v>61.6</v>
      </c>
      <c r="E40" s="9">
        <v>48</v>
      </c>
      <c r="F40" s="10">
        <v>22.4</v>
      </c>
      <c r="G40" s="10">
        <v>41.2</v>
      </c>
      <c r="H40" s="10">
        <v>20.6</v>
      </c>
      <c r="I40" s="10">
        <v>52.2</v>
      </c>
      <c r="J40" s="10">
        <v>46.9</v>
      </c>
      <c r="K40" s="9">
        <v>47</v>
      </c>
    </row>
    <row r="41" spans="1:11">
      <c r="A41" s="11" t="s">
        <v>45</v>
      </c>
      <c r="B41" s="10">
        <v>1.07</v>
      </c>
      <c r="C41" s="10">
        <v>1.03</v>
      </c>
      <c r="D41" s="10">
        <v>0.89</v>
      </c>
      <c r="E41" s="10">
        <v>0.93</v>
      </c>
      <c r="F41" s="10">
        <v>1.1100000000000001</v>
      </c>
      <c r="G41" s="10">
        <v>1.1399999999999999</v>
      </c>
      <c r="H41" s="10">
        <v>1.1599999999999999</v>
      </c>
      <c r="I41" s="10">
        <v>2.09</v>
      </c>
      <c r="J41" s="10">
        <v>1.24</v>
      </c>
      <c r="K41" s="10">
        <v>0.6</v>
      </c>
    </row>
    <row r="42" spans="1:11">
      <c r="A42" s="11" t="s">
        <v>46</v>
      </c>
      <c r="B42" s="8">
        <v>-445.32</v>
      </c>
      <c r="C42" s="8">
        <v>-1.65</v>
      </c>
      <c r="D42" s="10">
        <v>10.74</v>
      </c>
      <c r="E42" s="10">
        <v>10.63</v>
      </c>
      <c r="F42" s="10">
        <v>28.13</v>
      </c>
      <c r="G42" s="8">
        <v>-33.630000000000003</v>
      </c>
      <c r="H42" s="8">
        <v>-71.38</v>
      </c>
      <c r="I42" s="10">
        <v>1.63</v>
      </c>
      <c r="J42" s="8">
        <v>-39.4</v>
      </c>
      <c r="K42" s="8">
        <v>-75.86</v>
      </c>
    </row>
    <row r="43" spans="1:11">
      <c r="A43" s="11" t="s">
        <v>47</v>
      </c>
      <c r="B43" s="9">
        <v>70</v>
      </c>
      <c r="C43" s="10">
        <v>100.4</v>
      </c>
      <c r="D43" s="10">
        <v>134.6</v>
      </c>
      <c r="E43" s="10">
        <v>132.6</v>
      </c>
      <c r="F43" s="10">
        <v>195.5</v>
      </c>
      <c r="G43" s="10">
        <v>132.4</v>
      </c>
      <c r="H43" s="10">
        <v>113.4</v>
      </c>
      <c r="I43" s="10">
        <v>181.8</v>
      </c>
      <c r="J43" s="10">
        <v>149.69999999999999</v>
      </c>
      <c r="K43" s="10">
        <v>76.599999999999994</v>
      </c>
    </row>
    <row r="44" spans="1:11">
      <c r="A44" s="11" t="s">
        <v>48</v>
      </c>
      <c r="B44" s="10">
        <v>0.21</v>
      </c>
      <c r="C44" s="10">
        <v>0.06</v>
      </c>
      <c r="D44" s="10">
        <v>0.03</v>
      </c>
      <c r="E44" s="9">
        <v>0</v>
      </c>
      <c r="F44" s="9">
        <v>0</v>
      </c>
      <c r="G44" s="10">
        <v>1.24</v>
      </c>
      <c r="H44" s="9">
        <v>0</v>
      </c>
      <c r="I44" s="9">
        <v>0</v>
      </c>
      <c r="J44" s="9">
        <v>0</v>
      </c>
      <c r="K44" s="9">
        <v>0</v>
      </c>
    </row>
    <row r="45" spans="1:11">
      <c r="A45" s="11" t="s">
        <v>49</v>
      </c>
      <c r="B45" s="10">
        <v>0.72</v>
      </c>
      <c r="C45" s="10">
        <v>0.7</v>
      </c>
      <c r="D45" s="10">
        <v>0.98</v>
      </c>
      <c r="E45" s="10">
        <v>1.62</v>
      </c>
      <c r="F45" s="10">
        <v>1.55</v>
      </c>
      <c r="G45" s="10">
        <v>0.87</v>
      </c>
      <c r="H45" s="10">
        <v>0.33</v>
      </c>
      <c r="I45" s="10">
        <v>0.17</v>
      </c>
      <c r="J45" s="10">
        <v>0.01</v>
      </c>
      <c r="K45" s="9">
        <v>0</v>
      </c>
    </row>
    <row r="46" spans="1:11">
      <c r="A46" s="11" t="s">
        <v>50</v>
      </c>
      <c r="B46" s="10">
        <v>29.58</v>
      </c>
      <c r="C46" s="10">
        <v>38.159999999999997</v>
      </c>
      <c r="D46" s="10">
        <v>46.5</v>
      </c>
      <c r="E46" s="10">
        <v>51.92</v>
      </c>
      <c r="F46" s="10">
        <v>66.05</v>
      </c>
      <c r="G46" s="10">
        <v>16.45</v>
      </c>
      <c r="H46" s="9">
        <v>0</v>
      </c>
      <c r="I46" s="10">
        <v>21.24</v>
      </c>
      <c r="J46" s="10">
        <v>3.94</v>
      </c>
      <c r="K46" s="10">
        <v>11.73</v>
      </c>
    </row>
    <row r="47" spans="1:11">
      <c r="A47" s="11" t="s">
        <v>51</v>
      </c>
      <c r="B47" s="10">
        <v>49.65</v>
      </c>
      <c r="C47" s="10">
        <v>44.65</v>
      </c>
      <c r="D47" s="10">
        <v>42.33</v>
      </c>
      <c r="E47" s="10">
        <v>48.85</v>
      </c>
      <c r="F47" s="10">
        <v>44.4</v>
      </c>
      <c r="G47" s="10">
        <v>66.87</v>
      </c>
      <c r="H47" s="10">
        <v>75.11</v>
      </c>
      <c r="I47" s="10">
        <v>22.54</v>
      </c>
      <c r="J47" s="10">
        <v>44.49</v>
      </c>
      <c r="K47" s="10">
        <v>88.61</v>
      </c>
    </row>
    <row r="48" spans="1:11">
      <c r="A48" s="11" t="s">
        <v>52</v>
      </c>
      <c r="B48" s="10">
        <v>1.25</v>
      </c>
      <c r="C48" s="10">
        <v>0.94</v>
      </c>
      <c r="D48" s="10">
        <v>0.62</v>
      </c>
      <c r="E48" s="10">
        <v>1.08</v>
      </c>
      <c r="F48" s="10">
        <v>3.45</v>
      </c>
      <c r="G48" s="10">
        <v>1.42</v>
      </c>
      <c r="H48" s="10">
        <v>3.85</v>
      </c>
      <c r="I48" s="10">
        <v>0.9</v>
      </c>
      <c r="J48" s="10">
        <v>1.1299999999999999</v>
      </c>
      <c r="K48" s="10">
        <v>1.1299999999999999</v>
      </c>
    </row>
    <row r="49" spans="1:11">
      <c r="A49" s="11" t="s">
        <v>53</v>
      </c>
      <c r="B49" s="8">
        <v>-130.74</v>
      </c>
      <c r="C49" s="8">
        <v>-26.81</v>
      </c>
      <c r="D49" s="8">
        <v>-62.24</v>
      </c>
      <c r="E49" s="8">
        <v>-20.329999999999998</v>
      </c>
      <c r="F49" s="8">
        <v>-6.62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</row>
    <row r="50" spans="1:11">
      <c r="A50" s="11" t="s">
        <v>54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</row>
    <row r="51" spans="1:11">
      <c r="A51" s="6" t="s">
        <v>55</v>
      </c>
    </row>
    <row r="52" spans="1:11">
      <c r="A52" s="11" t="s">
        <v>56</v>
      </c>
    </row>
    <row r="53" spans="1:11">
      <c r="A53" s="11" t="s">
        <v>57</v>
      </c>
      <c r="B53" s="8">
        <v>-6.09</v>
      </c>
      <c r="C53" s="10">
        <v>0.06</v>
      </c>
      <c r="D53" s="10">
        <v>3.02</v>
      </c>
      <c r="E53" s="8">
        <v>-7.83</v>
      </c>
      <c r="F53" s="8">
        <v>-0.44</v>
      </c>
      <c r="G53" s="8">
        <v>-5.81</v>
      </c>
      <c r="H53" s="8">
        <v>-8.43</v>
      </c>
      <c r="I53" s="8">
        <v>-35.96</v>
      </c>
      <c r="J53" s="8">
        <v>-17.100000000000001</v>
      </c>
      <c r="K53" s="8">
        <v>-15.04</v>
      </c>
    </row>
    <row r="56" spans="1:11" ht="15.5">
      <c r="A56" s="5" t="s">
        <v>58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</row>
    <row r="57" spans="1:11">
      <c r="A57" s="1" t="s">
        <v>59</v>
      </c>
      <c r="B57" s="9">
        <v>49661106</v>
      </c>
      <c r="C57" s="9">
        <v>44387273</v>
      </c>
      <c r="D57" s="9">
        <v>33882556</v>
      </c>
      <c r="E57" s="9">
        <v>31808094</v>
      </c>
      <c r="F57" s="9">
        <v>24722156</v>
      </c>
      <c r="G57" s="9">
        <v>14886733</v>
      </c>
      <c r="H57" s="9">
        <v>9393854</v>
      </c>
      <c r="I57" s="9">
        <v>5193330</v>
      </c>
      <c r="J57" s="9">
        <v>2995697</v>
      </c>
      <c r="K57" s="9">
        <v>1108431</v>
      </c>
    </row>
    <row r="58" spans="1:11">
      <c r="A58" s="1" t="s">
        <v>60</v>
      </c>
      <c r="B58" s="9">
        <v>49468447</v>
      </c>
      <c r="C58" s="9">
        <v>44387273</v>
      </c>
      <c r="D58" s="9">
        <v>33832882</v>
      </c>
      <c r="E58" s="9">
        <v>25411612</v>
      </c>
      <c r="F58" s="9">
        <v>17495480</v>
      </c>
      <c r="G58" s="9">
        <v>11436489</v>
      </c>
      <c r="H58" s="9">
        <v>8531051</v>
      </c>
      <c r="I58" s="9">
        <v>5192934</v>
      </c>
      <c r="J58" s="9">
        <v>2889764</v>
      </c>
      <c r="K58" s="9">
        <v>1104486</v>
      </c>
    </row>
    <row r="59" spans="1:11">
      <c r="A59" s="11" t="s">
        <v>61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</row>
    <row r="60" spans="1:11">
      <c r="A60" s="1" t="s">
        <v>62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</row>
    <row r="61" spans="1:11">
      <c r="A61" s="11" t="s">
        <v>63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</row>
    <row r="62" spans="1:11">
      <c r="A62" s="11" t="s">
        <v>64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</row>
    <row r="63" spans="1:11">
      <c r="A63" s="11" t="s">
        <v>65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</row>
    <row r="64" spans="1:11">
      <c r="A64" s="11" t="s">
        <v>66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</row>
    <row r="65" spans="1:11">
      <c r="A65" s="11" t="s">
        <v>67</v>
      </c>
      <c r="B65" s="9">
        <v>192659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</row>
    <row r="66" spans="1:11">
      <c r="A66" s="11" t="s">
        <v>68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</row>
    <row r="67" spans="1:11">
      <c r="A67" s="11" t="s">
        <v>69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</row>
    <row r="68" spans="1:11">
      <c r="A68" s="11" t="s">
        <v>70</v>
      </c>
      <c r="B68" s="9">
        <v>4110792</v>
      </c>
      <c r="C68" s="9">
        <v>2449378</v>
      </c>
      <c r="D68" s="9">
        <v>2111135</v>
      </c>
      <c r="E68" s="9">
        <v>2259684</v>
      </c>
      <c r="F68" s="9">
        <v>1281659</v>
      </c>
      <c r="G68" s="9">
        <v>984122</v>
      </c>
      <c r="H68" s="9">
        <v>697064</v>
      </c>
      <c r="I68" s="9">
        <v>437117</v>
      </c>
      <c r="J68" s="9">
        <v>294221</v>
      </c>
      <c r="K68" s="9">
        <v>124110</v>
      </c>
    </row>
    <row r="69" spans="1:11">
      <c r="A69" s="11" t="s">
        <v>71</v>
      </c>
      <c r="B69" s="9">
        <v>846303</v>
      </c>
      <c r="C69" s="9">
        <v>603616</v>
      </c>
      <c r="D69" s="9">
        <v>161082</v>
      </c>
      <c r="E69" s="9">
        <v>136356</v>
      </c>
      <c r="F69" s="9">
        <v>100645</v>
      </c>
      <c r="G69" s="9">
        <v>84001</v>
      </c>
      <c r="H69" s="9">
        <v>79859</v>
      </c>
      <c r="I69" s="9">
        <v>68204</v>
      </c>
      <c r="J69" s="9">
        <v>63290</v>
      </c>
      <c r="K69" s="9">
        <v>76637</v>
      </c>
    </row>
    <row r="70" spans="1:11">
      <c r="A70" s="11" t="s">
        <v>72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</row>
    <row r="71" spans="1:11">
      <c r="A71" s="11" t="s">
        <v>73</v>
      </c>
      <c r="B71" s="9">
        <v>0</v>
      </c>
      <c r="C71" s="9">
        <v>0</v>
      </c>
      <c r="D71" s="9">
        <v>49674</v>
      </c>
      <c r="E71" s="9">
        <v>6396482</v>
      </c>
      <c r="F71" s="9">
        <v>7226676</v>
      </c>
      <c r="G71" s="9">
        <v>3450244</v>
      </c>
      <c r="H71" s="9">
        <v>862803</v>
      </c>
      <c r="I71" s="9">
        <v>396</v>
      </c>
      <c r="J71" s="9">
        <v>105933</v>
      </c>
      <c r="K71" s="9">
        <v>3945</v>
      </c>
    </row>
    <row r="72" spans="1:11">
      <c r="A72" s="11" t="s">
        <v>74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</row>
    <row r="73" spans="1:11">
      <c r="A73" s="11" t="s">
        <v>75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</row>
    <row r="74" spans="1:11">
      <c r="A74" s="11" t="s">
        <v>76</v>
      </c>
      <c r="B74" s="9">
        <v>47326726</v>
      </c>
      <c r="C74" s="9">
        <v>41580144</v>
      </c>
      <c r="D74" s="9">
        <v>30854068</v>
      </c>
      <c r="E74" s="9">
        <v>32643330</v>
      </c>
      <c r="F74" s="9">
        <v>23874372</v>
      </c>
      <c r="G74" s="9">
        <v>14746813</v>
      </c>
      <c r="H74" s="9">
        <v>9347350</v>
      </c>
      <c r="I74" s="9">
        <v>5627956</v>
      </c>
      <c r="J74" s="9">
        <v>3161033</v>
      </c>
      <c r="K74" s="9">
        <v>1200297</v>
      </c>
    </row>
    <row r="75" spans="1:11">
      <c r="A75" s="11" t="s">
        <v>77</v>
      </c>
      <c r="B75" s="7">
        <v>-2622715</v>
      </c>
      <c r="C75" s="7">
        <v>-245865</v>
      </c>
      <c r="D75" s="9">
        <v>756271</v>
      </c>
      <c r="E75" s="7">
        <v>-3231286</v>
      </c>
      <c r="F75" s="7">
        <v>-534529</v>
      </c>
      <c r="G75" s="7">
        <v>-928213</v>
      </c>
      <c r="H75" s="7">
        <v>-730418</v>
      </c>
      <c r="I75" s="7">
        <v>-939947</v>
      </c>
      <c r="J75" s="7">
        <v>-522846</v>
      </c>
      <c r="K75" s="7">
        <v>-292613</v>
      </c>
    </row>
    <row r="76" spans="1:11">
      <c r="A76" s="11" t="s">
        <v>78</v>
      </c>
      <c r="B76" s="7">
        <v>-410704</v>
      </c>
      <c r="C76" s="7">
        <v>-187259</v>
      </c>
      <c r="D76" s="7">
        <v>-403424</v>
      </c>
      <c r="E76" s="9">
        <v>8564</v>
      </c>
      <c r="F76" s="7">
        <v>-24359</v>
      </c>
      <c r="G76" s="7">
        <v>-11588</v>
      </c>
      <c r="H76" s="9">
        <v>32115</v>
      </c>
      <c r="I76" s="9">
        <v>3544</v>
      </c>
      <c r="J76" s="9">
        <v>0</v>
      </c>
      <c r="K76" s="9">
        <v>0</v>
      </c>
    </row>
    <row r="77" spans="1:11">
      <c r="A77" s="11" t="s">
        <v>79</v>
      </c>
      <c r="B77" s="9">
        <v>22226</v>
      </c>
      <c r="C77" s="9">
        <v>27621</v>
      </c>
      <c r="D77" s="9">
        <v>29472</v>
      </c>
      <c r="E77" s="9">
        <v>91971</v>
      </c>
      <c r="F77" s="9">
        <v>0</v>
      </c>
      <c r="G77" s="9">
        <v>6773</v>
      </c>
      <c r="H77" s="9">
        <v>0</v>
      </c>
      <c r="I77" s="9">
        <v>11738</v>
      </c>
      <c r="J77" s="9">
        <v>17595</v>
      </c>
      <c r="K77" s="9">
        <v>14196</v>
      </c>
    </row>
    <row r="78" spans="1:11">
      <c r="A78" s="11" t="s">
        <v>80</v>
      </c>
      <c r="B78" s="9">
        <v>193923</v>
      </c>
      <c r="C78" s="9">
        <v>394241</v>
      </c>
      <c r="D78" s="9">
        <v>297646</v>
      </c>
      <c r="E78" s="9">
        <v>166665</v>
      </c>
      <c r="F78" s="9">
        <v>461586</v>
      </c>
      <c r="G78" s="9">
        <v>3354</v>
      </c>
      <c r="H78" s="9">
        <v>17386</v>
      </c>
      <c r="I78" s="9">
        <v>664</v>
      </c>
      <c r="J78" s="9">
        <v>73673</v>
      </c>
      <c r="K78" s="9">
        <v>777</v>
      </c>
    </row>
    <row r="79" spans="1:11">
      <c r="A79" s="11" t="s">
        <v>81</v>
      </c>
      <c r="B79" s="9">
        <v>64099</v>
      </c>
      <c r="C79" s="9">
        <v>83606</v>
      </c>
      <c r="D79" s="9">
        <v>29052</v>
      </c>
      <c r="E79" s="9">
        <v>406411</v>
      </c>
      <c r="F79" s="9">
        <v>0</v>
      </c>
      <c r="G79" s="9">
        <v>17010</v>
      </c>
      <c r="H79" s="9">
        <v>0</v>
      </c>
      <c r="I79" s="9">
        <v>8050</v>
      </c>
      <c r="J79" s="9">
        <v>6557</v>
      </c>
      <c r="K79" s="9">
        <v>22743</v>
      </c>
    </row>
    <row r="80" spans="1:11">
      <c r="A80" s="11" t="s">
        <v>82</v>
      </c>
      <c r="B80" s="9">
        <v>74886</v>
      </c>
      <c r="C80" s="9">
        <v>199409</v>
      </c>
      <c r="D80" s="9">
        <v>35020</v>
      </c>
      <c r="E80" s="9">
        <v>17030</v>
      </c>
      <c r="F80" s="9">
        <v>561095</v>
      </c>
      <c r="G80" s="9">
        <v>1636</v>
      </c>
      <c r="H80" s="9">
        <v>21341</v>
      </c>
      <c r="I80" s="9">
        <v>66</v>
      </c>
      <c r="J80" s="9">
        <v>115</v>
      </c>
      <c r="K80" s="9">
        <v>54</v>
      </c>
    </row>
    <row r="81" spans="1:11">
      <c r="A81" s="11" t="s">
        <v>83</v>
      </c>
      <c r="B81" s="9">
        <v>0</v>
      </c>
      <c r="C81" s="9">
        <v>37776</v>
      </c>
      <c r="D81" s="9">
        <v>467209</v>
      </c>
      <c r="E81" s="9">
        <v>284801</v>
      </c>
      <c r="F81" s="9">
        <v>0</v>
      </c>
      <c r="G81" s="9">
        <v>171586</v>
      </c>
      <c r="H81" s="9">
        <v>0</v>
      </c>
      <c r="I81" s="9">
        <v>31359</v>
      </c>
      <c r="J81" s="9">
        <v>17773</v>
      </c>
      <c r="K81" s="9">
        <v>0</v>
      </c>
    </row>
    <row r="82" spans="1:11">
      <c r="A82" s="11" t="s">
        <v>84</v>
      </c>
      <c r="B82" s="9">
        <v>1083263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116379</v>
      </c>
      <c r="I82" s="9">
        <v>1620</v>
      </c>
      <c r="J82" s="9">
        <v>24345</v>
      </c>
      <c r="K82" s="9">
        <v>0</v>
      </c>
    </row>
    <row r="83" spans="1:11">
      <c r="A83" s="11" t="s">
        <v>85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</row>
    <row r="84" spans="1:11">
      <c r="A84" s="1" t="s">
        <v>86</v>
      </c>
      <c r="B84" s="7">
        <v>-4039518</v>
      </c>
      <c r="C84" s="7">
        <v>-256511</v>
      </c>
      <c r="D84" s="9">
        <v>1083102</v>
      </c>
      <c r="E84" s="7">
        <v>-3102726</v>
      </c>
      <c r="F84" s="7">
        <v>-658397</v>
      </c>
      <c r="G84" s="7">
        <v>-776733</v>
      </c>
      <c r="H84" s="7">
        <v>-818628</v>
      </c>
      <c r="I84" s="7">
        <v>-902379</v>
      </c>
      <c r="J84" s="7">
        <v>-444822</v>
      </c>
      <c r="K84" s="7">
        <v>-300438</v>
      </c>
    </row>
    <row r="85" spans="1:11">
      <c r="A85" s="11" t="s">
        <v>87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</row>
    <row r="86" spans="1:11">
      <c r="A86" s="11" t="s">
        <v>88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</row>
    <row r="87" spans="1:11">
      <c r="A87" s="11" t="s">
        <v>89</v>
      </c>
      <c r="B87" s="9">
        <v>0</v>
      </c>
      <c r="C87" s="9">
        <v>0</v>
      </c>
      <c r="D87" s="9">
        <v>0</v>
      </c>
      <c r="E87" s="9">
        <v>1664</v>
      </c>
      <c r="F87" s="9">
        <v>516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</row>
    <row r="88" spans="1:11">
      <c r="A88" s="11" t="s">
        <v>90</v>
      </c>
      <c r="B88" s="9">
        <v>0</v>
      </c>
      <c r="C88" s="9">
        <v>1734169</v>
      </c>
      <c r="D88" s="9">
        <v>5962664</v>
      </c>
      <c r="E88" s="9">
        <v>0</v>
      </c>
      <c r="F88" s="9">
        <v>0</v>
      </c>
      <c r="G88" s="9">
        <v>0</v>
      </c>
      <c r="H88" s="9">
        <v>1059117</v>
      </c>
      <c r="I88" s="9">
        <v>0</v>
      </c>
      <c r="J88" s="9">
        <v>712306</v>
      </c>
      <c r="K88" s="9">
        <v>648325</v>
      </c>
    </row>
    <row r="89" spans="1:11">
      <c r="A89" s="11" t="s">
        <v>91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</row>
    <row r="90" spans="1:11">
      <c r="A90" s="11" t="s">
        <v>92</v>
      </c>
      <c r="B90" s="9">
        <v>9874</v>
      </c>
      <c r="C90" s="9">
        <v>45841</v>
      </c>
      <c r="D90" s="9">
        <v>374454</v>
      </c>
      <c r="E90" s="9">
        <v>1329</v>
      </c>
      <c r="F90" s="9">
        <v>24158</v>
      </c>
      <c r="G90" s="9">
        <v>11845</v>
      </c>
      <c r="H90" s="9">
        <v>0</v>
      </c>
      <c r="I90" s="9">
        <v>0</v>
      </c>
      <c r="J90" s="9">
        <v>0</v>
      </c>
      <c r="K90" s="9">
        <v>0</v>
      </c>
    </row>
    <row r="91" spans="1:11">
      <c r="A91" s="11" t="s">
        <v>93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</row>
    <row r="92" spans="1:11">
      <c r="A92" s="1" t="s">
        <v>94</v>
      </c>
      <c r="B92" s="7">
        <v>-4049392</v>
      </c>
      <c r="C92" s="7">
        <v>-302351</v>
      </c>
      <c r="D92" s="9">
        <v>708648</v>
      </c>
      <c r="E92" s="7">
        <v>-3099734</v>
      </c>
      <c r="F92" s="7">
        <v>-682039</v>
      </c>
      <c r="G92" s="7">
        <v>-788579</v>
      </c>
      <c r="H92" s="7">
        <v>-818628</v>
      </c>
      <c r="I92" s="7">
        <v>-902379</v>
      </c>
      <c r="J92" s="7">
        <v>-444822</v>
      </c>
      <c r="K92" s="7">
        <v>-300438</v>
      </c>
    </row>
    <row r="95" spans="1:11" ht="15.5">
      <c r="A95" s="5" t="s">
        <v>95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</row>
    <row r="96" spans="1:11">
      <c r="A96" s="1" t="s">
        <v>96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</row>
    <row r="97" spans="1:11">
      <c r="A97" s="11" t="s">
        <v>97</v>
      </c>
      <c r="B97" s="9">
        <v>335878</v>
      </c>
      <c r="C97" s="9">
        <v>269162</v>
      </c>
      <c r="D97" s="9">
        <v>143731</v>
      </c>
      <c r="E97" s="9">
        <v>112190</v>
      </c>
      <c r="F97" s="9">
        <v>49253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</row>
    <row r="98" spans="1:11">
      <c r="A98" s="11" t="s">
        <v>98</v>
      </c>
      <c r="B98" s="9">
        <v>0</v>
      </c>
      <c r="C98" s="9">
        <v>1960133</v>
      </c>
      <c r="D98" s="9">
        <v>113316</v>
      </c>
      <c r="E98" s="9">
        <v>0</v>
      </c>
      <c r="F98" s="9">
        <v>1280</v>
      </c>
      <c r="G98" s="9">
        <v>3088</v>
      </c>
      <c r="H98" s="9">
        <v>0</v>
      </c>
      <c r="I98" s="9">
        <v>0</v>
      </c>
      <c r="J98" s="9">
        <v>128904</v>
      </c>
      <c r="K98" s="9">
        <v>184149</v>
      </c>
    </row>
    <row r="99" spans="1:11">
      <c r="A99" s="11" t="s">
        <v>99</v>
      </c>
      <c r="B99" s="9">
        <v>0</v>
      </c>
      <c r="C99" s="9">
        <v>0</v>
      </c>
      <c r="D99" s="9">
        <v>0</v>
      </c>
      <c r="E99" s="9">
        <v>29994</v>
      </c>
      <c r="F99" s="9">
        <v>29106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</row>
    <row r="100" spans="1:11">
      <c r="A100" s="11" t="s">
        <v>100</v>
      </c>
      <c r="B100" s="9">
        <v>2965657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</row>
    <row r="101" spans="1:11">
      <c r="A101" s="11" t="s">
        <v>101</v>
      </c>
      <c r="B101" s="9">
        <v>3301536</v>
      </c>
      <c r="C101" s="9">
        <v>2229295</v>
      </c>
      <c r="D101" s="9">
        <v>257047</v>
      </c>
      <c r="E101" s="9">
        <v>142184</v>
      </c>
      <c r="F101" s="9">
        <v>79639</v>
      </c>
      <c r="G101" s="9">
        <v>3088</v>
      </c>
      <c r="H101" s="9">
        <v>0</v>
      </c>
      <c r="I101" s="9">
        <v>0</v>
      </c>
      <c r="J101" s="9">
        <v>128904</v>
      </c>
      <c r="K101" s="9">
        <v>184149</v>
      </c>
    </row>
    <row r="102" spans="1:11">
      <c r="A102" s="11" t="s">
        <v>102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</row>
    <row r="103" spans="1:11">
      <c r="A103" s="11" t="s">
        <v>103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</row>
    <row r="104" spans="1:11">
      <c r="A104" s="11" t="s">
        <v>104</v>
      </c>
      <c r="B104" s="9">
        <v>86385</v>
      </c>
      <c r="C104" s="9">
        <v>103193</v>
      </c>
      <c r="D104" s="9">
        <v>87053</v>
      </c>
      <c r="E104" s="9">
        <v>109768</v>
      </c>
      <c r="F104" s="9">
        <v>126876</v>
      </c>
      <c r="G104" s="9">
        <v>87015</v>
      </c>
      <c r="H104" s="9">
        <v>109053</v>
      </c>
      <c r="I104" s="9">
        <v>140993</v>
      </c>
      <c r="J104" s="9">
        <v>31609</v>
      </c>
      <c r="K104" s="9">
        <v>5018</v>
      </c>
    </row>
    <row r="105" spans="1:11">
      <c r="A105" s="11" t="s">
        <v>105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</row>
    <row r="106" spans="1:11">
      <c r="A106" s="11" t="s">
        <v>106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</row>
    <row r="107" spans="1:11">
      <c r="A107" s="11" t="s">
        <v>107</v>
      </c>
      <c r="B107" s="9">
        <v>1427439</v>
      </c>
      <c r="C107" s="9">
        <v>1508915</v>
      </c>
      <c r="D107" s="9">
        <v>207875</v>
      </c>
      <c r="E107" s="9">
        <v>204101</v>
      </c>
      <c r="F107" s="9">
        <v>10546</v>
      </c>
      <c r="G107" s="9">
        <v>22422</v>
      </c>
      <c r="H107" s="9">
        <v>20683</v>
      </c>
      <c r="I107" s="9">
        <v>23365</v>
      </c>
      <c r="J107" s="9">
        <v>25283</v>
      </c>
      <c r="K107" s="9">
        <v>0</v>
      </c>
    </row>
    <row r="108" spans="1:11">
      <c r="A108" s="11" t="s">
        <v>108</v>
      </c>
      <c r="B108" s="9">
        <v>1513825</v>
      </c>
      <c r="C108" s="9">
        <v>1612108</v>
      </c>
      <c r="D108" s="9">
        <v>294928</v>
      </c>
      <c r="E108" s="9">
        <v>313870</v>
      </c>
      <c r="F108" s="9">
        <v>137422</v>
      </c>
      <c r="G108" s="9">
        <v>109438</v>
      </c>
      <c r="H108" s="9">
        <v>129736</v>
      </c>
      <c r="I108" s="9">
        <v>164358</v>
      </c>
      <c r="J108" s="9">
        <v>56892</v>
      </c>
      <c r="K108" s="9">
        <v>5018</v>
      </c>
    </row>
    <row r="109" spans="1:11">
      <c r="A109" s="11" t="s">
        <v>109</v>
      </c>
      <c r="B109" s="9">
        <v>14754324</v>
      </c>
      <c r="C109" s="9">
        <v>9802692</v>
      </c>
      <c r="D109" s="9">
        <v>8709053</v>
      </c>
      <c r="E109" s="9">
        <v>8242726</v>
      </c>
      <c r="F109" s="9">
        <v>4957719</v>
      </c>
      <c r="G109" s="9">
        <v>2617381</v>
      </c>
      <c r="H109" s="9">
        <v>539468</v>
      </c>
      <c r="I109" s="9">
        <v>67775</v>
      </c>
      <c r="J109" s="9">
        <v>3130</v>
      </c>
      <c r="K109" s="9">
        <v>1613</v>
      </c>
    </row>
    <row r="110" spans="1:11">
      <c r="A110" s="11" t="s">
        <v>110</v>
      </c>
      <c r="B110" s="9">
        <v>0</v>
      </c>
      <c r="C110" s="9">
        <v>0</v>
      </c>
      <c r="D110" s="9">
        <v>51407</v>
      </c>
      <c r="E110" s="9">
        <v>0</v>
      </c>
      <c r="F110" s="9">
        <v>1861840</v>
      </c>
      <c r="G110" s="9">
        <v>4788</v>
      </c>
      <c r="H110" s="9">
        <v>134461</v>
      </c>
      <c r="I110" s="9">
        <v>119573</v>
      </c>
      <c r="J110" s="9">
        <v>305067</v>
      </c>
      <c r="K110" s="9">
        <v>899037</v>
      </c>
    </row>
    <row r="111" spans="1:11">
      <c r="A111" s="11" t="s">
        <v>111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</row>
    <row r="112" spans="1:11">
      <c r="A112" s="11" t="s">
        <v>112</v>
      </c>
      <c r="B112" s="9">
        <v>9377003</v>
      </c>
      <c r="C112" s="9">
        <v>9619476</v>
      </c>
      <c r="D112" s="9">
        <v>9419280</v>
      </c>
      <c r="E112" s="9">
        <v>9042731</v>
      </c>
      <c r="F112" s="9">
        <v>57477</v>
      </c>
      <c r="G112" s="9">
        <v>57113</v>
      </c>
      <c r="H112" s="9">
        <v>1963</v>
      </c>
      <c r="I112" s="9">
        <v>1676</v>
      </c>
      <c r="J112" s="9">
        <v>1829</v>
      </c>
      <c r="K112" s="9">
        <v>6412</v>
      </c>
    </row>
    <row r="113" spans="1:11">
      <c r="A113" s="11" t="s">
        <v>113</v>
      </c>
      <c r="B113" s="9">
        <v>24131328</v>
      </c>
      <c r="C113" s="9">
        <v>19422168</v>
      </c>
      <c r="D113" s="9">
        <v>18179740</v>
      </c>
      <c r="E113" s="9">
        <v>17285457</v>
      </c>
      <c r="F113" s="9">
        <v>6877036</v>
      </c>
      <c r="G113" s="9">
        <v>2679281</v>
      </c>
      <c r="H113" s="9">
        <v>675892</v>
      </c>
      <c r="I113" s="9">
        <v>189024</v>
      </c>
      <c r="J113" s="9">
        <v>310026</v>
      </c>
      <c r="K113" s="9">
        <v>907062</v>
      </c>
    </row>
    <row r="114" spans="1:11">
      <c r="A114" s="1" t="s">
        <v>114</v>
      </c>
      <c r="B114" s="9">
        <v>28946678</v>
      </c>
      <c r="C114" s="9">
        <v>23263561</v>
      </c>
      <c r="D114" s="9">
        <v>18731715</v>
      </c>
      <c r="E114" s="9">
        <v>17741510</v>
      </c>
      <c r="F114" s="9">
        <v>7094088</v>
      </c>
      <c r="G114" s="9">
        <v>2791807</v>
      </c>
      <c r="H114" s="9">
        <v>805628</v>
      </c>
      <c r="I114" s="9">
        <v>353383</v>
      </c>
      <c r="J114" s="9">
        <v>495822</v>
      </c>
      <c r="K114" s="9">
        <v>1096229</v>
      </c>
    </row>
    <row r="115" spans="1:11">
      <c r="A115" s="11" t="s">
        <v>115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</row>
    <row r="116" spans="1:11">
      <c r="A116" s="11" t="s">
        <v>116</v>
      </c>
      <c r="B116" s="9">
        <v>104708</v>
      </c>
      <c r="C116" s="9">
        <v>28144</v>
      </c>
      <c r="D116" s="9">
        <v>9916</v>
      </c>
      <c r="E116" s="9">
        <v>0</v>
      </c>
      <c r="F116" s="9">
        <v>0</v>
      </c>
      <c r="G116" s="9">
        <v>141877</v>
      </c>
      <c r="H116" s="9">
        <v>0</v>
      </c>
      <c r="I116" s="9">
        <v>0</v>
      </c>
      <c r="J116" s="9">
        <v>0</v>
      </c>
      <c r="K116" s="9">
        <v>0</v>
      </c>
    </row>
    <row r="117" spans="1:11">
      <c r="A117" s="11" t="s">
        <v>117</v>
      </c>
      <c r="B117" s="9">
        <v>104708</v>
      </c>
      <c r="C117" s="9">
        <v>28144</v>
      </c>
      <c r="D117" s="9">
        <v>9916</v>
      </c>
      <c r="E117" s="9">
        <v>0</v>
      </c>
      <c r="F117" s="9">
        <v>0</v>
      </c>
      <c r="G117" s="9">
        <v>141877</v>
      </c>
      <c r="H117" s="9">
        <v>0</v>
      </c>
      <c r="I117" s="9">
        <v>0</v>
      </c>
      <c r="J117" s="9">
        <v>0</v>
      </c>
      <c r="K117" s="9">
        <v>0</v>
      </c>
    </row>
    <row r="118" spans="1:11">
      <c r="A118" s="11" t="s">
        <v>118</v>
      </c>
      <c r="B118" s="9">
        <v>353900</v>
      </c>
      <c r="C118" s="9">
        <v>312150</v>
      </c>
      <c r="D118" s="9">
        <v>331989</v>
      </c>
      <c r="E118" s="9">
        <v>411756</v>
      </c>
      <c r="F118" s="9">
        <v>270469</v>
      </c>
      <c r="G118" s="9">
        <v>100000</v>
      </c>
      <c r="H118" s="9">
        <v>27907</v>
      </c>
      <c r="I118" s="9">
        <v>8608</v>
      </c>
      <c r="J118" s="9">
        <v>282</v>
      </c>
      <c r="K118" s="9">
        <v>20</v>
      </c>
    </row>
    <row r="119" spans="1:11">
      <c r="A119" s="11" t="s">
        <v>119</v>
      </c>
      <c r="B119" s="9">
        <v>213019218</v>
      </c>
      <c r="C119" s="9">
        <v>841500</v>
      </c>
      <c r="D119" s="9">
        <v>1327679</v>
      </c>
      <c r="E119" s="9">
        <v>1348167</v>
      </c>
      <c r="F119" s="9">
        <v>2500720</v>
      </c>
      <c r="G119" s="9">
        <v>6464354</v>
      </c>
      <c r="H119" s="9">
        <v>6950078</v>
      </c>
      <c r="I119" s="9">
        <v>873681</v>
      </c>
      <c r="J119" s="9">
        <v>1777771</v>
      </c>
      <c r="K119" s="9">
        <v>609177</v>
      </c>
    </row>
    <row r="120" spans="1:11">
      <c r="A120" s="11" t="s">
        <v>120</v>
      </c>
      <c r="B120" s="7">
        <v>-210825048</v>
      </c>
      <c r="C120" s="9">
        <v>1806565</v>
      </c>
      <c r="D120" s="9">
        <v>1879233</v>
      </c>
      <c r="E120" s="9">
        <v>1508995</v>
      </c>
      <c r="F120" s="9">
        <v>864186</v>
      </c>
      <c r="G120" s="9">
        <v>1678012</v>
      </c>
      <c r="H120" s="9">
        <v>290140</v>
      </c>
      <c r="I120" s="9">
        <v>143874</v>
      </c>
      <c r="J120" s="9">
        <v>32856</v>
      </c>
      <c r="K120" s="9">
        <v>11314</v>
      </c>
    </row>
    <row r="121" spans="1:11">
      <c r="A121" s="11" t="s">
        <v>121</v>
      </c>
      <c r="B121" s="9">
        <v>2548070</v>
      </c>
      <c r="C121" s="9">
        <v>2960216</v>
      </c>
      <c r="D121" s="9">
        <v>3538901</v>
      </c>
      <c r="E121" s="9">
        <v>3268919</v>
      </c>
      <c r="F121" s="9">
        <v>3635376</v>
      </c>
      <c r="G121" s="9">
        <v>8242366</v>
      </c>
      <c r="H121" s="9">
        <v>7268125</v>
      </c>
      <c r="I121" s="9">
        <v>1026163</v>
      </c>
      <c r="J121" s="9">
        <v>1810909</v>
      </c>
      <c r="K121" s="9">
        <v>620511</v>
      </c>
    </row>
    <row r="122" spans="1:11">
      <c r="A122" s="11" t="s">
        <v>122</v>
      </c>
      <c r="B122" s="9">
        <v>5893767</v>
      </c>
      <c r="C122" s="9">
        <v>7195139</v>
      </c>
      <c r="D122" s="9">
        <v>9428130</v>
      </c>
      <c r="E122" s="9">
        <v>11197815</v>
      </c>
      <c r="F122" s="9">
        <v>7062545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</row>
    <row r="123" spans="1:11">
      <c r="A123" s="11" t="s">
        <v>123</v>
      </c>
      <c r="B123" s="9">
        <v>8740317</v>
      </c>
      <c r="C123" s="9">
        <v>9744242</v>
      </c>
      <c r="D123" s="9">
        <v>6305164</v>
      </c>
      <c r="E123" s="9">
        <v>1995328</v>
      </c>
      <c r="F123" s="9">
        <v>4493697</v>
      </c>
      <c r="G123" s="9">
        <v>1881458</v>
      </c>
      <c r="H123" s="9">
        <v>0</v>
      </c>
      <c r="I123" s="9">
        <v>1102731</v>
      </c>
      <c r="J123" s="9">
        <v>113887</v>
      </c>
      <c r="K123" s="9">
        <v>129525</v>
      </c>
    </row>
    <row r="124" spans="1:11">
      <c r="A124" s="11" t="s">
        <v>124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</row>
    <row r="125" spans="1:11">
      <c r="A125" s="1" t="s">
        <v>125</v>
      </c>
      <c r="B125" s="9">
        <v>17286871</v>
      </c>
      <c r="C125" s="9">
        <v>19927741</v>
      </c>
      <c r="D125" s="9">
        <v>19282121</v>
      </c>
      <c r="E125" s="9">
        <v>16462062</v>
      </c>
      <c r="F125" s="9">
        <v>15191618</v>
      </c>
      <c r="G125" s="9">
        <v>10265701</v>
      </c>
      <c r="H125" s="9">
        <v>7268125</v>
      </c>
      <c r="I125" s="9">
        <v>2128894</v>
      </c>
      <c r="J125" s="9">
        <v>1924796</v>
      </c>
      <c r="K125" s="9">
        <v>750036</v>
      </c>
    </row>
    <row r="126" spans="1:11">
      <c r="A126" s="1" t="s">
        <v>126</v>
      </c>
      <c r="B126" s="9">
        <v>46233549</v>
      </c>
      <c r="C126" s="9">
        <v>43191302</v>
      </c>
      <c r="D126" s="9">
        <v>38013836</v>
      </c>
      <c r="E126" s="9">
        <v>34203582</v>
      </c>
      <c r="F126" s="9">
        <v>22285705</v>
      </c>
      <c r="G126" s="9">
        <v>13057508</v>
      </c>
      <c r="H126" s="9">
        <v>8073753</v>
      </c>
      <c r="I126" s="9">
        <v>2482276</v>
      </c>
      <c r="J126" s="9">
        <v>2420618</v>
      </c>
      <c r="K126" s="9">
        <v>1846265</v>
      </c>
    </row>
    <row r="127" spans="1:11">
      <c r="A127" s="11" t="s">
        <v>127</v>
      </c>
      <c r="B127" s="9">
        <v>110</v>
      </c>
      <c r="C127" s="9">
        <v>115</v>
      </c>
      <c r="D127" s="9">
        <v>113</v>
      </c>
      <c r="E127" s="9">
        <v>108</v>
      </c>
      <c r="F127" s="9">
        <v>105</v>
      </c>
      <c r="G127" s="9">
        <v>101</v>
      </c>
      <c r="H127" s="9">
        <v>103</v>
      </c>
      <c r="I127" s="9">
        <v>100</v>
      </c>
      <c r="J127" s="9">
        <v>100</v>
      </c>
      <c r="K127" s="9">
        <v>100</v>
      </c>
    </row>
    <row r="128" spans="1:11">
      <c r="A128" s="11" t="s">
        <v>128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</row>
    <row r="129" spans="1:11">
      <c r="A129" s="11" t="s">
        <v>129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</row>
    <row r="130" spans="1:11">
      <c r="A130" s="11" t="s">
        <v>130</v>
      </c>
      <c r="B130" s="9">
        <v>335878</v>
      </c>
      <c r="C130" s="9">
        <v>332271</v>
      </c>
      <c r="D130" s="9">
        <v>171101</v>
      </c>
      <c r="E130" s="9">
        <v>97690</v>
      </c>
      <c r="F130" s="9">
        <v>22410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</row>
    <row r="131" spans="1:11">
      <c r="A131" s="11" t="s">
        <v>131</v>
      </c>
      <c r="B131" s="9">
        <v>24234330</v>
      </c>
      <c r="C131" s="9">
        <v>20479740</v>
      </c>
      <c r="D131" s="9">
        <v>16587672</v>
      </c>
      <c r="E131" s="9">
        <v>19413342</v>
      </c>
      <c r="F131" s="9">
        <v>5653313</v>
      </c>
      <c r="G131" s="9">
        <v>6174453</v>
      </c>
      <c r="H131" s="9">
        <v>1421884</v>
      </c>
      <c r="I131" s="9">
        <v>2198522</v>
      </c>
      <c r="J131" s="9">
        <v>867433</v>
      </c>
      <c r="K131" s="9">
        <v>519546</v>
      </c>
    </row>
    <row r="132" spans="1:11">
      <c r="A132" s="11" t="s">
        <v>132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</row>
    <row r="133" spans="1:11">
      <c r="A133" s="11" t="s">
        <v>133</v>
      </c>
      <c r="B133" s="9">
        <v>0</v>
      </c>
      <c r="C133" s="9">
        <v>1734169</v>
      </c>
      <c r="D133" s="9">
        <v>5962664</v>
      </c>
      <c r="E133" s="9">
        <v>0</v>
      </c>
      <c r="F133" s="9">
        <v>0</v>
      </c>
      <c r="G133" s="9">
        <v>0</v>
      </c>
      <c r="H133" s="9">
        <v>1059117</v>
      </c>
      <c r="I133" s="9">
        <v>0</v>
      </c>
      <c r="J133" s="9">
        <v>712306</v>
      </c>
      <c r="K133" s="9">
        <v>648325</v>
      </c>
    </row>
    <row r="134" spans="1:11">
      <c r="A134" s="11" t="s">
        <v>134</v>
      </c>
      <c r="B134" s="7">
        <v>-4049392</v>
      </c>
      <c r="C134" s="7">
        <v>-302351</v>
      </c>
      <c r="D134" s="9">
        <v>708648</v>
      </c>
      <c r="E134" s="7">
        <v>-3099734</v>
      </c>
      <c r="F134" s="7">
        <v>-682039</v>
      </c>
      <c r="G134" s="7">
        <v>-788579</v>
      </c>
      <c r="H134" s="7">
        <v>-818628</v>
      </c>
      <c r="I134" s="7">
        <v>-902379</v>
      </c>
      <c r="J134" s="7">
        <v>-444822</v>
      </c>
      <c r="K134" s="7">
        <v>-300438</v>
      </c>
    </row>
    <row r="135" spans="1:11">
      <c r="A135" s="1" t="s">
        <v>135</v>
      </c>
      <c r="B135" s="9">
        <v>20520926</v>
      </c>
      <c r="C135" s="9">
        <v>22243943</v>
      </c>
      <c r="D135" s="9">
        <v>23430198</v>
      </c>
      <c r="E135" s="9">
        <v>16411406</v>
      </c>
      <c r="F135" s="9">
        <v>4993789</v>
      </c>
      <c r="G135" s="9">
        <v>5385975</v>
      </c>
      <c r="H135" s="9">
        <v>1662476</v>
      </c>
      <c r="I135" s="9">
        <v>1296243</v>
      </c>
      <c r="J135" s="9">
        <v>1135017</v>
      </c>
      <c r="K135" s="9">
        <v>867533</v>
      </c>
    </row>
    <row r="136" spans="1:11">
      <c r="A136" s="1" t="s">
        <v>136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</row>
    <row r="137" spans="1:11">
      <c r="A137" s="1" t="s">
        <v>137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</row>
    <row r="138" spans="1:11">
      <c r="A138" s="1" t="s">
        <v>138</v>
      </c>
      <c r="B138" s="9">
        <v>111411</v>
      </c>
      <c r="C138" s="9">
        <v>77056</v>
      </c>
      <c r="D138" s="9">
        <v>166743</v>
      </c>
      <c r="E138" s="9">
        <v>76939</v>
      </c>
      <c r="F138" s="9">
        <v>87491</v>
      </c>
      <c r="G138" s="9">
        <v>24481</v>
      </c>
      <c r="H138" s="9">
        <v>3776</v>
      </c>
      <c r="I138" s="9">
        <v>15305</v>
      </c>
      <c r="J138" s="9">
        <v>0</v>
      </c>
      <c r="K138" s="9">
        <v>0</v>
      </c>
    </row>
    <row r="139" spans="1:11">
      <c r="A139" s="11" t="s">
        <v>139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</row>
    <row r="140" spans="1:11">
      <c r="A140" s="11" t="s">
        <v>140</v>
      </c>
      <c r="B140" s="9">
        <v>0</v>
      </c>
      <c r="C140" s="9">
        <v>0</v>
      </c>
      <c r="D140" s="9">
        <v>0</v>
      </c>
      <c r="E140" s="9">
        <v>4715</v>
      </c>
      <c r="F140" s="9">
        <v>4490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</row>
    <row r="141" spans="1:11">
      <c r="A141" s="11" t="s">
        <v>141</v>
      </c>
      <c r="B141" s="9">
        <v>0</v>
      </c>
      <c r="C141" s="9">
        <v>0</v>
      </c>
      <c r="D141" s="9">
        <v>67569</v>
      </c>
      <c r="E141" s="9">
        <v>5266207</v>
      </c>
      <c r="F141" s="9">
        <v>9429913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</row>
    <row r="142" spans="1:11">
      <c r="A142" s="11" t="s">
        <v>142</v>
      </c>
      <c r="B142" s="9">
        <v>1038691</v>
      </c>
      <c r="C142" s="9">
        <v>1051032</v>
      </c>
      <c r="D142" s="9">
        <v>27893</v>
      </c>
      <c r="E142" s="9">
        <v>30427</v>
      </c>
      <c r="F142" s="9">
        <v>1280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</row>
    <row r="143" spans="1:11">
      <c r="A143" s="1" t="s">
        <v>143</v>
      </c>
      <c r="B143" s="9">
        <v>1038691</v>
      </c>
      <c r="C143" s="9">
        <v>1051032</v>
      </c>
      <c r="D143" s="9">
        <v>95462</v>
      </c>
      <c r="E143" s="9">
        <v>5301349</v>
      </c>
      <c r="F143" s="9">
        <v>9435682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</row>
    <row r="144" spans="1:11">
      <c r="A144" s="11" t="s">
        <v>144</v>
      </c>
      <c r="B144" s="9">
        <v>0</v>
      </c>
      <c r="C144" s="9">
        <v>0</v>
      </c>
      <c r="D144" s="9">
        <v>0</v>
      </c>
      <c r="E144" s="9">
        <v>4095</v>
      </c>
      <c r="F144" s="9">
        <v>14128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</row>
    <row r="145" spans="1:11">
      <c r="A145" s="11" t="s">
        <v>145</v>
      </c>
      <c r="B145" s="9">
        <v>2954419</v>
      </c>
      <c r="C145" s="9">
        <v>2655075</v>
      </c>
      <c r="D145" s="9">
        <v>2239371</v>
      </c>
      <c r="E145" s="9">
        <v>2143537</v>
      </c>
      <c r="F145" s="9">
        <v>641269</v>
      </c>
      <c r="G145" s="9">
        <v>542125</v>
      </c>
      <c r="H145" s="9">
        <v>413386</v>
      </c>
      <c r="I145" s="9">
        <v>329586</v>
      </c>
      <c r="J145" s="9">
        <v>26943</v>
      </c>
      <c r="K145" s="9">
        <v>15558</v>
      </c>
    </row>
    <row r="146" spans="1:11">
      <c r="A146" s="11" t="s">
        <v>146</v>
      </c>
      <c r="B146" s="9">
        <v>5665456</v>
      </c>
      <c r="C146" s="9">
        <v>3341357</v>
      </c>
      <c r="D146" s="9">
        <v>2168326</v>
      </c>
      <c r="E146" s="9">
        <v>1212510</v>
      </c>
      <c r="F146" s="9">
        <v>903475</v>
      </c>
      <c r="G146" s="9">
        <v>3802156</v>
      </c>
      <c r="H146" s="9">
        <v>4462699</v>
      </c>
      <c r="I146" s="9">
        <v>374034</v>
      </c>
      <c r="J146" s="9">
        <v>1126684</v>
      </c>
      <c r="K146" s="9">
        <v>885257</v>
      </c>
    </row>
    <row r="147" spans="1:11">
      <c r="A147" s="11" t="s">
        <v>147</v>
      </c>
      <c r="B147" s="9">
        <v>15942646</v>
      </c>
      <c r="C147" s="9">
        <v>13822840</v>
      </c>
      <c r="D147" s="9">
        <v>9913736</v>
      </c>
      <c r="E147" s="9">
        <v>9053746</v>
      </c>
      <c r="F147" s="9">
        <v>6209870</v>
      </c>
      <c r="G147" s="9">
        <v>3302771</v>
      </c>
      <c r="H147" s="9">
        <v>1531416</v>
      </c>
      <c r="I147" s="9">
        <v>467108</v>
      </c>
      <c r="J147" s="9">
        <v>131974</v>
      </c>
      <c r="K147" s="9">
        <v>77917</v>
      </c>
    </row>
    <row r="148" spans="1:11">
      <c r="A148" s="1" t="s">
        <v>148</v>
      </c>
      <c r="B148" s="9">
        <v>24562521</v>
      </c>
      <c r="C148" s="9">
        <v>19819272</v>
      </c>
      <c r="D148" s="9">
        <v>14321433</v>
      </c>
      <c r="E148" s="9">
        <v>12413888</v>
      </c>
      <c r="F148" s="9">
        <v>7768743</v>
      </c>
      <c r="G148" s="9">
        <v>7647052</v>
      </c>
      <c r="H148" s="9">
        <v>6407501</v>
      </c>
      <c r="I148" s="9">
        <v>1170728</v>
      </c>
      <c r="J148" s="9">
        <v>1285601</v>
      </c>
      <c r="K148" s="9">
        <v>978732</v>
      </c>
    </row>
    <row r="149" spans="1:11">
      <c r="A149" s="1" t="s">
        <v>149</v>
      </c>
      <c r="B149" s="9">
        <v>46233549</v>
      </c>
      <c r="C149" s="9">
        <v>43191302</v>
      </c>
      <c r="D149" s="9">
        <v>38013836</v>
      </c>
      <c r="E149" s="9">
        <v>34203582</v>
      </c>
      <c r="F149" s="9">
        <v>22285705</v>
      </c>
      <c r="G149" s="9">
        <v>13057508</v>
      </c>
      <c r="H149" s="9">
        <v>8073753</v>
      </c>
      <c r="I149" s="9">
        <v>2482276</v>
      </c>
      <c r="J149" s="9">
        <v>2420618</v>
      </c>
      <c r="K149" s="9">
        <v>1846265</v>
      </c>
    </row>
    <row r="152" spans="1:11" ht="15.5">
      <c r="A152" s="5" t="s">
        <v>150</v>
      </c>
      <c r="B152" s="2" t="s">
        <v>6</v>
      </c>
      <c r="C152" s="2" t="s">
        <v>7</v>
      </c>
      <c r="D152" s="2" t="s">
        <v>8</v>
      </c>
      <c r="E152" s="2" t="s">
        <v>9</v>
      </c>
      <c r="F152" s="2" t="s">
        <v>10</v>
      </c>
      <c r="G152" s="2" t="s">
        <v>11</v>
      </c>
      <c r="H152" s="2" t="s">
        <v>12</v>
      </c>
      <c r="I152" s="2" t="s">
        <v>13</v>
      </c>
      <c r="J152" s="2" t="s">
        <v>14</v>
      </c>
      <c r="K152" s="2" t="s">
        <v>15</v>
      </c>
    </row>
    <row r="153" spans="1:11">
      <c r="A153" s="11" t="s">
        <v>151</v>
      </c>
      <c r="B153" s="9">
        <v>12</v>
      </c>
      <c r="C153" s="9">
        <v>12</v>
      </c>
      <c r="D153" s="9">
        <v>12</v>
      </c>
      <c r="E153" s="9">
        <v>12</v>
      </c>
      <c r="F153" s="9">
        <v>12</v>
      </c>
      <c r="G153" s="9">
        <v>12</v>
      </c>
      <c r="H153" s="9">
        <v>12</v>
      </c>
      <c r="I153" s="9">
        <v>12</v>
      </c>
      <c r="J153" s="9">
        <v>12</v>
      </c>
      <c r="K153" s="9">
        <v>12</v>
      </c>
    </row>
    <row r="154" spans="1:11">
      <c r="A154" s="11" t="s">
        <v>152</v>
      </c>
      <c r="B154" s="9">
        <v>8308</v>
      </c>
      <c r="C154" s="9">
        <v>8504</v>
      </c>
      <c r="D154" s="9">
        <v>21176</v>
      </c>
      <c r="E154" s="9">
        <v>30998</v>
      </c>
      <c r="F154" s="9">
        <v>17768</v>
      </c>
      <c r="G154" s="9">
        <v>52463</v>
      </c>
      <c r="H154" s="9">
        <v>18767</v>
      </c>
      <c r="I154" s="9">
        <v>11059</v>
      </c>
      <c r="J154" s="9">
        <v>2887</v>
      </c>
      <c r="K154" s="9">
        <v>2494</v>
      </c>
    </row>
    <row r="155" spans="1:11">
      <c r="A155" s="11" t="s">
        <v>153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33266</v>
      </c>
      <c r="H155" s="9">
        <v>0</v>
      </c>
      <c r="I155" s="9">
        <v>0</v>
      </c>
      <c r="J155" s="9">
        <v>0</v>
      </c>
      <c r="K155" s="9">
        <v>0</v>
      </c>
    </row>
    <row r="156" spans="1:11">
      <c r="A156" s="11" t="s">
        <v>154</v>
      </c>
      <c r="B156" s="9">
        <v>1496887</v>
      </c>
      <c r="C156" s="9">
        <v>1549960</v>
      </c>
      <c r="D156" s="9">
        <v>1353552</v>
      </c>
      <c r="E156" s="9">
        <v>1020871</v>
      </c>
      <c r="F156" s="9">
        <v>795523</v>
      </c>
      <c r="G156" s="9">
        <v>403906</v>
      </c>
      <c r="H156" s="9">
        <v>457824</v>
      </c>
      <c r="I156" s="9">
        <v>230951</v>
      </c>
      <c r="J156" s="9">
        <v>164070</v>
      </c>
      <c r="K156" s="9">
        <v>80154</v>
      </c>
    </row>
    <row r="157" spans="1:11">
      <c r="A157" s="11" t="s">
        <v>155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</row>
    <row r="158" spans="1:11">
      <c r="A158" s="11" t="s">
        <v>156</v>
      </c>
      <c r="B158" s="9">
        <v>2122435</v>
      </c>
      <c r="C158" s="9">
        <v>890914</v>
      </c>
      <c r="D158" s="9">
        <v>736407</v>
      </c>
      <c r="E158" s="9">
        <v>1164285</v>
      </c>
      <c r="F158" s="9">
        <v>295115</v>
      </c>
      <c r="G158" s="9">
        <v>319234</v>
      </c>
      <c r="H158" s="9">
        <v>218575</v>
      </c>
      <c r="I158" s="9">
        <v>116011</v>
      </c>
      <c r="J158" s="9">
        <v>104995</v>
      </c>
      <c r="K158" s="9">
        <v>28405</v>
      </c>
    </row>
    <row r="159" spans="1:11">
      <c r="A159" s="11" t="s">
        <v>157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</row>
    <row r="160" spans="1:11">
      <c r="A160" s="11" t="s">
        <v>158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</row>
    <row r="161" spans="1:11">
      <c r="A161" s="11" t="s">
        <v>159</v>
      </c>
      <c r="B161" s="9">
        <v>0</v>
      </c>
      <c r="C161" s="9">
        <v>0</v>
      </c>
      <c r="D161" s="9">
        <v>0</v>
      </c>
      <c r="E161" s="9">
        <v>2481</v>
      </c>
      <c r="F161" s="9">
        <v>67030</v>
      </c>
      <c r="G161" s="9">
        <v>57122</v>
      </c>
      <c r="H161" s="9">
        <v>1963</v>
      </c>
      <c r="I161" s="9">
        <v>1676</v>
      </c>
      <c r="J161" s="9">
        <v>1828</v>
      </c>
      <c r="K161" s="9">
        <v>6412</v>
      </c>
    </row>
    <row r="162" spans="1:11">
      <c r="A162" s="11" t="s">
        <v>160</v>
      </c>
      <c r="B162" s="9">
        <v>0</v>
      </c>
      <c r="C162" s="9">
        <v>0</v>
      </c>
      <c r="D162" s="9">
        <v>0</v>
      </c>
      <c r="E162" s="9">
        <v>2481</v>
      </c>
      <c r="F162" s="9">
        <v>67030</v>
      </c>
      <c r="G162" s="9">
        <v>57122</v>
      </c>
      <c r="H162" s="9">
        <v>1963</v>
      </c>
      <c r="I162" s="9">
        <v>1676</v>
      </c>
      <c r="J162" s="9">
        <v>1828</v>
      </c>
      <c r="K162" s="9">
        <v>6412</v>
      </c>
    </row>
    <row r="163" spans="1:11">
      <c r="A163" s="11" t="s">
        <v>161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510596</v>
      </c>
    </row>
    <row r="164" spans="1:11">
      <c r="A164" s="11" t="s">
        <v>162</v>
      </c>
      <c r="B164" s="9">
        <v>2137</v>
      </c>
      <c r="C164" s="9">
        <v>2225</v>
      </c>
      <c r="D164" s="9">
        <v>2574</v>
      </c>
      <c r="E164" s="9">
        <v>2471</v>
      </c>
      <c r="F164" s="9">
        <v>2398</v>
      </c>
      <c r="G164" s="9">
        <v>3014</v>
      </c>
      <c r="H164" s="9">
        <v>0</v>
      </c>
      <c r="I164" s="9">
        <v>0</v>
      </c>
      <c r="J164" s="9">
        <v>624610</v>
      </c>
      <c r="K164" s="9">
        <v>2364</v>
      </c>
    </row>
    <row r="165" spans="1:11">
      <c r="A165" s="11" t="s">
        <v>163</v>
      </c>
      <c r="B165" s="9">
        <v>2137</v>
      </c>
      <c r="C165" s="9">
        <v>2225</v>
      </c>
      <c r="D165" s="9">
        <v>2574</v>
      </c>
      <c r="E165" s="9">
        <v>2471</v>
      </c>
      <c r="F165" s="9">
        <v>2398</v>
      </c>
      <c r="G165" s="9">
        <v>3014</v>
      </c>
      <c r="H165" s="9">
        <v>0</v>
      </c>
      <c r="I165" s="9">
        <v>0</v>
      </c>
      <c r="J165" s="9">
        <v>624610</v>
      </c>
      <c r="K165" s="9">
        <v>512960</v>
      </c>
    </row>
    <row r="166" spans="1:11">
      <c r="A166" s="11" t="s">
        <v>164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</row>
    <row r="167" spans="1:11">
      <c r="A167" s="11" t="s">
        <v>165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</row>
    <row r="168" spans="1:11">
      <c r="A168" s="11" t="s">
        <v>166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</row>
    <row r="169" spans="1:11">
      <c r="A169" s="11" t="s">
        <v>167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0FE9-E786-4AB1-9642-CD7C8585C118}">
  <dimension ref="A5:L32"/>
  <sheetViews>
    <sheetView tabSelected="1" workbookViewId="0">
      <selection activeCell="B14" sqref="B14"/>
    </sheetView>
  </sheetViews>
  <sheetFormatPr defaultRowHeight="14.5"/>
  <cols>
    <col min="1" max="1" width="50" bestFit="1" customWidth="1"/>
    <col min="2" max="11" width="10.08984375" customWidth="1"/>
  </cols>
  <sheetData>
    <row r="5" spans="1:12" ht="15.5">
      <c r="A5" s="12" t="s">
        <v>5</v>
      </c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2" t="s">
        <v>13</v>
      </c>
      <c r="J5" s="2" t="s">
        <v>14</v>
      </c>
      <c r="K5" s="2" t="s">
        <v>15</v>
      </c>
    </row>
    <row r="6" spans="1:12" ht="15.5">
      <c r="A6" s="12" t="s">
        <v>169</v>
      </c>
    </row>
    <row r="7" spans="1:12">
      <c r="A7" s="13" t="s">
        <v>174</v>
      </c>
      <c r="B7" s="15">
        <f>B25/Bokslutsdata!B58</f>
        <v>-5.6950847880872429E-2</v>
      </c>
      <c r="C7" s="15">
        <f>C25/Bokslutsdata!C58</f>
        <v>5.9733338427886754E-4</v>
      </c>
      <c r="D7" s="15">
        <f>D25/Bokslutsdata!D58</f>
        <v>3.3907073006668481E-2</v>
      </c>
      <c r="E7" s="15">
        <f>E25/Bokslutsdata!E58</f>
        <v>-0.10543545997790302</v>
      </c>
      <c r="F7" s="15">
        <f>F25/Bokslutsdata!F58</f>
        <v>-5.561550754823532E-3</v>
      </c>
      <c r="G7" s="15">
        <f>G25/Bokslutsdata!G58</f>
        <v>-6.6286777349237172E-2</v>
      </c>
      <c r="H7" s="15">
        <f>H25/Bokslutsdata!H58</f>
        <v>-7.9816308682247941E-2</v>
      </c>
      <c r="I7" s="15">
        <f>I25/Bokslutsdata!I58</f>
        <v>-0.17189550261952105</v>
      </c>
      <c r="J7" s="15">
        <f>J25/Bokslutsdata!J58</f>
        <v>-0.14319681468798143</v>
      </c>
      <c r="K7" s="15">
        <f>K25/Bokslutsdata!K58</f>
        <v>-0.25137484766669743</v>
      </c>
    </row>
    <row r="8" spans="1:12">
      <c r="A8" s="13" t="s">
        <v>175</v>
      </c>
      <c r="B8" s="15">
        <f>B25/((Bokslutsdata!B126+Bokslutsdata!C126)/2)</f>
        <v>-6.30086596398131E-2</v>
      </c>
      <c r="C8" s="15">
        <f>C25/((Bokslutsdata!C126+Bokslutsdata!D126)/2)</f>
        <v>6.5301286724000151E-4</v>
      </c>
      <c r="D8" s="15">
        <f>D25/((Bokslutsdata!D126+Bokslutsdata!E126)/2)</f>
        <v>3.1770008725595808E-2</v>
      </c>
      <c r="E8" s="15">
        <f>E25/((Bokslutsdata!E126+Bokslutsdata!F126)/2)</f>
        <v>-9.485993335338079E-2</v>
      </c>
      <c r="F8" s="15">
        <f>F25/((Bokslutsdata!F126+Bokslutsdata!G126)/2)</f>
        <v>-5.5061207932623445E-3</v>
      </c>
      <c r="G8" s="15">
        <f>G25/((Bokslutsdata!G126+Bokslutsdata!H126)/2)</f>
        <v>-7.1750379686285642E-2</v>
      </c>
      <c r="H8" s="15">
        <f>H25/((Bokslutsdata!H126+Bokslutsdata!I126)/2)</f>
        <v>-0.12901006619061012</v>
      </c>
      <c r="I8" s="15">
        <f>I25/((Bokslutsdata!I126+Bokslutsdata!J126)/2)</f>
        <v>-0.36412861465085722</v>
      </c>
      <c r="J8" s="15">
        <f>J25/((Bokslutsdata!J126+Bokslutsdata!K126)/2)</f>
        <v>-0.19396125930802416</v>
      </c>
      <c r="K8" s="15">
        <f>K25/((Bokslutsdata!K126+Bokslutsdata!L126)/2)</f>
        <v>-0.30075855849512395</v>
      </c>
      <c r="L8" s="16" t="s">
        <v>186</v>
      </c>
    </row>
    <row r="9" spans="1:12">
      <c r="A9" s="13" t="s">
        <v>176</v>
      </c>
      <c r="B9" s="15">
        <f>B25/((B27+C27)/2)</f>
        <v>-0.12561791055011515</v>
      </c>
      <c r="C9" s="15">
        <f>C25/((C27+D27)/2)</f>
        <v>1.13257757252924E-3</v>
      </c>
      <c r="D9" s="15">
        <f>D25/((D27+E27)/2)</f>
        <v>5.0712217337190175E-2</v>
      </c>
      <c r="E9" s="15">
        <f>E25/((E27+F27)/2)</f>
        <v>-0.14818869787295236</v>
      </c>
      <c r="F9" s="15">
        <f>F25/((F27+G27)/2)</f>
        <v>-9.8138260653594447E-3</v>
      </c>
      <c r="G9" s="15">
        <f>G25/((G27+H27)/2)</f>
        <v>-0.21510768819986123</v>
      </c>
      <c r="H9" s="15">
        <f>H25/((H27+I27)/2)</f>
        <v>-0.46027824879618512</v>
      </c>
      <c r="I9" s="15">
        <f>I25/((I27+J27)/2)</f>
        <v>-0.73430402342818124</v>
      </c>
      <c r="J9" s="15">
        <f>J25/((J27+K27)/2)</f>
        <v>-0.41327807046016329</v>
      </c>
      <c r="K9" s="15">
        <f>K25/((K27+K27)/2)</f>
        <v>-0.32003393530851276</v>
      </c>
    </row>
    <row r="10" spans="1:12">
      <c r="A10" s="13" t="s">
        <v>177</v>
      </c>
      <c r="B10" s="15">
        <f>Bokslutsdata!B84/((Bokslutsdata!B135+Bokslutsdata!C135)/2)</f>
        <v>-0.18891759027719693</v>
      </c>
      <c r="C10" s="15">
        <f>Bokslutsdata!C84/((Bokslutsdata!C135+Bokslutsdata!D135)/2)</f>
        <v>-1.1232219999495995E-2</v>
      </c>
      <c r="D10" s="15">
        <f>Bokslutsdata!D84/((Bokslutsdata!D135+Bokslutsdata!E135)/2)</f>
        <v>5.437040135231503E-2</v>
      </c>
      <c r="E10" s="15">
        <f>Bokslutsdata!E84/((Bokslutsdata!E135+Bokslutsdata!F135)/2)</f>
        <v>-0.28990401629137225</v>
      </c>
      <c r="F10" s="15">
        <f>Bokslutsdata!F84/((Bokslutsdata!F135+Bokslutsdata!G135)/2)</f>
        <v>-0.12686165118975731</v>
      </c>
      <c r="G10" s="15">
        <f>Bokslutsdata!G84/((Bokslutsdata!G135+Bokslutsdata!H135)/2)</f>
        <v>-0.22039821231643661</v>
      </c>
      <c r="H10" s="15">
        <f>Bokslutsdata!H84/((Bokslutsdata!H135+Bokslutsdata!I135)/2)</f>
        <v>-0.55336650760007966</v>
      </c>
      <c r="I10" s="15">
        <f>Bokslutsdata!I84/((Bokslutsdata!I135+Bokslutsdata!J135)/2)</f>
        <v>-0.74231386194812565</v>
      </c>
      <c r="J10" s="15">
        <f>Bokslutsdata!J84/((Bokslutsdata!J135+Bokslutsdata!K135)/2)</f>
        <v>-0.44425557414296774</v>
      </c>
      <c r="K10" s="15">
        <f>Bokslutsdata!K84/((Bokslutsdata!K135+Bokslutsdata!L135)/2)</f>
        <v>-0.69262610183128481</v>
      </c>
    </row>
    <row r="11" spans="1:12">
      <c r="A11" s="13"/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2">
      <c r="A12" s="13"/>
      <c r="B12" s="15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1:12" ht="15.5">
      <c r="A13" s="12" t="s">
        <v>170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2">
      <c r="A14" s="13" t="s">
        <v>178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2">
      <c r="A15" s="13" t="s">
        <v>179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2" ht="15.5">
      <c r="A16" s="12" t="s">
        <v>171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2">
      <c r="A17" s="13" t="s">
        <v>180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2">
      <c r="A18" s="13" t="s">
        <v>181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2">
      <c r="A19" s="13" t="s">
        <v>182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2" ht="15.5">
      <c r="A20" s="12" t="s">
        <v>172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2" ht="15.5">
      <c r="A21" s="12" t="s">
        <v>173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2"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2"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2" ht="15.5">
      <c r="A24" s="12" t="s">
        <v>185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2">
      <c r="A25" s="13" t="s">
        <v>183</v>
      </c>
      <c r="B25" s="14">
        <f>Bokslutsdata!B75+Bokslutsdata!B76+Bokslutsdata!B77+Bokslutsdata!B78+Bokslutsdata!B81</f>
        <v>-2817270</v>
      </c>
      <c r="C25" s="14">
        <f>Bokslutsdata!C75+Bokslutsdata!C76+Bokslutsdata!C77+Bokslutsdata!C78+Bokslutsdata!C81</f>
        <v>26514</v>
      </c>
      <c r="D25" s="14">
        <f>Bokslutsdata!D75+Bokslutsdata!D76+Bokslutsdata!D77+Bokslutsdata!D78+Bokslutsdata!D81</f>
        <v>1147174</v>
      </c>
      <c r="E25" s="14">
        <f>Bokslutsdata!E75+Bokslutsdata!E76+Bokslutsdata!E77+Bokslutsdata!E78+Bokslutsdata!E81</f>
        <v>-2679285</v>
      </c>
      <c r="F25" s="14">
        <f>Bokslutsdata!F75+Bokslutsdata!F76+Bokslutsdata!F77+Bokslutsdata!F78+Bokslutsdata!F81</f>
        <v>-97302</v>
      </c>
      <c r="G25" s="14">
        <f>Bokslutsdata!G75+Bokslutsdata!G76+Bokslutsdata!G77+Bokslutsdata!G78+Bokslutsdata!G81</f>
        <v>-758088</v>
      </c>
      <c r="H25" s="14">
        <f>Bokslutsdata!H75+Bokslutsdata!H76+Bokslutsdata!H77+Bokslutsdata!H78+Bokslutsdata!H81</f>
        <v>-680917</v>
      </c>
      <c r="I25" s="14">
        <f>Bokslutsdata!I75+Bokslutsdata!I76+Bokslutsdata!I77+Bokslutsdata!I78+Bokslutsdata!I81</f>
        <v>-892642</v>
      </c>
      <c r="J25" s="14">
        <f>Bokslutsdata!J75+Bokslutsdata!J76+Bokslutsdata!J77+Bokslutsdata!J78+Bokslutsdata!J81</f>
        <v>-413805</v>
      </c>
      <c r="K25" s="14">
        <f>Bokslutsdata!K75+Bokslutsdata!K76+Bokslutsdata!K77+Bokslutsdata!K78+Bokslutsdata!K81</f>
        <v>-277640</v>
      </c>
    </row>
    <row r="26" spans="1:12">
      <c r="A26" s="13" t="s">
        <v>184</v>
      </c>
      <c r="B26" s="14">
        <f>Bokslutsdata!B79+Bokslutsdata!B80+Bokslutsdata!B82+Bokslutsdata!B84</f>
        <v>-2817270</v>
      </c>
      <c r="C26" s="14"/>
      <c r="D26" s="14"/>
      <c r="E26" s="14"/>
      <c r="F26" s="14"/>
      <c r="G26" s="14"/>
      <c r="H26" s="14"/>
      <c r="I26" s="14"/>
      <c r="J26" s="14"/>
      <c r="K26" s="14"/>
    </row>
    <row r="27" spans="1:12">
      <c r="A27" s="13" t="s">
        <v>187</v>
      </c>
      <c r="B27" s="14">
        <f>Bokslutsdata!B126-B29</f>
        <v>21559617</v>
      </c>
      <c r="C27" s="17">
        <f>Bokslutsdata!C126-C29</f>
        <v>23294974</v>
      </c>
      <c r="D27" s="14">
        <f>Bokslutsdata!D126-D29</f>
        <v>23525660</v>
      </c>
      <c r="E27" s="14">
        <f>Bokslutsdata!E126-E29</f>
        <v>21716850</v>
      </c>
      <c r="F27" s="14">
        <f>Bokslutsdata!F126-F29</f>
        <v>14443600</v>
      </c>
      <c r="G27" s="14">
        <f>Bokslutsdata!G126-G29</f>
        <v>5385975</v>
      </c>
      <c r="H27" s="14">
        <f>Bokslutsdata!H126-H29</f>
        <v>1662476</v>
      </c>
      <c r="I27" s="14">
        <f>Bokslutsdata!I126-I29</f>
        <v>1296243</v>
      </c>
      <c r="J27" s="14">
        <f>Bokslutsdata!J126-J29</f>
        <v>1135017</v>
      </c>
      <c r="K27" s="14">
        <f>Bokslutsdata!K126-K29</f>
        <v>867533</v>
      </c>
      <c r="L27" s="18" t="s">
        <v>191</v>
      </c>
    </row>
    <row r="28" spans="1:12">
      <c r="A28" s="13" t="s">
        <v>190</v>
      </c>
      <c r="B28" s="14">
        <f>Bokslutsdata!B135+Analys!B30</f>
        <v>21559617</v>
      </c>
      <c r="C28" s="17">
        <f>Bokslutsdata!C135+Analys!C30</f>
        <v>23294975</v>
      </c>
      <c r="D28" s="14">
        <f>Bokslutsdata!D135+Analys!D30</f>
        <v>23525660</v>
      </c>
      <c r="E28" s="14">
        <f>Bokslutsdata!E135+Analys!E30</f>
        <v>21716850</v>
      </c>
      <c r="F28" s="14">
        <f>Bokslutsdata!F135+Analys!F30</f>
        <v>14443600</v>
      </c>
      <c r="G28" s="14">
        <f>Bokslutsdata!G135+Analys!G30</f>
        <v>5385975</v>
      </c>
      <c r="H28" s="14">
        <f>Bokslutsdata!H135+Analys!H30</f>
        <v>1662476</v>
      </c>
      <c r="I28" s="14">
        <f>Bokslutsdata!I135+Analys!I30</f>
        <v>1296243</v>
      </c>
      <c r="J28" s="14">
        <f>Bokslutsdata!J135+Analys!J30</f>
        <v>1135017</v>
      </c>
      <c r="K28" s="14">
        <f>Bokslutsdata!K135+Analys!K30</f>
        <v>867533</v>
      </c>
    </row>
    <row r="29" spans="1:12">
      <c r="A29" s="13" t="s">
        <v>188</v>
      </c>
      <c r="B29" s="14">
        <f>Bokslutsdata!B138+Bokslutsdata!B145+Bokslutsdata!B146+Bokslutsdata!B147</f>
        <v>24673932</v>
      </c>
      <c r="C29" s="14">
        <f>Bokslutsdata!C138+Bokslutsdata!C145+Bokslutsdata!C146+Bokslutsdata!C147</f>
        <v>19896328</v>
      </c>
      <c r="D29" s="14">
        <f>Bokslutsdata!D138+Bokslutsdata!D145+Bokslutsdata!D146+Bokslutsdata!D147</f>
        <v>14488176</v>
      </c>
      <c r="E29" s="14">
        <f>Bokslutsdata!E138+Bokslutsdata!E145+Bokslutsdata!E146+Bokslutsdata!E147</f>
        <v>12486732</v>
      </c>
      <c r="F29" s="14">
        <f>Bokslutsdata!F138+Bokslutsdata!F145+Bokslutsdata!F146+Bokslutsdata!F147</f>
        <v>7842105</v>
      </c>
      <c r="G29" s="14">
        <f>Bokslutsdata!G138+Bokslutsdata!G145+Bokslutsdata!G146+Bokslutsdata!G147</f>
        <v>7671533</v>
      </c>
      <c r="H29" s="14">
        <f>Bokslutsdata!H138+Bokslutsdata!H145+Bokslutsdata!H146+Bokslutsdata!H147</f>
        <v>6411277</v>
      </c>
      <c r="I29" s="14">
        <f>Bokslutsdata!I138+Bokslutsdata!I145+Bokslutsdata!I146+Bokslutsdata!I147</f>
        <v>1186033</v>
      </c>
      <c r="J29" s="14">
        <f>Bokslutsdata!J138+Bokslutsdata!J145+Bokslutsdata!J146+Bokslutsdata!J147</f>
        <v>1285601</v>
      </c>
      <c r="K29" s="14">
        <f>Bokslutsdata!K138+Bokslutsdata!K145+Bokslutsdata!K146+Bokslutsdata!K147</f>
        <v>978732</v>
      </c>
    </row>
    <row r="30" spans="1:12">
      <c r="A30" s="13" t="s">
        <v>189</v>
      </c>
      <c r="B30" s="14">
        <f>Bokslutsdata!B139+Bokslutsdata!B140+Bokslutsdata!B141+Bokslutsdata!B142+Bokslutsdata!B144</f>
        <v>1038691</v>
      </c>
      <c r="C30" s="14">
        <f>Bokslutsdata!C139+Bokslutsdata!C140+Bokslutsdata!C141+Bokslutsdata!C142+Bokslutsdata!C144</f>
        <v>1051032</v>
      </c>
      <c r="D30" s="14">
        <f>Bokslutsdata!D139+Bokslutsdata!D140+Bokslutsdata!D141+Bokslutsdata!D142+Bokslutsdata!D144</f>
        <v>95462</v>
      </c>
      <c r="E30" s="14">
        <f>Bokslutsdata!E139+Bokslutsdata!E140+Bokslutsdata!E141+Bokslutsdata!E142+Bokslutsdata!E144</f>
        <v>5305444</v>
      </c>
      <c r="F30" s="14">
        <f>Bokslutsdata!F139+Bokslutsdata!F140+Bokslutsdata!F141+Bokslutsdata!F142+Bokslutsdata!F144</f>
        <v>9449811</v>
      </c>
      <c r="G30" s="14">
        <f>Bokslutsdata!G139+Bokslutsdata!G140+Bokslutsdata!G141+Bokslutsdata!G142+Bokslutsdata!G144</f>
        <v>0</v>
      </c>
      <c r="H30" s="14">
        <f>Bokslutsdata!H139+Bokslutsdata!H140+Bokslutsdata!H141+Bokslutsdata!H142+Bokslutsdata!H144</f>
        <v>0</v>
      </c>
      <c r="I30" s="14">
        <f>Bokslutsdata!I139+Bokslutsdata!I140+Bokslutsdata!I141+Bokslutsdata!I142+Bokslutsdata!I144</f>
        <v>0</v>
      </c>
      <c r="J30" s="14">
        <f>Bokslutsdata!J139+Bokslutsdata!J140+Bokslutsdata!J141+Bokslutsdata!J142+Bokslutsdata!J144</f>
        <v>0</v>
      </c>
      <c r="K30" s="14">
        <f>Bokslutsdata!K139+Bokslutsdata!K140+Bokslutsdata!K141+Bokslutsdata!K142+Bokslutsdata!K144</f>
        <v>0</v>
      </c>
    </row>
    <row r="32" spans="1:12" ht="15.5">
      <c r="A32" s="12"/>
    </row>
  </sheetData>
  <conditionalFormatting sqref="B7:K7">
    <cfRule type="cellIs" dxfId="4" priority="10" operator="lessThan">
      <formula>0</formula>
    </cfRule>
  </conditionalFormatting>
  <conditionalFormatting sqref="B8:K8">
    <cfRule type="cellIs" dxfId="3" priority="9" operator="lessThan">
      <formula>0</formula>
    </cfRule>
  </conditionalFormatting>
  <conditionalFormatting sqref="B9:K29">
    <cfRule type="cellIs" dxfId="2" priority="8" operator="lessThan">
      <formula>0</formula>
    </cfRule>
  </conditionalFormatting>
  <conditionalFormatting sqref="B30:K30">
    <cfRule type="cellIs" dxfId="1" priority="7" operator="lessThan">
      <formula>0</formula>
    </cfRule>
  </conditionalFormatting>
  <conditionalFormatting sqref="D27">
    <cfRule type="cellIs" dxfId="0" priority="5" operator="equal">
      <formula>B28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3552-3299-4B9D-B3AF-2D1C8B57FC6F}">
  <dimension ref="A2:B38"/>
  <sheetViews>
    <sheetView workbookViewId="0">
      <selection activeCell="D7" sqref="D7"/>
    </sheetView>
  </sheetViews>
  <sheetFormatPr defaultRowHeight="14.5"/>
  <cols>
    <col min="1" max="1" width="31" bestFit="1" customWidth="1"/>
    <col min="2" max="2" width="17.7265625" bestFit="1" customWidth="1"/>
  </cols>
  <sheetData>
    <row r="2" spans="1:1" ht="15.5">
      <c r="A2" s="12" t="s">
        <v>5</v>
      </c>
    </row>
    <row r="3" spans="1:1">
      <c r="A3" s="6" t="s">
        <v>21</v>
      </c>
    </row>
    <row r="4" spans="1:1">
      <c r="A4" s="11" t="s">
        <v>22</v>
      </c>
    </row>
    <row r="5" spans="1:1">
      <c r="A5" s="11" t="s">
        <v>23</v>
      </c>
    </row>
    <row r="6" spans="1:1">
      <c r="A6" s="6" t="s">
        <v>24</v>
      </c>
    </row>
    <row r="7" spans="1:1">
      <c r="A7" s="11" t="s">
        <v>25</v>
      </c>
    </row>
    <row r="8" spans="1:1">
      <c r="A8" s="11" t="s">
        <v>26</v>
      </c>
    </row>
    <row r="9" spans="1:1">
      <c r="A9" s="11" t="s">
        <v>27</v>
      </c>
    </row>
    <row r="10" spans="1:1">
      <c r="A10" s="11" t="s">
        <v>28</v>
      </c>
    </row>
    <row r="11" spans="1:1">
      <c r="A11" s="11" t="s">
        <v>29</v>
      </c>
    </row>
    <row r="12" spans="1:1">
      <c r="A12" s="11" t="s">
        <v>30</v>
      </c>
    </row>
    <row r="13" spans="1:1">
      <c r="A13" s="11" t="s">
        <v>31</v>
      </c>
    </row>
    <row r="14" spans="1:1">
      <c r="A14" s="6" t="s">
        <v>32</v>
      </c>
    </row>
    <row r="15" spans="1:1">
      <c r="A15" s="11" t="s">
        <v>33</v>
      </c>
    </row>
    <row r="16" spans="1:1">
      <c r="A16" s="11" t="s">
        <v>34</v>
      </c>
    </row>
    <row r="17" spans="1:2">
      <c r="A17" s="11" t="s">
        <v>35</v>
      </c>
    </row>
    <row r="18" spans="1:2">
      <c r="A18" s="11" t="s">
        <v>36</v>
      </c>
    </row>
    <row r="19" spans="1:2">
      <c r="A19" s="11" t="s">
        <v>38</v>
      </c>
    </row>
    <row r="20" spans="1:2">
      <c r="A20" s="11" t="s">
        <v>39</v>
      </c>
    </row>
    <row r="21" spans="1:2">
      <c r="A21" s="11" t="s">
        <v>40</v>
      </c>
    </row>
    <row r="22" spans="1:2">
      <c r="A22" s="11" t="s">
        <v>41</v>
      </c>
    </row>
    <row r="23" spans="1:2">
      <c r="A23" s="11" t="s">
        <v>42</v>
      </c>
    </row>
    <row r="24" spans="1:2">
      <c r="A24" s="6" t="s">
        <v>43</v>
      </c>
    </row>
    <row r="25" spans="1:2">
      <c r="A25" s="11" t="s">
        <v>44</v>
      </c>
    </row>
    <row r="26" spans="1:2">
      <c r="A26" s="11" t="s">
        <v>45</v>
      </c>
    </row>
    <row r="27" spans="1:2">
      <c r="A27" s="11" t="s">
        <v>46</v>
      </c>
    </row>
    <row r="28" spans="1:2">
      <c r="A28" s="11" t="s">
        <v>47</v>
      </c>
    </row>
    <row r="29" spans="1:2">
      <c r="A29" s="11" t="s">
        <v>48</v>
      </c>
      <c r="B29" s="16" t="s">
        <v>192</v>
      </c>
    </row>
    <row r="30" spans="1:2">
      <c r="A30" s="11" t="s">
        <v>49</v>
      </c>
    </row>
    <row r="31" spans="1:2">
      <c r="A31" s="11" t="s">
        <v>50</v>
      </c>
    </row>
    <row r="32" spans="1:2">
      <c r="A32" s="11" t="s">
        <v>51</v>
      </c>
    </row>
    <row r="33" spans="1:2">
      <c r="A33" s="11" t="s">
        <v>52</v>
      </c>
    </row>
    <row r="34" spans="1:2">
      <c r="A34" s="11" t="s">
        <v>53</v>
      </c>
    </row>
    <row r="35" spans="1:2">
      <c r="A35" s="11" t="s">
        <v>54</v>
      </c>
      <c r="B35" s="16" t="s">
        <v>192</v>
      </c>
    </row>
    <row r="36" spans="1:2">
      <c r="A36" s="6" t="s">
        <v>55</v>
      </c>
    </row>
    <row r="37" spans="1:2">
      <c r="A37" s="11" t="s">
        <v>56</v>
      </c>
    </row>
    <row r="38" spans="1:2">
      <c r="A38" s="1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Bokslutsdata</vt:lpstr>
      <vt:lpstr>Analys</vt:lpstr>
      <vt:lpstr>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asus</cp:lastModifiedBy>
  <dcterms:created xsi:type="dcterms:W3CDTF">2021-12-14T19:11:01Z</dcterms:created>
  <dcterms:modified xsi:type="dcterms:W3CDTF">2021-12-16T19:24:11Z</dcterms:modified>
</cp:coreProperties>
</file>